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2"/>
  <workbookPr/>
  <bookViews>
    <workbookView xWindow="150" yWindow="585" windowWidth="23655" windowHeight="11955" activeTab="0"/>
  </bookViews>
  <sheets>
    <sheet name="Rekapitulace stavby" sheetId="1" r:id="rId1"/>
    <sheet name="04.1 - Stoka B" sheetId="2" r:id="rId2"/>
    <sheet name="04.2 - Stoka BA" sheetId="3" r:id="rId3"/>
    <sheet name="04.3 - Stoka BB" sheetId="4" r:id="rId4"/>
    <sheet name="05.1 - Řad B.a" sheetId="5" r:id="rId5"/>
    <sheet name="06.1 - Kanalizační přípojky" sheetId="6" r:id="rId6"/>
    <sheet name="07 - Vedlejší a ostaní ná..." sheetId="7" r:id="rId7"/>
    <sheet name="Pokyny pro vyplnění" sheetId="8" r:id="rId8"/>
  </sheets>
  <definedNames>
    <definedName name="_xlnm._FilterDatabase" localSheetId="1" hidden="1">'04.1 - Stoka B'!$C$92:$K$594</definedName>
    <definedName name="_xlnm._FilterDatabase" localSheetId="2" hidden="1">'04.2 - Stoka BA'!$C$92:$K$359</definedName>
    <definedName name="_xlnm._FilterDatabase" localSheetId="3" hidden="1">'04.3 - Stoka BB'!$C$92:$K$425</definedName>
    <definedName name="_xlnm._FilterDatabase" localSheetId="4" hidden="1">'05.1 - Řad B.a'!$C$89:$K$319</definedName>
    <definedName name="_xlnm._FilterDatabase" localSheetId="5" hidden="1">'06.1 - Kanalizační přípojky'!$C$91:$K$367</definedName>
    <definedName name="_xlnm._FilterDatabase" localSheetId="6" hidden="1">'07 - Vedlejší a ostaní ná...'!$C$83:$K$169</definedName>
    <definedName name="_xlnm.Print_Area" localSheetId="1">'04.1 - Stoka B'!$C$4:$J$38,'04.1 - Stoka B'!$C$44:$J$72,'04.1 - Stoka B'!$C$78:$K$594</definedName>
    <definedName name="_xlnm.Print_Area" localSheetId="2">'04.2 - Stoka BA'!$C$4:$J$38,'04.2 - Stoka BA'!$C$44:$J$72,'04.2 - Stoka BA'!$C$78:$K$359</definedName>
    <definedName name="_xlnm.Print_Area" localSheetId="3">'04.3 - Stoka BB'!$C$4:$J$38,'04.3 - Stoka BB'!$C$44:$J$72,'04.3 - Stoka BB'!$C$78:$K$425</definedName>
    <definedName name="_xlnm.Print_Area" localSheetId="4">'05.1 - Řad B.a'!$C$4:$J$38,'05.1 - Řad B.a'!$C$44:$J$69,'05.1 - Řad B.a'!$C$75:$K$319</definedName>
    <definedName name="_xlnm.Print_Area" localSheetId="5">'06.1 - Kanalizační přípojky'!$C$4:$J$38,'06.1 - Kanalizační přípojky'!$C$44:$J$71,'06.1 - Kanalizační přípojky'!$C$77:$K$367</definedName>
    <definedName name="_xlnm.Print_Area" localSheetId="6">'07 - Vedlejší a ostaní ná...'!$C$4:$J$36,'07 - Vedlejší a ostaní ná...'!$C$42:$J$65,'07 - Vedlejší a ostaní ná...'!$C$71:$K$169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stavby'!$C$39:$AQ$61</definedName>
    <definedName name="_xlnm.Print_Titles" localSheetId="0">'Rekapitulace stavby'!$49:$49</definedName>
    <definedName name="_xlnm.Print_Titles" localSheetId="1">'04.1 - Stoka B'!$92:$92</definedName>
    <definedName name="_xlnm.Print_Titles" localSheetId="2">'04.2 - Stoka BA'!$92:$92</definedName>
    <definedName name="_xlnm.Print_Titles" localSheetId="3">'04.3 - Stoka BB'!$92:$92</definedName>
    <definedName name="_xlnm.Print_Titles" localSheetId="4">'05.1 - Řad B.a'!$89:$89</definedName>
    <definedName name="_xlnm.Print_Titles" localSheetId="5">'06.1 - Kanalizační přípojky'!$91:$91</definedName>
    <definedName name="_xlnm.Print_Titles" localSheetId="6">'07 - Vedlejší a ostaní ná...'!$83:$83</definedName>
  </definedNames>
  <calcPr calcId="191029"/>
</workbook>
</file>

<file path=xl/sharedStrings.xml><?xml version="1.0" encoding="utf-8"?>
<sst xmlns="http://schemas.openxmlformats.org/spreadsheetml/2006/main" count="19184" uniqueCount="1925">
  <si>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</si>
  <si>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</si>
  <si>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</si>
  <si>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</si>
  <si>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</si>
  <si>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</si>
  <si>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</si>
  <si>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{a977a0bd-72c7-4f7c-9d29-6f6280ef4e6f}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</si>
  <si>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</si>
  <si>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</si>
  <si>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</si>
  <si>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</si>
  <si>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</si>
  <si>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</si>
  <si>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</si>
  <si>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</si>
  <si>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20160268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</si>
  <si>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</si>
  <si>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</si>
  <si>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MB, Dukelská - kanalizace a vodovod</t>
  </si>
  <si>
    <t>0,1</t>
  </si>
  <si>
    <t>KSO:</t>
  </si>
  <si>
    <t/>
  </si>
  <si>
    <t>CC-CZ:</t>
  </si>
  <si>
    <t>1</t>
  </si>
  <si>
    <t>Místo:</t>
  </si>
  <si>
    <t>Mladá Boleslav</t>
  </si>
  <si>
    <t>Datum:</t>
  </si>
  <si>
    <t>10</t>
  </si>
  <si>
    <t>100</t>
  </si>
  <si>
    <t>Zadavatel:</t>
  </si>
  <si>
    <t>IČ:</t>
  </si>
  <si>
    <t>46356983</t>
  </si>
  <si>
    <t>Vodovody a kanalizace Mladá Boleslav, a.s.</t>
  </si>
  <si>
    <t>DIČ:</t>
  </si>
  <si>
    <t>CZ46356983</t>
  </si>
  <si>
    <t>Uchazeč:</t>
  </si>
  <si>
    <t>Vyplň údaj</t>
  </si>
  <si>
    <t>Projektant:</t>
  </si>
  <si>
    <t>26003236</t>
  </si>
  <si>
    <t>ŠINDLAR s.r.o.</t>
  </si>
  <si>
    <t>CZ 260 03 236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</si>
  <si>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</si>
  <si>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</si>
  <si>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</si>
  <si>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</si>
  <si>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</si>
  <si>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</si>
  <si>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</si>
  <si>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</si>
  <si>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</si>
  <si>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</si>
  <si>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</si>
  <si>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</si>
  <si>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</si>
  <si>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</si>
  <si>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</si>
  <si>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</si>
  <si>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</si>
  <si>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</si>
  <si>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</si>
  <si>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</si>
  <si>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</si>
  <si>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</si>
  <si>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</si>
  <si>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</si>
  <si>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</si>
  <si>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</si>
  <si>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</si>
  <si>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</si>
  <si>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</si>
  <si>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</si>
  <si>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</si>
  <si>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</si>
  <si>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</si>
  <si>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</si>
  <si>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</si>
  <si>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</si>
  <si>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</si>
  <si>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</si>
  <si>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</si>
  <si>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</si>
  <si>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</si>
  <si>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04</t>
  </si>
  <si>
    <t>Rekonstrukce kanalizace v křižovatce Na Celně x Viničná</t>
  </si>
  <si>
    <t>STA</t>
  </si>
  <si>
    <t>{edb82ca0-28e3-49e8-9c02-ba5365da9b76}</t>
  </si>
  <si>
    <t>827 21 42</t>
  </si>
  <si>
    <t>2</t>
  </si>
  <si>
    <t>/</t>
  </si>
  <si>
    <t>04.1</t>
  </si>
  <si>
    <t>Stoka B</t>
  </si>
  <si>
    <t>Soupis</t>
  </si>
  <si>
    <t>{c2cbdcc9-e7b5-4c7e-a3a5-8e21909a67b6}</t>
  </si>
  <si>
    <t>04.2</t>
  </si>
  <si>
    <t>Stoka BA</t>
  </si>
  <si>
    <t>{110ead3e-f1f1-443d-99e9-45680be56dd0}</t>
  </si>
  <si>
    <t>827 21 52</t>
  </si>
  <si>
    <t>04.3</t>
  </si>
  <si>
    <t>Stoka BB</t>
  </si>
  <si>
    <t>{1074ffe8-b731-435a-9c78-c8bc962c3dfa}</t>
  </si>
  <si>
    <t>SO 05</t>
  </si>
  <si>
    <t>Rekonstrukce vodovodu v křižovatce Na Celně x Viničná</t>
  </si>
  <si>
    <t>{82f5eaab-32cb-4a85-b564-dda0a8016153}</t>
  </si>
  <si>
    <t>827 13 32</t>
  </si>
  <si>
    <t>05.1</t>
  </si>
  <si>
    <t>Řad B.a</t>
  </si>
  <si>
    <t>{91191d5b-35a5-4298-8e8b-4268de9f8aea}</t>
  </si>
  <si>
    <t>SO 06</t>
  </si>
  <si>
    <t>Přepojení vodovodních a kanalizačních přípojek ul. Na Celně</t>
  </si>
  <si>
    <t>{1b0b18d9-dfe3-4483-a19f-58d56f6386bd}</t>
  </si>
  <si>
    <t>06.1</t>
  </si>
  <si>
    <t>Kanalizační přípojky</t>
  </si>
  <si>
    <t>{317e8da7-4851-4ddc-a674-9e172c079e20}</t>
  </si>
  <si>
    <t>07</t>
  </si>
  <si>
    <t>Vedlejší a ostaní náklady</t>
  </si>
  <si>
    <t>{f489e986-b513-4aa1-a48d-775d7773e613}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</si>
  <si>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</si>
  <si>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</si>
  <si>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</si>
  <si>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</si>
  <si>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</si>
  <si>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</si>
  <si>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</si>
  <si>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04 - Rekonstrukce kanalizace v křižovatce Na Celně x Viničná</t>
  </si>
  <si>
    <t>Soupis:</t>
  </si>
  <si>
    <t>04.1 - Stoka B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</si>
  <si>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</si>
  <si>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</si>
  <si>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</si>
  <si>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</si>
  <si>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</si>
  <si>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</si>
  <si>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</si>
  <si>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</si>
  <si>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</si>
  <si>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</si>
  <si>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</si>
  <si>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</si>
  <si>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</si>
  <si>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</si>
  <si>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</si>
  <si>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</si>
  <si>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</si>
  <si>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</si>
  <si>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</si>
  <si>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</si>
  <si>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</si>
  <si>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</si>
  <si>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</si>
  <si>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</si>
  <si>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</si>
  <si>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</si>
  <si>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</si>
  <si>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</si>
  <si>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</si>
  <si>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</si>
  <si>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</si>
  <si>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</si>
  <si>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</si>
  <si>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</si>
  <si>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</si>
  <si>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</si>
  <si>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průměru kmene do 100 mm do sklonu terénu 1 : 5, při celkové ploše do 1 000 m2</t>
  </si>
  <si>
    <t>m2</t>
  </si>
  <si>
    <t>CS ÚRS 2017 01</t>
  </si>
  <si>
    <t>4</t>
  </si>
  <si>
    <t>-386672855</t>
  </si>
  <si>
    <t>VV</t>
  </si>
  <si>
    <t>výkres D.1.3., dle TZ B</t>
  </si>
  <si>
    <t>4,5+3,5</t>
  </si>
  <si>
    <t>112101122</t>
  </si>
  <si>
    <t>Kácení stromů s odřezáním kmene a s odvětvením jehličnatých bez odkornění, kmene průměru přes 300 do 500 mm</t>
  </si>
  <si>
    <t>kus</t>
  </si>
  <si>
    <t>1387742316</t>
  </si>
  <si>
    <t>3</t>
  </si>
  <si>
    <t>112201102</t>
  </si>
  <si>
    <t>Odstranění pařezů s jejich vykopáním, vytrháním nebo odstřelením, s přesekáním kořenů průměru přes 300 do 500 mm</t>
  </si>
  <si>
    <t>-1273768076</t>
  </si>
  <si>
    <t>1 "dle položky kácení stromů</t>
  </si>
  <si>
    <t>113106123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</si>
  <si>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</si>
  <si>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-2094928317</t>
  </si>
  <si>
    <t>výkres D.2.1.6, D.4.1. C.5.2</t>
  </si>
  <si>
    <t>11,45</t>
  </si>
  <si>
    <t>5</t>
  </si>
  <si>
    <t>113107222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</si>
  <si>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</si>
  <si>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1074289086</t>
  </si>
  <si>
    <t>P</t>
  </si>
  <si>
    <t>Poznámka k položce:
hmotnost sutě 0,235 t/m2</t>
  </si>
  <si>
    <t>odstranění provizorního krytu</t>
  </si>
  <si>
    <t>délky dle tabulky kubatur</t>
  </si>
  <si>
    <t>78,23*2,98 "komunikace III. tř</t>
  </si>
  <si>
    <t>6</t>
  </si>
  <si>
    <t>113107223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</si>
  <si>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</si>
  <si>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-1846745343</t>
  </si>
  <si>
    <t>Poznámka k položce:
hmotnos sutě 0,4 t/m</t>
  </si>
  <si>
    <t>výkres D.2.1.6, D.4.1.</t>
  </si>
  <si>
    <t>78,23*2,98 "komunikace III.tř</t>
  </si>
  <si>
    <t>2,91*2,98 "pod dlažbou</t>
  </si>
  <si>
    <t>výkres C.5.2</t>
  </si>
  <si>
    <t>15,3 "štěrkový povrch</t>
  </si>
  <si>
    <t>Součet</t>
  </si>
  <si>
    <t>7</t>
  </si>
  <si>
    <t>113154353</t>
  </si>
  <si>
    <t>Frézování živičného podkladu nebo krytu s naložením na dopravní prostředek plochy přes 1 000 do 10 000 m2 s překážkami v trase pruhu šířky do 1 m, tloušťky vrstvy 50 mm</t>
  </si>
  <si>
    <t>-2112910786</t>
  </si>
  <si>
    <t>Poznámka k položce:
hmotnost sutě 0,128 t/m2</t>
  </si>
  <si>
    <t>výkres D.2.1.6, D.4.1., C.5.2.</t>
  </si>
  <si>
    <t>989,76 "změřeno digitálně</t>
  </si>
  <si>
    <t>Mezisoučet</t>
  </si>
  <si>
    <t>78,23*2,98</t>
  </si>
  <si>
    <t>8</t>
  </si>
  <si>
    <t>113201111</t>
  </si>
  <si>
    <t>Vytrhání obrub s vybouráním lože, s přemístěním hmot na skládku na vzdálenost do 3 m nebo s naložením na dopravní prostředek chodníkových ležatých</t>
  </si>
  <si>
    <t>m</t>
  </si>
  <si>
    <t>101747509</t>
  </si>
  <si>
    <t>6,0</t>
  </si>
  <si>
    <t>9</t>
  </si>
  <si>
    <t>113201112</t>
  </si>
  <si>
    <t>Vytrhání obrub s vybouráním lože, s přemístěním hmot na skládku na vzdálenost do 3 m nebo s naložením na dopravní prostředek silničních ležatých</t>
  </si>
  <si>
    <t>871546437</t>
  </si>
  <si>
    <t>115101203-R</t>
  </si>
  <si>
    <t>Čerpání odpadní vody na dopravní výšku do 10 m s uvažovaným průměrným přítokem přes 1 000 do 2 000 l/min</t>
  </si>
  <si>
    <t>hod</t>
  </si>
  <si>
    <t>8125197</t>
  </si>
  <si>
    <t>Poznámka k položce:
Předpoklad rychlosti výstavby 2,5 m/den. Skutečnost ověřit na stavbě během provádění.</t>
  </si>
  <si>
    <t>přečerpávání splašků po dobu výstavby</t>
  </si>
  <si>
    <t>včetně vyplnění otvorů těsnícími vaky</t>
  </si>
  <si>
    <t>60,0/2,5*24</t>
  </si>
  <si>
    <t>11</t>
  </si>
  <si>
    <t>115101303</t>
  </si>
  <si>
    <t>Pohotovost záložní čerpací soupravy pro dopravní výšku do 10 m s uvažovaným průměrným přítokem přes 1 000 do 2 000 l/min</t>
  </si>
  <si>
    <t>den</t>
  </si>
  <si>
    <t>593991506</t>
  </si>
  <si>
    <t>pro přečerpávání splašků po dobu výstavby</t>
  </si>
  <si>
    <t>60,0/2,5</t>
  </si>
  <si>
    <t>12</t>
  </si>
  <si>
    <t>119001401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</si>
  <si>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</si>
  <si>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-413381781</t>
  </si>
  <si>
    <t>výkres D.1.3., D.2.1.6, D.4.1.</t>
  </si>
  <si>
    <t>3*2,98</t>
  </si>
  <si>
    <t>13</t>
  </si>
  <si>
    <t>119001412-R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</si>
  <si>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přes 1000</t>
  </si>
  <si>
    <t>-1514213708</t>
  </si>
  <si>
    <t>kanál horkovodu (rozměry 1500x900)</t>
  </si>
  <si>
    <t>1*2,98</t>
  </si>
  <si>
    <t>14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</si>
  <si>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</si>
  <si>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</si>
  <si>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355979201</t>
  </si>
  <si>
    <t>11*2,98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</si>
  <si>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</si>
  <si>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</si>
  <si>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</si>
  <si>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509008474</t>
  </si>
  <si>
    <t>výkres D.2.1.6, D.4.1., C.5.2</t>
  </si>
  <si>
    <t>změřeno digitálně</t>
  </si>
  <si>
    <t>122,32*0,2</t>
  </si>
  <si>
    <t>16</t>
  </si>
  <si>
    <t>130001101</t>
  </si>
  <si>
    <t>Příplatek k cenám hloubených vykopávek za ztížení vykopávky v blízkosti podzemního vedení nebo výbušnin pro jakoukoliv třídu horniny</t>
  </si>
  <si>
    <t>1207711035</t>
  </si>
  <si>
    <t>(3+1+11)*2*1,0*2,98*(4,02+0,15)</t>
  </si>
  <si>
    <t>17</t>
  </si>
  <si>
    <t>131201203</t>
  </si>
  <si>
    <t>Hloubení zapažených jam a zářezů s urovnáním dna do předepsaného profilu a spádu v hornině tř. 3 přes 1 000 do 5 000 m3</t>
  </si>
  <si>
    <t>-1343086849</t>
  </si>
  <si>
    <t>výkres D.2.1.6, D.4.2.</t>
  </si>
  <si>
    <t>dle tabulky kubatur</t>
  </si>
  <si>
    <t>40% celkového výkopu</t>
  </si>
  <si>
    <t>1577,19*0,4 "rýha</t>
  </si>
  <si>
    <t>123,89*((0,2+0,1)/2*2,89)*0,4 "pro drenáž</t>
  </si>
  <si>
    <t>odečet stávajícího potrubí</t>
  </si>
  <si>
    <t>-14,4*0,87*0,4 "beton 600/900</t>
  </si>
  <si>
    <t>-4,5*PI*1,49*1,49*0,4 "beton DN 1200</t>
  </si>
  <si>
    <t>odečet stávajících šachet</t>
  </si>
  <si>
    <t>-PI*0,62*0,62*(208,51-205,38+0,3)*0,4 "Š5004</t>
  </si>
  <si>
    <t>18</t>
  </si>
  <si>
    <t>131201209</t>
  </si>
  <si>
    <t>Hloubení zapažených jam a zářezů s urovnáním dna do předepsaného profilu a spádu Příplatek k cenám za lepivost horniny tř. 3</t>
  </si>
  <si>
    <t>-41679011</t>
  </si>
  <si>
    <t>Poznámka k položce:
příplatek za lepivost 30%</t>
  </si>
  <si>
    <t>633,137*0,3 'Přepočtené koeficientem množství</t>
  </si>
  <si>
    <t>19</t>
  </si>
  <si>
    <t>131301203</t>
  </si>
  <si>
    <t>Hloubení zapažených jam a zářezů s urovnáním dna do předepsaného profilu a spádu v hornině tř. 4 přes 1 000 do 5 000 m3</t>
  </si>
  <si>
    <t>1495309076</t>
  </si>
  <si>
    <t>20</t>
  </si>
  <si>
    <t>131301209</t>
  </si>
  <si>
    <t>Hloubení zapažených jam a zářezů s urovnáním dna do předepsaného profilu a spádu Příplatek k cenám za lepivost horniny tř. 4</t>
  </si>
  <si>
    <t>-552214291</t>
  </si>
  <si>
    <t>131401203</t>
  </si>
  <si>
    <t>Hloubení zapažených jam a zářezů s urovnáním dna do předepsaného profilu a spádu v hornině tř. 5 přes 1 000 do 5 000 m3</t>
  </si>
  <si>
    <t>-51894856</t>
  </si>
  <si>
    <t>10% celkového výkopu</t>
  </si>
  <si>
    <t>1577,19*0,1 "rýha</t>
  </si>
  <si>
    <t>123,89*((0,2+0,1)/2*2,89)*0,1 "pro drenáž</t>
  </si>
  <si>
    <t>-14,4*0,87*0,1 "beton 600/900</t>
  </si>
  <si>
    <t>-4,5*PI*1,49*1,49*0,1 "beton DN 1200</t>
  </si>
  <si>
    <t>-PI*0,62*0,62*(208,51-205,38+0,3)*0,1 "Š5004</t>
  </si>
  <si>
    <t>22</t>
  </si>
  <si>
    <t>131501203</t>
  </si>
  <si>
    <t>Hloubení zapažených jam a zářezů s urovnáním dna do předepsaného profilu a spádu v hornině tř. 6 přes 1 000 do 5 000 m3</t>
  </si>
  <si>
    <t>-452627115</t>
  </si>
  <si>
    <t>23</t>
  </si>
  <si>
    <t>151811113</t>
  </si>
  <si>
    <t>Pažicí boxy pro pažení a rozepření stěn rýh podzemního vedení těžké osazení a odstranění hloubka výkopu do 4 m, šířka přes 2,5 do 5 m</t>
  </si>
  <si>
    <t>1475478942</t>
  </si>
  <si>
    <t>565,04</t>
  </si>
  <si>
    <t>24</t>
  </si>
  <si>
    <t>151811123</t>
  </si>
  <si>
    <t>Pažicí boxy pro pažení a rozepření stěn rýh podzemního vedení těžké osazení a odstranění hloubka výkopu přes 4 do 6 m, šířka přes 2,5 do 5 m</t>
  </si>
  <si>
    <t>272982660</t>
  </si>
  <si>
    <t>430,08</t>
  </si>
  <si>
    <t>25</t>
  </si>
  <si>
    <t>151811213</t>
  </si>
  <si>
    <t>Pažicí boxy pro pažení a rozepření stěn rýh podzemního vedení těžké Příplatek za první a každý další den zapažení 1 m2 výkopu k ceně 151 81-1113</t>
  </si>
  <si>
    <t>1425469750</t>
  </si>
  <si>
    <t>dle položky osazení</t>
  </si>
  <si>
    <t>26</t>
  </si>
  <si>
    <t>151811223</t>
  </si>
  <si>
    <t>Pažicí boxy pro pažení a rozepření stěn rýh podzemního vedení těžké Příplatek za první a každý další den zapažení 1 m2 výkopu k ceně 151 81-1123</t>
  </si>
  <si>
    <t>-2020519104</t>
  </si>
  <si>
    <t>27</t>
  </si>
  <si>
    <t>161101103</t>
  </si>
  <si>
    <t>Svislé přemístění výkopku bez naložení do dopravní nádoby avšak s vyprázdněním dopravní nádoby na hromadu nebo do dopravního prostředku z horniny tř. 1 až 4, při hloubce výkopu přes 4 do 6 m</t>
  </si>
  <si>
    <t>-328652246</t>
  </si>
  <si>
    <t>Poznámka k položce:
Procento svislého podílu dle úvodu ceníku 001 zemní práce kapitola 8 
- v množství výkopku jámy do 5 000  m3 12 % z celkového výkopku</t>
  </si>
  <si>
    <t>dle položek hloubení jam tř. 3-4</t>
  </si>
  <si>
    <t>(633,137+633,137)*0,12</t>
  </si>
  <si>
    <t>28</t>
  </si>
  <si>
    <t>161101153</t>
  </si>
  <si>
    <t>Svislé přemístění výkopku bez naložení do dopravní nádoby avšak s vyprázdněním dopravní nádoby na hromadu nebo do dopravního prostředku z horniny tř. 5 až 7, při hloubce výkopu přes 4 do 6 m</t>
  </si>
  <si>
    <t>-1503146087</t>
  </si>
  <si>
    <t>dle položek hloubení jam tř. 5</t>
  </si>
  <si>
    <t>(158,284+158,284)*0,12</t>
  </si>
  <si>
    <t>29</t>
  </si>
  <si>
    <t>162301406</t>
  </si>
  <si>
    <t>Vodorovné přemístění větví, kmenů nebo pařezů s naložením, složením a dopravou do 5000 m větví stromů jehličnatých, průměru kmene přes 300 do 500 mm</t>
  </si>
  <si>
    <t>-1322955919</t>
  </si>
  <si>
    <t>30</t>
  </si>
  <si>
    <t>162301416</t>
  </si>
  <si>
    <t>Vodorovné přemístění větví, kmenů nebo pařezů s naložením, složením a dopravou do 5000 m kmenů stromů jehličnatých, průměru přes 300 do 500 mm</t>
  </si>
  <si>
    <t>1764880104</t>
  </si>
  <si>
    <t>31</t>
  </si>
  <si>
    <t>162301422</t>
  </si>
  <si>
    <t>Vodorovné přemístění větví, kmenů nebo pařezů s naložením, složením a dopravou do 5000 m pařezů kmenů, průměru přes 300 do 500 mm</t>
  </si>
  <si>
    <t>2138969241</t>
  </si>
  <si>
    <t>32</t>
  </si>
  <si>
    <t>162301501</t>
  </si>
  <si>
    <t>Vodorovné přemístění smýcených křovin do průměru kmene 100 mm na vzdálenost do 5 000 m</t>
  </si>
  <si>
    <t>-1602010001</t>
  </si>
  <si>
    <t>8,0 "dle položky odstranění křovin</t>
  </si>
  <si>
    <t>33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</si>
  <si>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</si>
  <si>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</si>
  <si>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1760976665</t>
  </si>
  <si>
    <t>drnová vrstva na meziskldáku a zpět</t>
  </si>
  <si>
    <t>24,464*2 "dle položky sejmutí ornice</t>
  </si>
  <si>
    <t>zemina pro zpětný zásyp na meziskládku a zpět</t>
  </si>
  <si>
    <t>2*209,94 "dle položky zásyp jam</t>
  </si>
  <si>
    <t>přebytečná zemina</t>
  </si>
  <si>
    <t>633,137+633,137 "celkový výkop tř. 3-4</t>
  </si>
  <si>
    <t>-209,94 "zpětný zásyp</t>
  </si>
  <si>
    <t>34</t>
  </si>
  <si>
    <t>162601152</t>
  </si>
  <si>
    <t>Vodorovné přemístění výkopku nebo sypaniny po suchu na obvyklém dopravním prostředku, bez naložení výkopku, avšak se složením bez rozhrnutí z horniny tř. 5 až 7 na vzdálenost přes 4 000 do 5 000 m</t>
  </si>
  <si>
    <t>-1223350537</t>
  </si>
  <si>
    <t>316,568 "dle položky hloubení jam tř.5</t>
  </si>
  <si>
    <t>35</t>
  </si>
  <si>
    <t>171201211</t>
  </si>
  <si>
    <t>Uložení sypaniny poplatek za uložení sypaniny na skládce (skládkovné)</t>
  </si>
  <si>
    <t>t</t>
  </si>
  <si>
    <t>2074767323</t>
  </si>
  <si>
    <t>Poznámka k položce:
uvažovaná hmotnost zeminy 1,9 t/m3</t>
  </si>
  <si>
    <t>(1056,334+316,568)*1,9 "dle položek vodorovné přemístěné do 3000 m tř. 1-7</t>
  </si>
  <si>
    <t>36</t>
  </si>
  <si>
    <t>174101101</t>
  </si>
  <si>
    <t>Zásyp sypaninou z jakékoliv horniny s uložením výkopku ve vrstvách se zhutněním jam, šachet, rýh nebo kolem objektů v těchto vykopávkách</t>
  </si>
  <si>
    <t>-1797433035</t>
  </si>
  <si>
    <t>343,17+190,81 "výměna zeminy</t>
  </si>
  <si>
    <t>128,81+81,13 "zemina z výkopu</t>
  </si>
  <si>
    <t>zasypání vybouraných šachet - štěrkodrť</t>
  </si>
  <si>
    <t>výkres D.1.3</t>
  </si>
  <si>
    <t>(208,01-205,36)*PI*0,5*0,5</t>
  </si>
  <si>
    <t>(208,1-206,54)*PI*0,5*0,5</t>
  </si>
  <si>
    <t>(211,03-208,01)*PI*0,5*0,5</t>
  </si>
  <si>
    <t>(211,7-208,65)*PI*0,5*0,5</t>
  </si>
  <si>
    <t>(212,61-208,28)*PI*0,5*0,5</t>
  </si>
  <si>
    <t>37</t>
  </si>
  <si>
    <t>M</t>
  </si>
  <si>
    <t>5833120201</t>
  </si>
  <si>
    <t>Kamenivo přírodní těžené pro stavební účely  PTK  (drobné, hrubé, štěrkopísky) kamenivo mimo normu štěrkodrť netříděná do 100 mm</t>
  </si>
  <si>
    <t>-660606665</t>
  </si>
  <si>
    <t>Poznámka k položce:
hmotnost 2 t/m3</t>
  </si>
  <si>
    <t>533,98*2,0</t>
  </si>
  <si>
    <t>11,474*2,0</t>
  </si>
  <si>
    <t>38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</si>
  <si>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</si>
  <si>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</si>
  <si>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-178571672</t>
  </si>
  <si>
    <t xml:space="preserve">123,89*2,98*(0,12+1,58+0,3)                      </t>
  </si>
  <si>
    <t>-123,89*PI*0,79*0,79 "odečet potrubí</t>
  </si>
  <si>
    <t>-123,89*(0,79*0,79/2)*((120*PI)/180-(sqrt(3)/2)) "odečet sedlového lože</t>
  </si>
  <si>
    <t>39</t>
  </si>
  <si>
    <t>583312010</t>
  </si>
  <si>
    <t>Kamenivo přírodní těžené pro stavební účely  PTK  (drobné, hrubé, štěrkopísky) kamenivo mimo normu štěrkopísek netříděný (stabilizační zemina)</t>
  </si>
  <si>
    <t>1068495872</t>
  </si>
  <si>
    <t>447,988*2 'Přepočtené koeficientem množství</t>
  </si>
  <si>
    <t>40</t>
  </si>
  <si>
    <t>181111111</t>
  </si>
  <si>
    <t>Plošná úprava terénu v zemině tř. 1 až 4 s urovnáním povrchu bez doplnění ornice souvislé plochy do 500 m2 při nerovnostech terénu přes +/-50 do +/- 100 mm v rovině nebo na svahu do 1:5</t>
  </si>
  <si>
    <t>-158848638</t>
  </si>
  <si>
    <t>okolo travnatých ploch</t>
  </si>
  <si>
    <t>39,76*(1,0+1,0)</t>
  </si>
  <si>
    <t>41</t>
  </si>
  <si>
    <t>181301103</t>
  </si>
  <si>
    <t>Rozprostření a urovnání ornice v rovině nebo ve svahu sklonu do 1:5 při souvislé ploše do 500 m2, tl. vrstvy přes 150 do 200 mm</t>
  </si>
  <si>
    <t>-298432793</t>
  </si>
  <si>
    <t>122,32 "dle položky sejmutí ornice</t>
  </si>
  <si>
    <t>42</t>
  </si>
  <si>
    <t>181411121</t>
  </si>
  <si>
    <t>Založení trávníku na půdě předem připravené plochy do 1000 m2 výsevem včetně utažení lučního v rovině nebo na svahu do 1:5</t>
  </si>
  <si>
    <t>1305997944</t>
  </si>
  <si>
    <t>79,52+122,32</t>
  </si>
  <si>
    <t>43</t>
  </si>
  <si>
    <t>005724720</t>
  </si>
  <si>
    <t>Osiva pícnin směsi travní balení obvykle 25 kg technická - rovinná (10 kg)</t>
  </si>
  <si>
    <t>kg</t>
  </si>
  <si>
    <t>1220114237</t>
  </si>
  <si>
    <t>201,84*0,02</t>
  </si>
  <si>
    <t>44</t>
  </si>
  <si>
    <t>183101114</t>
  </si>
  <si>
    <t>Hloubení jamek pro vysazování rostlin v zemině tř.1 až 4 bez výměny půdy v rovině nebo na svahu do 1:5, objemu přes 0,05 do 0,125 m3</t>
  </si>
  <si>
    <t>1890577313</t>
  </si>
  <si>
    <t>náhradní výsadby v dvojnásobném počtu, dle TZ</t>
  </si>
  <si>
    <t>45</t>
  </si>
  <si>
    <t>184102116</t>
  </si>
  <si>
    <t>Výsadba dřeviny s balem do předem vyhloubené jamky se zalitím v rovině nebo na svahu do 1:5, při průměru balu přes 600 do 800 mm</t>
  </si>
  <si>
    <t>-462128145</t>
  </si>
  <si>
    <t>dle položky hloubení jamek</t>
  </si>
  <si>
    <t>46</t>
  </si>
  <si>
    <t>026604270-1</t>
  </si>
  <si>
    <t>Borovice černá /Pinus nigra/ 150 - 200 cm, s balem, obvod kmene 10 - 12 cm</t>
  </si>
  <si>
    <t>1910628061</t>
  </si>
  <si>
    <t>47</t>
  </si>
  <si>
    <t>184501121</t>
  </si>
  <si>
    <t>Zhotovení obalu kmene a spodních částí větví stromu z juty v jedné vrstvě v rovině nebo na svahu do 1:5</t>
  </si>
  <si>
    <t>1106921185</t>
  </si>
  <si>
    <t>2*PI*0,12*1,8</t>
  </si>
  <si>
    <t>48</t>
  </si>
  <si>
    <t>184807911</t>
  </si>
  <si>
    <t>Dodání a osazení kůlu k sazenici délky 2 m, průměru od 40 do 60 mm, s upevněním sazenice ke kůlu motouzem, sazenice1 až 3 leté</t>
  </si>
  <si>
    <t>1215864745</t>
  </si>
  <si>
    <t>2*3</t>
  </si>
  <si>
    <t>49</t>
  </si>
  <si>
    <t>184813121</t>
  </si>
  <si>
    <t>Ochrana dřevin před okusem zvěří mechanicky v rovině nebo ve svahu do 1:5, pletivem, výšky do 2 m</t>
  </si>
  <si>
    <t>-1229381250</t>
  </si>
  <si>
    <t>50</t>
  </si>
  <si>
    <t>184816111</t>
  </si>
  <si>
    <t>Hnojení sazenic průmyslovými hnojivy v množství do 0,25 kg k jedné sazenici</t>
  </si>
  <si>
    <t>-236076687</t>
  </si>
  <si>
    <t>51</t>
  </si>
  <si>
    <t>251911550</t>
  </si>
  <si>
    <t>hnojiva průmyslová ostatní Cererit (bal. 5 kg)</t>
  </si>
  <si>
    <t>-1425761540</t>
  </si>
  <si>
    <t>2*0,01</t>
  </si>
  <si>
    <t>Zakládání</t>
  </si>
  <si>
    <t>52</t>
  </si>
  <si>
    <t>211531111</t>
  </si>
  <si>
    <t>Výplň kamenivem do rýh odvodňovacích žeber nebo trativodů bez zhutnění, s úpravou povrchu výplně kamenivem hrubým drceným frakce 16 až 63 mm</t>
  </si>
  <si>
    <t>-147271348</t>
  </si>
  <si>
    <t>délka dle tabulky kubatur</t>
  </si>
  <si>
    <t>123,89*((0,2+0,1)/2*2,98)</t>
  </si>
  <si>
    <t>53</t>
  </si>
  <si>
    <t>212755215R</t>
  </si>
  <si>
    <t>Trativody bez lože z drenážních trubek plastových flexibilních D 125 mm</t>
  </si>
  <si>
    <t>-60219365</t>
  </si>
  <si>
    <t>123,89</t>
  </si>
  <si>
    <t>Svislé a kompletní konstrukce</t>
  </si>
  <si>
    <t>54</t>
  </si>
  <si>
    <t>358315114</t>
  </si>
  <si>
    <t>Bourání stoky kompletní nebo vybourání otvorů průřezové plochy do 4 m2 ve stokách ze zdiva z prostého betonu</t>
  </si>
  <si>
    <t>1530953705</t>
  </si>
  <si>
    <t>Poznámka k položce:
hmotnost sutě 2,2 t/m3</t>
  </si>
  <si>
    <t>výkres D.1.3., D.2.1.6</t>
  </si>
  <si>
    <t>14,4*(0,87-0,42) "potrubí beton 600/900</t>
  </si>
  <si>
    <t>4,5*(PI*(0,79*0,79-0,6*0,6)) "potrubí beton DN 1200</t>
  </si>
  <si>
    <t>Š 5004</t>
  </si>
  <si>
    <t>(PI*(208,51-205,38)*(0,62*0,62-0,5*0,5))</t>
  </si>
  <si>
    <t>PI*0,62*0,62*0,3</t>
  </si>
  <si>
    <t>Š 3965</t>
  </si>
  <si>
    <t>(PI*(213,38-208,98)*(0,62*0,62-0,5*0,5))</t>
  </si>
  <si>
    <t>ubourání šachet 1 m pod terénem</t>
  </si>
  <si>
    <t>5*(PI*1,0*(0,62*0,62-0,5*0,5))</t>
  </si>
  <si>
    <t>55</t>
  </si>
  <si>
    <t>359901211</t>
  </si>
  <si>
    <t>Monitoring stok (kamerový systém) jakékoli výšky nová kanalizace</t>
  </si>
  <si>
    <t>-1187407785</t>
  </si>
  <si>
    <t>Vodorovné konstrukce</t>
  </si>
  <si>
    <t>56</t>
  </si>
  <si>
    <t>452112111</t>
  </si>
  <si>
    <t>Osazení betonových dílců prstenců nebo rámů pod poklopy a mříže, výšky do 100 mm</t>
  </si>
  <si>
    <t>-1556329324</t>
  </si>
  <si>
    <t>příloha D.5.1.2.</t>
  </si>
  <si>
    <t>1+2+1+2</t>
  </si>
  <si>
    <t>výkres D.4.10.</t>
  </si>
  <si>
    <t>1 "atypické prefa šachty</t>
  </si>
  <si>
    <t>57</t>
  </si>
  <si>
    <t>592204</t>
  </si>
  <si>
    <t>Vyrovnávací prstence TBW-Q  40/ 625/ 120  40 x 625 x 120</t>
  </si>
  <si>
    <t>ks</t>
  </si>
  <si>
    <t>-236448880</t>
  </si>
  <si>
    <t>58</t>
  </si>
  <si>
    <t>592241750</t>
  </si>
  <si>
    <t>Prefabrikáty pro vstupní šachty a drenážní šachtice (betonové a železobetonové) šachty pro odpadní kanály a potrubí uložená v zemi prstenec vyrovnávací TBW-Q 625/60/120     62,5 x 6 x 12</t>
  </si>
  <si>
    <t>-475749219</t>
  </si>
  <si>
    <t>59</t>
  </si>
  <si>
    <t>592241760</t>
  </si>
  <si>
    <t>Prefabrikáty pro vstupní šachty a drenážní šachtice (betonové a železobetonové) šachty pro odpadní kanály a potrubí uložená v zemi prstenec vyrovnávací TBW-Q 625/80/120     62,5 x 8 x 12</t>
  </si>
  <si>
    <t>-835114373</t>
  </si>
  <si>
    <t>60</t>
  </si>
  <si>
    <t>592241770</t>
  </si>
  <si>
    <t>Prefabrikáty pro vstupní šachty a drenážní šachtice (betonové a železobetonové) šachty pro odpadní kanály a potrubí uložená v zemi prstenec vyrovnávací TBW-Q 625/100/120   62,5 x 10 x 12</t>
  </si>
  <si>
    <t>434136720</t>
  </si>
  <si>
    <t>61</t>
  </si>
  <si>
    <t>452112121</t>
  </si>
  <si>
    <t>Osazení betonových dílců prstenců nebo rámů pod poklopy a mříže, výšky přes 100 do 200 mm</t>
  </si>
  <si>
    <t>-1523498901</t>
  </si>
  <si>
    <t>62</t>
  </si>
  <si>
    <t>592212</t>
  </si>
  <si>
    <t>Prefabrikáty pro vstupní šachty a drenážní šachtice (betonové a železobetonové) šachty pro odpadní kanály a potrubí uložená v zemi vyrovnávací prstence TBW-Q 120/ 625/ 120  120 x 625 x 120</t>
  </si>
  <si>
    <t>-2133262754</t>
  </si>
  <si>
    <t>63</t>
  </si>
  <si>
    <t>452311131</t>
  </si>
  <si>
    <t>Podkladní a zajišťovací konstrukce z betonu prostého v otevřeném výkopu desky pod potrubí, stoky a drobné objekty z betonu tř. C 12/15</t>
  </si>
  <si>
    <t>-1540092084</t>
  </si>
  <si>
    <t>výkres D.2.1.6, D.4.1., D.4.10.</t>
  </si>
  <si>
    <t>123,89*2,98*0,15</t>
  </si>
  <si>
    <t>(3,57+0,2+0,2)*(3,0+0,2+0,2)*0,2 "pod atyp. šachtu</t>
  </si>
  <si>
    <t>(2,67+0,2+0,2)*(2,71+0,2+0,2)*0,2 "pod atyp. šachtu</t>
  </si>
  <si>
    <t>64</t>
  </si>
  <si>
    <t>452312131</t>
  </si>
  <si>
    <t>Podkladní a zajišťovací konstrukce z betonu prostého v otevřeném výkopu sedlové lože pod potrubí z betonu tř. C 12/15</t>
  </si>
  <si>
    <t>-899010263</t>
  </si>
  <si>
    <t>123,89*(1,2+0,19+0,19+0,25+0,25)*0,51</t>
  </si>
  <si>
    <t>-123,89*(0,79*0,79/2)*((120*PI)/180-(sqrt(3)/2))</t>
  </si>
  <si>
    <t>65</t>
  </si>
  <si>
    <t>452351101</t>
  </si>
  <si>
    <t>Bednění podkladních a zajišťovacích konstrukcí v otevřeném výkopu desek nebo sedlových loží pod potrubí, stoky a drobné objekty</t>
  </si>
  <si>
    <t>1226331803</t>
  </si>
  <si>
    <t>2*123,89*0,51</t>
  </si>
  <si>
    <t>Komunikace pozemní</t>
  </si>
  <si>
    <t>66</t>
  </si>
  <si>
    <t>564251111</t>
  </si>
  <si>
    <t>Podklad nebo podsyp ze štěrkopísku ŠP s rozprostřením, vlhčením a zhutněním, po zhutnění tl. 150 mm</t>
  </si>
  <si>
    <t>234565378</t>
  </si>
  <si>
    <t>67</t>
  </si>
  <si>
    <t>564752111</t>
  </si>
  <si>
    <t>Podklad nebo kryt z vibrovaného štěrku VŠ s rozprostřením, vlhčením a zhutněním, po zhutnění tl. 150 mm</t>
  </si>
  <si>
    <t>-803008306</t>
  </si>
  <si>
    <t>68</t>
  </si>
  <si>
    <t>564851111</t>
  </si>
  <si>
    <t>Podklad ze štěrkodrti ŠD s rozprostřením a zhutněním, po zhutnění tl. 150 mm</t>
  </si>
  <si>
    <t>-1647470159</t>
  </si>
  <si>
    <t>provizorní kryt</t>
  </si>
  <si>
    <t>69</t>
  </si>
  <si>
    <t>564861111</t>
  </si>
  <si>
    <t>Podklad ze štěrkodrti ŠD s rozprostřením a zhutněním, po zhutnění tl. 200 mm</t>
  </si>
  <si>
    <t>-920404333</t>
  </si>
  <si>
    <t>70</t>
  </si>
  <si>
    <t>564871116</t>
  </si>
  <si>
    <t>Podklad ze štěrkodrti ŠD s rozprostřením a zhutněním, po zhutnění tl. 300 mm</t>
  </si>
  <si>
    <t>-1171801845</t>
  </si>
  <si>
    <t>2,91*2,98 "zámková dlažba</t>
  </si>
  <si>
    <t>71</t>
  </si>
  <si>
    <t>573111112</t>
  </si>
  <si>
    <t>Postřik živičný infiltrační z asfaltu silničního s posypem kamenivem, v množství 1,00 kg/m2</t>
  </si>
  <si>
    <t>-906249989</t>
  </si>
  <si>
    <t>výkres D.2.1.6, D.4.1.,</t>
  </si>
  <si>
    <t xml:space="preserve">78,23*2,98 </t>
  </si>
  <si>
    <t>72</t>
  </si>
  <si>
    <t>573211111</t>
  </si>
  <si>
    <t>Postřik živičný spojovací bez posypu kamenivem z asfaltu silničního, v množství od 0,50 do 0,70 kg/m2</t>
  </si>
  <si>
    <t>2095083435</t>
  </si>
  <si>
    <t>dle položky frézování živičného krytu</t>
  </si>
  <si>
    <t>1222,885</t>
  </si>
  <si>
    <t>73</t>
  </si>
  <si>
    <t>577144111</t>
  </si>
  <si>
    <t>Asfaltový beton vrstva obrusná ACO 11 (ABS) s rozprostřením a se zhutněním z nemodifikovaného asfaltu v pruhu šířky do 3 m tř. I, po zhutnění tl. 50 mm</t>
  </si>
  <si>
    <t>788470023</t>
  </si>
  <si>
    <t>74</t>
  </si>
  <si>
    <t>577145112</t>
  </si>
  <si>
    <t>Asfaltový beton vrstva ložní ACL 16 (ABH) s rozprostřením a zhutněním z nemodifikovaného asfaltu v pruhu šířky do 3 m, po zhutnění tl. 50 mm</t>
  </si>
  <si>
    <t>-1447688167</t>
  </si>
  <si>
    <t>2 vrstvy</t>
  </si>
  <si>
    <t>2*78,23*2,98</t>
  </si>
  <si>
    <t>75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</si>
  <si>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</si>
  <si>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</si>
  <si>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1453970069</t>
  </si>
  <si>
    <t>z rozebrané dlažby</t>
  </si>
  <si>
    <t>Trubní vedení</t>
  </si>
  <si>
    <t>76</t>
  </si>
  <si>
    <t>812522121</t>
  </si>
  <si>
    <t>Montáž potrubí z trub betonových hrdlových v otevřeném výkopu ve sklonu do 20 % z trub SIOME-TBP a VIHY-TBP těsněných pryžovými kroužky DN 1200</t>
  </si>
  <si>
    <t>1058384382</t>
  </si>
  <si>
    <t>výkres D.1.3., D.2.1.6, D.4.1</t>
  </si>
  <si>
    <t>77</t>
  </si>
  <si>
    <t>5921012603</t>
  </si>
  <si>
    <t>TBH-Q 120/250 CV 360°   - rozměr    1200/2500</t>
  </si>
  <si>
    <t>2086177756</t>
  </si>
  <si>
    <t>Poznámka k položce:
ztratné 1%</t>
  </si>
  <si>
    <t>123,89/2,5*1,01</t>
  </si>
  <si>
    <t>-5,0 "odečet propojovacích trub</t>
  </si>
  <si>
    <t>78</t>
  </si>
  <si>
    <t>5921012606</t>
  </si>
  <si>
    <t>TBH-Q 120/200 PR CV 360°   - rozměr    1200/2000</t>
  </si>
  <si>
    <t>639652982</t>
  </si>
  <si>
    <t>5*1,01</t>
  </si>
  <si>
    <t>79</t>
  </si>
  <si>
    <t>892522121</t>
  </si>
  <si>
    <t>Tlakové zkoušky vzduchem těsnícími vaky ucpávkovými DN 1200</t>
  </si>
  <si>
    <t>úsek</t>
  </si>
  <si>
    <t>-1973054291</t>
  </si>
  <si>
    <t>výkres D.2.1.6.</t>
  </si>
  <si>
    <t>80</t>
  </si>
  <si>
    <t>894201251</t>
  </si>
  <si>
    <t>Ostatní konstrukce na trubním vedení z prostého betonu stěny šachet tloušťky přes 200 mm z betonu se zvýšenými nároky na prostředí tř. C 25/30</t>
  </si>
  <si>
    <t>478084475</t>
  </si>
  <si>
    <t>výkres D.1.1.</t>
  </si>
  <si>
    <t>zabetonování stávajícího prostupu v šachtě 3324</t>
  </si>
  <si>
    <t>PI*0,28*0,28*0,4</t>
  </si>
  <si>
    <t>81</t>
  </si>
  <si>
    <t>894411311</t>
  </si>
  <si>
    <t>Osazení železobetonových dílců pro šachty skruží rovných</t>
  </si>
  <si>
    <t>-209432464</t>
  </si>
  <si>
    <t>2+2+2</t>
  </si>
  <si>
    <t>82</t>
  </si>
  <si>
    <t>592241600</t>
  </si>
  <si>
    <t>Prefabrikáty pro vstupní šachty a drenážní šachtice (betonové a železobetonové) šachty pro odpadní kanály a potrubí uložená v zemi skruže s ocelovými stupadly s PE povlakem TBS-Q 1000/250/120 SP  100 x 25 x 12</t>
  </si>
  <si>
    <t>-2050829303</t>
  </si>
  <si>
    <t>83</t>
  </si>
  <si>
    <t>592241610</t>
  </si>
  <si>
    <t>Prefabrikáty pro vstupní šachty a drenážní šachtice (betonové a železobetonové) šachty pro odpadní kanály a potrubí uložená v zemi skruže s ocelovými stupadly s PE povlakem TBS-Q 1000/500/120 SP  100 x 50 x 12</t>
  </si>
  <si>
    <t>-1221866287</t>
  </si>
  <si>
    <t>2+1</t>
  </si>
  <si>
    <t>84</t>
  </si>
  <si>
    <t>592241620</t>
  </si>
  <si>
    <t>Prefabrikáty pro vstupní šachty a drenážní šachtice (betonové a železobetonové) šachty pro odpadní kanály a potrubí uložená v zemi skruže s ocelovými stupadly s PE povlakem TBH-Q 1000/1000/120 SP100 x 100 x 12</t>
  </si>
  <si>
    <t>1032560688</t>
  </si>
  <si>
    <t>85</t>
  </si>
  <si>
    <t>894412411</t>
  </si>
  <si>
    <t>Osazení železobetonových dílců pro šachty skruží přechodových</t>
  </si>
  <si>
    <t>1687692726</t>
  </si>
  <si>
    <t>4+4</t>
  </si>
  <si>
    <t>2 "atypické prefa šachty</t>
  </si>
  <si>
    <t>86</t>
  </si>
  <si>
    <t>592243120</t>
  </si>
  <si>
    <t>Prefabrikáty pro vstupní šachty a drenážní šachtice (betonové a železobetonové) šachty pro odpadní kanály a potrubí uložená v zemi konus šachetní (síla stěny 12 cm) KPS - kapsové plastové stupadlo TBR-Q.1 100-63/58/12 KPS     100 x 62,5 x 58</t>
  </si>
  <si>
    <t>-1889051832</t>
  </si>
  <si>
    <t>87</t>
  </si>
  <si>
    <t>5921121561</t>
  </si>
  <si>
    <t>Prefabrikáty pro vstupní šachty a drenážní šachtice (betonové a železobetonové) šachty pro odpadní kanály a potrubí uložená v zemi deska betonová šachetní zákrytová přechodová TZK-Q.1 150-100/25 typ Q.1    - rozměr    1800/1000/250</t>
  </si>
  <si>
    <t>-736772995</t>
  </si>
  <si>
    <t>88</t>
  </si>
  <si>
    <t>592008</t>
  </si>
  <si>
    <t>Prefabrikáty pro vstupní šachty a drenážní šachtice (betonové a železobetonové) šachty pro odpadní kanály a potrubí uložená v zemi zákrytová deska šachty kanalizační přímé, atypická zákrytová deska šachta Š 3966</t>
  </si>
  <si>
    <t>-1453646786</t>
  </si>
  <si>
    <t>1 "Š3966</t>
  </si>
  <si>
    <t>89</t>
  </si>
  <si>
    <t>592009</t>
  </si>
  <si>
    <t>Prefabrikáty pro vstupní šachty a drenážní šachtice (betonové a železobetonové) šachty pro odpadní kanály a potrubí uložená v zemi zákrytová deska šachty kanalizační přímé, atypická zákrytová deska šachta "Š5004.a</t>
  </si>
  <si>
    <t>-342790412</t>
  </si>
  <si>
    <t>1 "Š5004.a</t>
  </si>
  <si>
    <t>90</t>
  </si>
  <si>
    <t>894414111</t>
  </si>
  <si>
    <t>Osazení železobetonových dílců pro šachty skruží základových</t>
  </si>
  <si>
    <t>-1074918875</t>
  </si>
  <si>
    <t>91</t>
  </si>
  <si>
    <t>5921126012-3</t>
  </si>
  <si>
    <t>Prefabrikáty pro vstupní šachty a drenážní šachtice (betonové a železobetonové) šachty pro odpadní kanály a potrubí uložená v zemi dno šachty kanalizační přímé TBZ-Q.1 150/170 V120 CV   - rozměr    1800/1835x1200</t>
  </si>
  <si>
    <t>1469050739</t>
  </si>
  <si>
    <t>včetně obkladu kynety a nástupnice z čediče proti agresivnímu prostředí</t>
  </si>
  <si>
    <t>92</t>
  </si>
  <si>
    <t>592243480</t>
  </si>
  <si>
    <t>Prefabrikáty pro vstupní šachty a drenážní šachtice (betonové a železobetonové) šachty pro odpadní kanály a potrubí uložená v zemi těsnění elastomerové pro spojení šachetních dílů EMT DN 1000</t>
  </si>
  <si>
    <t>-981435595</t>
  </si>
  <si>
    <t>93</t>
  </si>
  <si>
    <t>592243480-15</t>
  </si>
  <si>
    <t>Prefabrikáty pro vstupní šachty a drenážní šachtice (betonové a železobetonové) šachty pro odpadní kanály a potrubí uložená v zemi těsnění elastomerové pro spojení šachetních dílů EMT DN 1500</t>
  </si>
  <si>
    <t>657358812</t>
  </si>
  <si>
    <t>94</t>
  </si>
  <si>
    <t>592006</t>
  </si>
  <si>
    <t>Prefabrikáty pro vstupní šachty a drenážní šachtice (betonové a železobetonové) šachty pro odpadní kanály a potrubí uložená v zemi dno šachty kanalizační přímé, atypická prefa šachta Š 3966</t>
  </si>
  <si>
    <t>-1732570000</t>
  </si>
  <si>
    <t>včetně kynety, kapsového stupadla v kynetě a obkladu kynety a nástupnice z čediče proti agresivnímu prostředí</t>
  </si>
  <si>
    <t>95</t>
  </si>
  <si>
    <t>592007</t>
  </si>
  <si>
    <t>Prefabrikáty pro vstupní šachty a drenážní šachtice (betonové a železobetonové) šachty pro odpadní kanály a potrubí uložená v zemi dno šachty kanalizační přímé,atypická prefa šachta "Š5004.a</t>
  </si>
  <si>
    <t>1326496718</t>
  </si>
  <si>
    <t>96</t>
  </si>
  <si>
    <t>899102111</t>
  </si>
  <si>
    <t>Osazení poklopů litinových a ocelových včetně rámů hmotnosti jednotlivě přes 50 do 100 kg</t>
  </si>
  <si>
    <t>771638638</t>
  </si>
  <si>
    <t>97</t>
  </si>
  <si>
    <t>552410310-1</t>
  </si>
  <si>
    <t>Výrobky kanalizační litinové a ocelové šachtové poklopy z tvárné litiny poklop třída D 400, kruh  s ventilací</t>
  </si>
  <si>
    <t>-1250639592</t>
  </si>
  <si>
    <t>98</t>
  </si>
  <si>
    <t>552410300-2</t>
  </si>
  <si>
    <t>Výrobky kanalizační litinové a ocelové šachtové poklopy z tvárné litiny poklop třída D 400, kruh  bez ventilace</t>
  </si>
  <si>
    <t>326835808</t>
  </si>
  <si>
    <t>99</t>
  </si>
  <si>
    <t>899102211</t>
  </si>
  <si>
    <t>Demontáž poklopů litinových a ocelových včetně rámů, hmotnosti jednotlivě přes 50 do 100 Kg</t>
  </si>
  <si>
    <t>-764061582</t>
  </si>
  <si>
    <t>výkres D.1.3.</t>
  </si>
  <si>
    <t>Ostatní konstrukce a práce, bourání</t>
  </si>
  <si>
    <t>915111111</t>
  </si>
  <si>
    <t>Vodorovné dopravní značení stříkané barvou dělící čára šířky 125 mm souvislá bílá základní</t>
  </si>
  <si>
    <t>1581047632</t>
  </si>
  <si>
    <t>107,3+78,23 "změřeno digitálně</t>
  </si>
  <si>
    <t>101</t>
  </si>
  <si>
    <t>915131111</t>
  </si>
  <si>
    <t>Vodorovné dopravní značení stříkané barvou přechody pro chodce, šipky, symboly bílé základní</t>
  </si>
  <si>
    <t>1915238548</t>
  </si>
  <si>
    <t>70,75 "změřeno digitálně</t>
  </si>
  <si>
    <t>102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</si>
  <si>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</si>
  <si>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</si>
  <si>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590333592</t>
  </si>
  <si>
    <t>dle položky vytrhání obrub</t>
  </si>
  <si>
    <t>z vytrhaných obrub</t>
  </si>
  <si>
    <t>103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</si>
  <si>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</si>
  <si>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</si>
  <si>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1365318018</t>
  </si>
  <si>
    <t>104</t>
  </si>
  <si>
    <t>919112233</t>
  </si>
  <si>
    <t>Řezání dilatačních spár v živičném krytu vytvoření komůrky pro těsnící zálivku šířky 20 mm, hloubky 40 mm</t>
  </si>
  <si>
    <t>1706398625</t>
  </si>
  <si>
    <t>výkres  C.5.2.</t>
  </si>
  <si>
    <t>9,91+7,78+4,95+30,24+11,4</t>
  </si>
  <si>
    <t>105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</si>
  <si>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</si>
  <si>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</si>
  <si>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-1420290182</t>
  </si>
  <si>
    <t>106</t>
  </si>
  <si>
    <t>919735112</t>
  </si>
  <si>
    <t>Řezání stávajícího živičného krytu nebo podkladu hloubky přes 50 do 100 mm</t>
  </si>
  <si>
    <t>-227896343</t>
  </si>
  <si>
    <t>107</t>
  </si>
  <si>
    <t>936311112</t>
  </si>
  <si>
    <t>Zabetonování potrubí uloženého ve vynechaných otvorech ve dně nebo ve stěnách nádrží, z betonu se zvýšenými nároky na prostředí o ploše otvoru přes 0,25 do 2,00 m2</t>
  </si>
  <si>
    <t>1253594145</t>
  </si>
  <si>
    <t>výkres D.1.3., D.2.1.6.</t>
  </si>
  <si>
    <t>před aplikací těsnící hmoty bude otvor opatřen kontaktním můstkem</t>
  </si>
  <si>
    <t>vyplnění mezikruží bude provedeno těsnící cementovou maltou</t>
  </si>
  <si>
    <t>Š5004.a, napojení na stávající potrubí DN 1200</t>
  </si>
  <si>
    <t>2*1,5*1,5*0,2</t>
  </si>
  <si>
    <t>-2*PI*0,79*0,79*0,2</t>
  </si>
  <si>
    <t>napojení na stávající stoku B profil 600/900</t>
  </si>
  <si>
    <t>PI*0,79*0,79*0,2</t>
  </si>
  <si>
    <t>-0,87*0,2</t>
  </si>
  <si>
    <t>108</t>
  </si>
  <si>
    <t>977211111</t>
  </si>
  <si>
    <t>Řezání železobetonových konstrukcí stěnovou pilou do průměru řezané výztuže 16 mm hloubka řezu do 200 mm</t>
  </si>
  <si>
    <t>-810595631</t>
  </si>
  <si>
    <t>zaříznutí stávajícího potrubí</t>
  </si>
  <si>
    <t>2*PI*1,58 "DN 1200</t>
  </si>
  <si>
    <t>4,12 "600/900</t>
  </si>
  <si>
    <t>109</t>
  </si>
  <si>
    <t>979024442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</si>
  <si>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chodníkových</t>
  </si>
  <si>
    <t>-1239875004</t>
  </si>
  <si>
    <t>110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</si>
  <si>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</si>
  <si>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</si>
  <si>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2018839709</t>
  </si>
  <si>
    <t>111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</si>
  <si>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</si>
  <si>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</si>
  <si>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-538000549</t>
  </si>
  <si>
    <t>dle položky rozebrání dlažeb</t>
  </si>
  <si>
    <t>997</t>
  </si>
  <si>
    <t>Přesun sutě</t>
  </si>
  <si>
    <t>112</t>
  </si>
  <si>
    <t>997221551</t>
  </si>
  <si>
    <t>Vodorovná doprava suti bez naložení, ale se složením a s hrubým urovnáním ze sypkých materiálů, na vzdálenost do 1 km</t>
  </si>
  <si>
    <t>-2054255256</t>
  </si>
  <si>
    <t>233,125*0,235 "dle položky odstranění podkladu z kameniva tl. 200 mm</t>
  </si>
  <si>
    <t>257,097*0,4 "dle položky odstranění podkladu z kameniva tl. 300 mm</t>
  </si>
  <si>
    <t>1222,885*0,128 "dle položky frézování živičného krytu</t>
  </si>
  <si>
    <t>113</t>
  </si>
  <si>
    <t>997221559</t>
  </si>
  <si>
    <t>Vodorovná doprava suti bez naložení, ale se složením a s hrubým urovnáním Příplatek k ceně za každý další i započatý 1 km přes 1 km</t>
  </si>
  <si>
    <t>-455941395</t>
  </si>
  <si>
    <t>4 příplatky</t>
  </si>
  <si>
    <t>314,152*4</t>
  </si>
  <si>
    <t>114</t>
  </si>
  <si>
    <t>997221561</t>
  </si>
  <si>
    <t>Vodorovná doprava suti bez naložení, ale se složením a s hrubým urovnáním z kusových materiálů, na vzdálenost do 1 km</t>
  </si>
  <si>
    <t>-2122775406</t>
  </si>
  <si>
    <t>16,229*2,2 "dle položky bourání stoky z prostého betonu</t>
  </si>
  <si>
    <t>115</t>
  </si>
  <si>
    <t>997221569</t>
  </si>
  <si>
    <t>1708914103</t>
  </si>
  <si>
    <t>35,704*4</t>
  </si>
  <si>
    <t>116</t>
  </si>
  <si>
    <t>997221815</t>
  </si>
  <si>
    <t>Poplatek za uložení stavebního odpadu na skládce (skládkovné) betonového</t>
  </si>
  <si>
    <t>-149661575</t>
  </si>
  <si>
    <t>117</t>
  </si>
  <si>
    <t>997221845</t>
  </si>
  <si>
    <t>Poplatek za uložení stavebního odpadu na skládce (skládkovné) z asfaltových povrchů</t>
  </si>
  <si>
    <t>-882057972</t>
  </si>
  <si>
    <t>118</t>
  </si>
  <si>
    <t>997221855</t>
  </si>
  <si>
    <t>Poplatek za uložení stavebního odpadu na skládce (skládkovné) z kameniva</t>
  </si>
  <si>
    <t>-727859101</t>
  </si>
  <si>
    <t>998</t>
  </si>
  <si>
    <t>Přesun hmot</t>
  </si>
  <si>
    <t>119</t>
  </si>
  <si>
    <t>998274101</t>
  </si>
  <si>
    <t>Přesun hmot pro trubní vedení hloubené z trub betonových nebo železobetonových pro vodovody nebo kanalizace v otevřeném výkopu dopravní vzdálenost do 15 m</t>
  </si>
  <si>
    <t>-2023580973</t>
  </si>
  <si>
    <t>OST</t>
  </si>
  <si>
    <t>Ostatní</t>
  </si>
  <si>
    <t>120</t>
  </si>
  <si>
    <t>R001</t>
  </si>
  <si>
    <t>Vyplnění prostorů inertním materiálem na bázi cementopopílkové směsi</t>
  </si>
  <si>
    <t>262144</t>
  </si>
  <si>
    <t>962759567</t>
  </si>
  <si>
    <t>vyplnění stávající kanalizace cementopopílkem, dle TZ</t>
  </si>
  <si>
    <t>121,7*0,42 "potrub 600/900</t>
  </si>
  <si>
    <t>20,8*PI*0,6*0,6 "potrub DN 1200</t>
  </si>
  <si>
    <t>121</t>
  </si>
  <si>
    <t>R002</t>
  </si>
  <si>
    <t>Demontáž a zpětná montáž sloupu VO</t>
  </si>
  <si>
    <t>kpl</t>
  </si>
  <si>
    <t>1868252072</t>
  </si>
  <si>
    <t>mezi šachtami Š5004.a-Š5172</t>
  </si>
  <si>
    <t>122</t>
  </si>
  <si>
    <t>R003</t>
  </si>
  <si>
    <t>Demontáž a zpětná montáž DZ</t>
  </si>
  <si>
    <t>1497752860</t>
  </si>
  <si>
    <t>výkres D.1.2.</t>
  </si>
  <si>
    <t>demontáž, úschova a zpětná montáž</t>
  </si>
  <si>
    <t>04.2 - Stoka BA</t>
  </si>
  <si>
    <t>868829840</t>
  </si>
  <si>
    <t>výkres D.2.1.7, D.4.2. C.5.2</t>
  </si>
  <si>
    <t>4,41</t>
  </si>
  <si>
    <t>384225364</t>
  </si>
  <si>
    <t>2,55*1,25 "komunikace III. tř</t>
  </si>
  <si>
    <t>-543756418</t>
  </si>
  <si>
    <t>výkres D.2.1.7, D.4.2.</t>
  </si>
  <si>
    <t>5,55*1,25 "komunikace III.tř</t>
  </si>
  <si>
    <t>0,29*1,25 "pod dlažbou</t>
  </si>
  <si>
    <t>945064669</t>
  </si>
  <si>
    <t>5,55*1,25</t>
  </si>
  <si>
    <t>-624071069</t>
  </si>
  <si>
    <t>2,0</t>
  </si>
  <si>
    <t>-1920647888</t>
  </si>
  <si>
    <t>výkres D.1.3., D.2.1.7, D.4.2.</t>
  </si>
  <si>
    <t>2*1,25</t>
  </si>
  <si>
    <t>-1985338559</t>
  </si>
  <si>
    <t>2*2*1,0*1,25*(3,11+0,15)</t>
  </si>
  <si>
    <t>-1966719820</t>
  </si>
  <si>
    <t>34,19*0,4 "rýha</t>
  </si>
  <si>
    <t>5,84*((0,2+0,1)/2*1,25)*0,4 "pro drenáž</t>
  </si>
  <si>
    <t>-5,84*0,87*0,4 "beton 600/900</t>
  </si>
  <si>
    <t>-PI*0,62*0,62*(211,41-208,438+0,3)*0,4 "Š 3515684</t>
  </si>
  <si>
    <t>-1487053720</t>
  </si>
  <si>
    <t>10,501*0,3 'Přepočtené koeficientem množství</t>
  </si>
  <si>
    <t>1034101816</t>
  </si>
  <si>
    <t>-1516609468</t>
  </si>
  <si>
    <t>83405872</t>
  </si>
  <si>
    <t>34,19*0,1 "rýha</t>
  </si>
  <si>
    <t>5,84*((0,2+0,1)/2*1,25)*0,1 "pro drenáž</t>
  </si>
  <si>
    <t>-5,84*0,87*0,1 "beton 600/900</t>
  </si>
  <si>
    <t>-PI*0,62*0,62*(211,41-208,438+0,3)*0,1 "Š 3515684</t>
  </si>
  <si>
    <t>-721243259</t>
  </si>
  <si>
    <t>151811112</t>
  </si>
  <si>
    <t>Pažicí boxy pro pažení a rozepření stěn rýh podzemního vedení těžké osazení a odstranění hloubka výkopu do 4 m, šířka přes 1,2 do 2,5 m</t>
  </si>
  <si>
    <t>2134083673</t>
  </si>
  <si>
    <t>výkres D.2.1.7, D.4.2</t>
  </si>
  <si>
    <t>36,36</t>
  </si>
  <si>
    <t>151811212</t>
  </si>
  <si>
    <t>Pažicí boxy pro pažení a rozepření stěn rýh podzemního vedení těžké Příplatek za první a každý další den zapažení 1 m2 výkopu k ceně 151 81-1112</t>
  </si>
  <si>
    <t>1561317585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</si>
  <si>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</si>
  <si>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</si>
  <si>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1736489504</t>
  </si>
  <si>
    <t>Poznámka k položce:
Procento svislého podílu dle úvodu ceníku 001 zemní práce kapitola 8 
- v množství výkopku jámy do 5 000  m3 7 % z celkového výkopku</t>
  </si>
  <si>
    <t>(10,501+10,501)*0,07</t>
  </si>
  <si>
    <t>161101152</t>
  </si>
  <si>
    <t>Svislé přemístění výkopku bez naložení do dopravní nádoby avšak s vyprázdněním dopravní nádoby na hromadu nebo do dopravního prostředku z horniny tř. 5 až 7, při hloubce výkopu přes 2,5 do 4 m</t>
  </si>
  <si>
    <t>-672258779</t>
  </si>
  <si>
    <t>(2,626+2,626)*0,07</t>
  </si>
  <si>
    <t>-393994188</t>
  </si>
  <si>
    <t>10,501+10,501 "celkový výkop tř. 3-4</t>
  </si>
  <si>
    <t>1286742297</t>
  </si>
  <si>
    <t>5,251 "dle položky hloubení jam tř.5</t>
  </si>
  <si>
    <t>810119716</t>
  </si>
  <si>
    <t>(21,002+5,251)*1,9 "dle položek vodorovné přemístěné do 3000 m tř. 1-7</t>
  </si>
  <si>
    <t>-383789744</t>
  </si>
  <si>
    <t>10,19+15,74 "výměna zeminy</t>
  </si>
  <si>
    <t>1266077314</t>
  </si>
  <si>
    <t>25,93*2,0</t>
  </si>
  <si>
    <t>-1702021342</t>
  </si>
  <si>
    <t>3,31 "dle tabulky kubatur</t>
  </si>
  <si>
    <t>-5,84*((0,177*0,177)/2)*((120*PI)/180-(sqrt(3)/2)) "odečet sedlového lože</t>
  </si>
  <si>
    <t>1116352687</t>
  </si>
  <si>
    <t>3,198*2 'Přepočtené koeficientem množství</t>
  </si>
  <si>
    <t>153022513</t>
  </si>
  <si>
    <t>5,84*((0,2+0,1)/2*1,25)</t>
  </si>
  <si>
    <t>2033166807</t>
  </si>
  <si>
    <t>5,84</t>
  </si>
  <si>
    <t>1501297143</t>
  </si>
  <si>
    <t>výkres D.1.3., D.2.1.7</t>
  </si>
  <si>
    <t>7,7*(0,87-0,42) "potrubí beton 600/900</t>
  </si>
  <si>
    <t>Š 3515684</t>
  </si>
  <si>
    <t>(PI*(211,41-208,438)*(0,62*0,62-0,5*0,5))</t>
  </si>
  <si>
    <t>1857047495</t>
  </si>
  <si>
    <t>-170488167</t>
  </si>
  <si>
    <t>1+1</t>
  </si>
  <si>
    <t>-1149453830</t>
  </si>
  <si>
    <t>1613743966</t>
  </si>
  <si>
    <t>505974061</t>
  </si>
  <si>
    <t>5,84*1,25*0,1</t>
  </si>
  <si>
    <t>-1825870092</t>
  </si>
  <si>
    <t>5,84*(0,355+0,25+0,25)*0,13</t>
  </si>
  <si>
    <t>-5,84*(0,177*0,177/2)*((120*PI)/180-(sqrt(3)/2))</t>
  </si>
  <si>
    <t>-1065552513</t>
  </si>
  <si>
    <t>5,55*1,25 "komunikace III. tř</t>
  </si>
  <si>
    <t>-373889343</t>
  </si>
  <si>
    <t>988352029</t>
  </si>
  <si>
    <t>(0,29+1,0)*1,25 "zámková dlažba</t>
  </si>
  <si>
    <t>-463254009</t>
  </si>
  <si>
    <t>výkres D.2.1.7, D.4.2.,</t>
  </si>
  <si>
    <t>1980766853</t>
  </si>
  <si>
    <t>2*5,55*1,25</t>
  </si>
  <si>
    <t>987429434</t>
  </si>
  <si>
    <t>831372121</t>
  </si>
  <si>
    <t>Montáž potrubí z trub kameninových hrdlových s integrovaným těsněním v otevřeném výkopu ve sklonu do 20 % DN 300</t>
  </si>
  <si>
    <t>-642418800</t>
  </si>
  <si>
    <t>597107110</t>
  </si>
  <si>
    <t>Trouby kameninové kanalizační hrdlové trouby kameninové glazované s integrovaným spojem stavební délka 2,50 m DN 300 mm     tř.160  C</t>
  </si>
  <si>
    <t>513620990</t>
  </si>
  <si>
    <t>(5,84-0,75-0,75-0,75)*1,01</t>
  </si>
  <si>
    <t>3,626*1,015 'Přepočtené koeficientem množství</t>
  </si>
  <si>
    <t>597108490</t>
  </si>
  <si>
    <t>Trouby kameninové kanalizační hrdlové trouby kameninové zkrácené s integrovaným spojem GZ kus (glazované) - stavební délka 60 (75) cm DN 300 mm    tř.160    C</t>
  </si>
  <si>
    <t>1692240644</t>
  </si>
  <si>
    <t>597108790</t>
  </si>
  <si>
    <t>Trouby kameninové kanalizační hrdlové trouby kameninové zkrácené s integrovaným spojem GA kus (bez hrdla, glazované) - stavební délka 60 (75) cm DN 300 mm    tř.160    C</t>
  </si>
  <si>
    <t>326668924</t>
  </si>
  <si>
    <t>892372121</t>
  </si>
  <si>
    <t>Tlakové zkoušky vzduchem těsnícími vaky ucpávkovými DN 300</t>
  </si>
  <si>
    <t>-1797605112</t>
  </si>
  <si>
    <t>894102151</t>
  </si>
  <si>
    <t>Ostatní konstrukce na trubním vedení zděné stěny šachet z cihel vápenopískových kyselinovzdorných na cementovou maltu MC 10, tloušťky 115 mm</t>
  </si>
  <si>
    <t>-1075792748</t>
  </si>
  <si>
    <t>vyzdění mezikruží při napojení potrubí DN 300 na stávající stoku 600/900</t>
  </si>
  <si>
    <t>(0,42-(PI*0,177*0,177))*0,15</t>
  </si>
  <si>
    <t>711691479</t>
  </si>
  <si>
    <t>-1675379626</t>
  </si>
  <si>
    <t>674361754</t>
  </si>
  <si>
    <t>-853461201</t>
  </si>
  <si>
    <t>-1476727980</t>
  </si>
  <si>
    <t>-2015581186</t>
  </si>
  <si>
    <t>592243370</t>
  </si>
  <si>
    <t>Prefabrikáty pro vstupní šachty a drenážní šachtice (betonové a železobetonové) šachty pro odpadní kanály a potrubí uložená v zemi dno šachty kanalizační přímé V - průměr odtoku TBZ-Q.1  100/60 V max.40    100 / 60 x 40</t>
  </si>
  <si>
    <t>-259756100</t>
  </si>
  <si>
    <t>940968808</t>
  </si>
  <si>
    <t>664403541</t>
  </si>
  <si>
    <t>1025837635</t>
  </si>
  <si>
    <t>-28037977</t>
  </si>
  <si>
    <t>1040370615</t>
  </si>
  <si>
    <t>986682418</t>
  </si>
  <si>
    <t>-1056184468</t>
  </si>
  <si>
    <t>1971435477</t>
  </si>
  <si>
    <t>3,188*0,235 "dle položky odstranění podkladu z kameniva tl. 200 mm</t>
  </si>
  <si>
    <t>7,301*0,4 "dle položky odstranění podkladu z kameniva tl. 300 mm</t>
  </si>
  <si>
    <t>6,938*0,128 "dle položky frézování živičného krytu</t>
  </si>
  <si>
    <t>976680541</t>
  </si>
  <si>
    <t>4,557*4</t>
  </si>
  <si>
    <t>-942511408</t>
  </si>
  <si>
    <t>5,082*2,2 "dle položky bourání stoky z prostého betonu</t>
  </si>
  <si>
    <t>-921273039</t>
  </si>
  <si>
    <t>11,18*4</t>
  </si>
  <si>
    <t>1807199692</t>
  </si>
  <si>
    <t>1288194367</t>
  </si>
  <si>
    <t>679517868</t>
  </si>
  <si>
    <t>998275101</t>
  </si>
  <si>
    <t>Přesun hmot pro trubní vedení hloubené z trub kameninových pro kanalizace v otevřeném výkopu dopravní vzdálenost do 15 m</t>
  </si>
  <si>
    <t>396309990</t>
  </si>
  <si>
    <t>R010</t>
  </si>
  <si>
    <t>Demontáž PVC potrubí DN 300</t>
  </si>
  <si>
    <t>-2058900080</t>
  </si>
  <si>
    <t>04.3 - Stoka BB</t>
  </si>
  <si>
    <t>113107221</t>
  </si>
  <si>
    <t>Odstranění podkladů nebo krytů s přemístěním hmot na skládku na vzdálenost do 20 m nebo s naložením na dopravní prostředek v ploše jednotlivě přes 200 m2 z kameniva hrubého drceného, o tl. vrstvy do 100 mm</t>
  </si>
  <si>
    <t>610116402</t>
  </si>
  <si>
    <t>Poznámka k položce:
hmotnost sutě 0,13 t/m2</t>
  </si>
  <si>
    <t>výkres D.2.1.8, D.4.2.</t>
  </si>
  <si>
    <t>95,04*2,06 "místní asf</t>
  </si>
  <si>
    <t>1109270866</t>
  </si>
  <si>
    <t>výkres D.2.1.8, D.4.2. C.5.2</t>
  </si>
  <si>
    <t>7,44*2,06 "komunikace III. tř</t>
  </si>
  <si>
    <t>327409524</t>
  </si>
  <si>
    <t>7,88*2,06 "komunikace III.tř</t>
  </si>
  <si>
    <t>-54700291</t>
  </si>
  <si>
    <t>102,48*2,06</t>
  </si>
  <si>
    <t>1112,79 "místní asf</t>
  </si>
  <si>
    <t>-1082428515</t>
  </si>
  <si>
    <t>102,48/2,5*24</t>
  </si>
  <si>
    <t>1941690754</t>
  </si>
  <si>
    <t>102,48/2,5</t>
  </si>
  <si>
    <t>1574604895</t>
  </si>
  <si>
    <t>výkres D.1.3., D.2.1.8, D.4.2.</t>
  </si>
  <si>
    <t>2*2,06</t>
  </si>
  <si>
    <t>680200234</t>
  </si>
  <si>
    <t>4*2,06</t>
  </si>
  <si>
    <t>-1819822814</t>
  </si>
  <si>
    <t>(4+2)*2*1,0*2,06*(2,72+0,15)</t>
  </si>
  <si>
    <t>-350020640</t>
  </si>
  <si>
    <t>524,52*0,4 "rýha</t>
  </si>
  <si>
    <t>102,48*((0,2+0,1)/2*2,06)*0,4 "pro drenáž</t>
  </si>
  <si>
    <t>-51,2*0,35*0,4 "beton 400/600</t>
  </si>
  <si>
    <t>-PI*0,62*0,62*(214,26-211,56+0,3)*0,4 "Š 3974</t>
  </si>
  <si>
    <t>-PI*0,62*0,62*(215,71-213,28+0,3)*0,4 "Š 3973</t>
  </si>
  <si>
    <t>-671329127</t>
  </si>
  <si>
    <t>212,539*0,3 'Přepočtené koeficientem množství</t>
  </si>
  <si>
    <t>-1860057681</t>
  </si>
  <si>
    <t>-577116005</t>
  </si>
  <si>
    <t>1842298963</t>
  </si>
  <si>
    <t>524,52*0,1 "rýha</t>
  </si>
  <si>
    <t>102,48*((0,2+0,1)/2*2,06)*0,1 "pro drenáž</t>
  </si>
  <si>
    <t>-51,2*0,35*0,1 "beton 400/600</t>
  </si>
  <si>
    <t>-PI*0,62*0,62*(214,26-211,56+0,3)*0,1 "Š 3974</t>
  </si>
  <si>
    <t>-PI*0,62*0,62*(215,71-213,28+0,3)*0,1 "Š 3973</t>
  </si>
  <si>
    <t>-153475077</t>
  </si>
  <si>
    <t>839212306</t>
  </si>
  <si>
    <t>výkres D.2.1.8, D.4.2</t>
  </si>
  <si>
    <t>556,54</t>
  </si>
  <si>
    <t>-1816161351</t>
  </si>
  <si>
    <t>94426115</t>
  </si>
  <si>
    <t>(212,539+212,539)*0,07</t>
  </si>
  <si>
    <t>-72469807</t>
  </si>
  <si>
    <t>(53,135+53,135)*0,07</t>
  </si>
  <si>
    <t>1647335305</t>
  </si>
  <si>
    <t>212,539+212,539 "celkový výkop tř. 3-4</t>
  </si>
  <si>
    <t>4795096</t>
  </si>
  <si>
    <t>106,269 "dle položky hloubení jam tř.5</t>
  </si>
  <si>
    <t>-88276853</t>
  </si>
  <si>
    <t>(425,078+106,269)*1,9 "dle položek vodorovné přemístěné do 3000 m tř. 1-7</t>
  </si>
  <si>
    <t>-1983013785</t>
  </si>
  <si>
    <t>182,26+42,12 "výměna zeminy</t>
  </si>
  <si>
    <t>-1482715145</t>
  </si>
  <si>
    <t>224,38*2,0</t>
  </si>
  <si>
    <t>-264479948</t>
  </si>
  <si>
    <t>185,76 "dle tabulky kubatur</t>
  </si>
  <si>
    <t>-102,48*(0,48*0,48/2)*((120*PI)/180-(sqrt(3)/2)) "odečet sedlového lože</t>
  </si>
  <si>
    <t>-2059131255</t>
  </si>
  <si>
    <t>188,031*2 'Přepočtené koeficientem množství</t>
  </si>
  <si>
    <t>-1458050962</t>
  </si>
  <si>
    <t>102,48*((0,2+0,1)/2*2,06)</t>
  </si>
  <si>
    <t>1149204974</t>
  </si>
  <si>
    <t>102,48</t>
  </si>
  <si>
    <t>-597117884</t>
  </si>
  <si>
    <t>51,2*(0,35-0,18) "potrubí beton 400/600</t>
  </si>
  <si>
    <t>Š 3974</t>
  </si>
  <si>
    <t>(PI*(214,26-211,56)*(0,62*0,62-0,5*0,5))</t>
  </si>
  <si>
    <t>Š 3973</t>
  </si>
  <si>
    <t>(PI*(215,71-213,28)*(0,62*0,62-0,5*0,5))</t>
  </si>
  <si>
    <t>-489333112</t>
  </si>
  <si>
    <t>-115496085</t>
  </si>
  <si>
    <t>1890425161</t>
  </si>
  <si>
    <t>471163636</t>
  </si>
  <si>
    <t>102,48*2,06*0,15</t>
  </si>
  <si>
    <t>1150577126</t>
  </si>
  <si>
    <t>výkres D.2.1.4, D.4.2</t>
  </si>
  <si>
    <t>102,48*2,06*0,24</t>
  </si>
  <si>
    <t>-102,48*(0,48*0,48/2)*((120*PI)/180-(sqrt(3)/2)) "sedlové lože</t>
  </si>
  <si>
    <t>433653873</t>
  </si>
  <si>
    <t>564831111</t>
  </si>
  <si>
    <t>Podklad ze štěrkodrti ŠD s rozprostřením a zhutněním, po zhutnění tl. 100 mm</t>
  </si>
  <si>
    <t>411428843</t>
  </si>
  <si>
    <t>provizorní povrch</t>
  </si>
  <si>
    <t>1822267941</t>
  </si>
  <si>
    <t>-491263251</t>
  </si>
  <si>
    <t>565136121</t>
  </si>
  <si>
    <t>Asfaltový beton vrstva podkladní ACP 22 (obalované kamenivo hrubozrnné - OKH) s rozprostřením a zhutněním v pruhu šířky přes 3 m, po zhutnění tl. 50 mm</t>
  </si>
  <si>
    <t>2060000727</t>
  </si>
  <si>
    <t>-1783056321</t>
  </si>
  <si>
    <t>7,44*2,06</t>
  </si>
  <si>
    <t>-1131118084</t>
  </si>
  <si>
    <t>výkres D.2.1.8, D.4.2., C.5.2.</t>
  </si>
  <si>
    <t>1507418596</t>
  </si>
  <si>
    <t>1112,79</t>
  </si>
  <si>
    <t>1493891814</t>
  </si>
  <si>
    <t>2*7,44*2,06</t>
  </si>
  <si>
    <t>831442121-R</t>
  </si>
  <si>
    <t>Montáž potrubí z trub kameninových hrdlových s integrovaným těsněním v otevřeném výkopu ve sklonu do 20 % DN 800</t>
  </si>
  <si>
    <t>-1098798887</t>
  </si>
  <si>
    <t>5971071308</t>
  </si>
  <si>
    <t xml:space="preserve">Trouby kameninové kanalizační hrdlové trouby kameninové glazované s integrovaným spojem stavební délka 2,50 m DN 800 mm  </t>
  </si>
  <si>
    <t>488388054</t>
  </si>
  <si>
    <t>(102,48-4*1,0)*1,01</t>
  </si>
  <si>
    <t>5971086008</t>
  </si>
  <si>
    <t xml:space="preserve">Trouby kameninové kanalizační hrdlové trouby kameninové zkrácené s integrovaným spojem GZ kus (glazované) - stavební délka 100 cm DN 800 mm    tř.160 </t>
  </si>
  <si>
    <t>642788128</t>
  </si>
  <si>
    <t>5971089008</t>
  </si>
  <si>
    <t>Trouby kameninové kanalizační hrdlové trouby kameninové zkrácené s integrovaným spojem GA kus (bez hrdla, glazované) - stavební délka 100 cm DN 800 mm    tř.160    C</t>
  </si>
  <si>
    <t>92161191</t>
  </si>
  <si>
    <t>837372221</t>
  </si>
  <si>
    <t>Montáž kameninových tvarovek na potrubí z trub kameninových v otevřeném výkopu s integrovaným těsněním jednoosých DN 300</t>
  </si>
  <si>
    <t>38602103</t>
  </si>
  <si>
    <t>výkres D.4.10</t>
  </si>
  <si>
    <t>spadišťový obtok</t>
  </si>
  <si>
    <t>2+1+1</t>
  </si>
  <si>
    <t>597109920</t>
  </si>
  <si>
    <t>Tvarovky kameninové kanalizační hrdlové s integrovaným spojem kolena DN 300 mm     45°   C tř. 160</t>
  </si>
  <si>
    <t>1776846104</t>
  </si>
  <si>
    <t>597108190</t>
  </si>
  <si>
    <t>Trouby kameninové kanalizační hrdlové trouby kameninové zkrácené s integrovaným spojem GE kus (neglazované) - stavební délka 25 cm DN 300 mm    tř.160    C</t>
  </si>
  <si>
    <t>-164677001</t>
  </si>
  <si>
    <t>-134744604</t>
  </si>
  <si>
    <t>892472121</t>
  </si>
  <si>
    <t>Tlakové zkoušky vzduchem těsnícími vaky ucpávkovými DN 800</t>
  </si>
  <si>
    <t>1794368154</t>
  </si>
  <si>
    <t>výkres D.2.1.8</t>
  </si>
  <si>
    <t>2041696580</t>
  </si>
  <si>
    <t>-288589206</t>
  </si>
  <si>
    <t>534825459</t>
  </si>
  <si>
    <t>1+2+1</t>
  </si>
  <si>
    <t>13153008</t>
  </si>
  <si>
    <t>5921121651</t>
  </si>
  <si>
    <t>Deska přechodová TZK-Q.1 120-100/25 typ Q.1    - rozměr    1470/1000/250</t>
  </si>
  <si>
    <t>1083274911</t>
  </si>
  <si>
    <t>Deska přechodová TZK-Q.1 150-100/25 typ Q.1    - rozměr    1800/1000/250</t>
  </si>
  <si>
    <t>558248547</t>
  </si>
  <si>
    <t>-412596059</t>
  </si>
  <si>
    <t>5921133002</t>
  </si>
  <si>
    <t>Prefabrikáty pro vstupní šachty a drenážní šachtice (betonové a železobetonové) šachty pro odpadní kanály a potrubí uložená v zemi dno šachty kanalizační přímé V - průměr odtoku TBZ-Q.1  120/120 CV 180° V80   - rozměr    1200/1200x800</t>
  </si>
  <si>
    <t>2119935465</t>
  </si>
  <si>
    <t>5921126012</t>
  </si>
  <si>
    <t>Prefabrikáty pro vstupní šachty a drenážní šachtice (betonové a železobetonové) šachty pro odpadní kanály a potrubí uložená v zemi dno šachty kanalizační přímé V - průměr odtoku  TBZ-Q.1 150/159 V70/105 CV   - rozměr    1800/1585x700/1050</t>
  </si>
  <si>
    <t>-977329265</t>
  </si>
  <si>
    <t>-1335254076</t>
  </si>
  <si>
    <t>592243480-12</t>
  </si>
  <si>
    <t>Prefabrikáty pro vstupní šachty a drenážní šachtice (betonové a železobetonové) šachty pro odpadní kanály a potrubí uložená v zemi těsnění elastomerové pro spojení šachetních dílů EMT DN 1200</t>
  </si>
  <si>
    <t>1140717390</t>
  </si>
  <si>
    <t>316698181</t>
  </si>
  <si>
    <t>-339983702</t>
  </si>
  <si>
    <t>-1096527175</t>
  </si>
  <si>
    <t>-714054696</t>
  </si>
  <si>
    <t>899623141</t>
  </si>
  <si>
    <t>Obetonování potrubí nebo zdiva stok betonem prostým v otevřeném výkopu, beton tř. C 12/15</t>
  </si>
  <si>
    <t>640224980</t>
  </si>
  <si>
    <t>0,85*(0,96+0,15+0,15)*2,43</t>
  </si>
  <si>
    <t>-(210,18-208,64)*PI*0,177*0,177</t>
  </si>
  <si>
    <t>899643111</t>
  </si>
  <si>
    <t>Bednění pro obetonování potrubí v otevřeném výkopu</t>
  </si>
  <si>
    <t>363758818</t>
  </si>
  <si>
    <t>2*0,85+(0,96+0,15+0,15)*2,43</t>
  </si>
  <si>
    <t>1222788442</t>
  </si>
  <si>
    <t>203,7+102,48 "změřeno digitálně</t>
  </si>
  <si>
    <t>1749039584</t>
  </si>
  <si>
    <t>44,7 "změřeno digitálně</t>
  </si>
  <si>
    <t>-1125105204</t>
  </si>
  <si>
    <t>10,04</t>
  </si>
  <si>
    <t>118078460</t>
  </si>
  <si>
    <t>781648179</t>
  </si>
  <si>
    <t>-1338980892</t>
  </si>
  <si>
    <t>Š3973, napojení na stávající potrubí 400/600</t>
  </si>
  <si>
    <t>PI*0,48*0,48*0,15</t>
  </si>
  <si>
    <t>-0,35*0,15</t>
  </si>
  <si>
    <t>-102062165</t>
  </si>
  <si>
    <t>195,782*0,13 "dle položky odstranění podkladu z kameniva tl. 100 mm</t>
  </si>
  <si>
    <t>15,326*0,235 "dle položky odstranění podkladu z kameniva tl. 200 mm</t>
  </si>
  <si>
    <t>212,015*0,4 "dle položky odstranění podkladu z kameniva tl. 300 mm</t>
  </si>
  <si>
    <t>1323,899*0,128 "dle položky frézování živičného krytu</t>
  </si>
  <si>
    <t>2714806</t>
  </si>
  <si>
    <t>283,319*4</t>
  </si>
  <si>
    <t>262556485</t>
  </si>
  <si>
    <t>11,594*2,2 "dle položky bourání stoky z prostého betonu</t>
  </si>
  <si>
    <t>-1751894125</t>
  </si>
  <si>
    <t>25,507*4</t>
  </si>
  <si>
    <t>684362847</t>
  </si>
  <si>
    <t>-1563961200</t>
  </si>
  <si>
    <t>-93240529</t>
  </si>
  <si>
    <t>2099434111</t>
  </si>
  <si>
    <t>-1409684501</t>
  </si>
  <si>
    <t>50,0*0,18 "potrub 400/600</t>
  </si>
  <si>
    <t>SO 05 - Rekonstrukce vodovodu v křižovatce Na Celně x Viničná</t>
  </si>
  <si>
    <t>05.1 - Řad B.a</t>
  </si>
  <si>
    <t>2065708384</t>
  </si>
  <si>
    <t>výkres D.1.4, D.2.2.1, D.4.8.</t>
  </si>
  <si>
    <t>40,22*1,1"místní asf</t>
  </si>
  <si>
    <t>-1329180241</t>
  </si>
  <si>
    <t>51,38*1,1 "komunikace III. tř</t>
  </si>
  <si>
    <t>-1663638454</t>
  </si>
  <si>
    <t>91,6*1,1</t>
  </si>
  <si>
    <t>-401265044</t>
  </si>
  <si>
    <t>1830771670</t>
  </si>
  <si>
    <t>výkres D.1.4, D.2.2.1</t>
  </si>
  <si>
    <t>5*1,1</t>
  </si>
  <si>
    <t>-971361276</t>
  </si>
  <si>
    <t>7*1,1</t>
  </si>
  <si>
    <t>-294628542</t>
  </si>
  <si>
    <t>(5+7)*2*1,0*1,1*(1,63+0,15)</t>
  </si>
  <si>
    <t>132201202</t>
  </si>
  <si>
    <t>Hloubení zapažených i nezapažených rýh šířky přes 600 do 2 000 mm s urovnáním dna do předepsaného profilu a spádu v hornině tř. 3 přes 100 do 1 000 m3</t>
  </si>
  <si>
    <t>-745822347</t>
  </si>
  <si>
    <t>113,13*0,4 "rýha</t>
  </si>
  <si>
    <t>91,6*((0,2+0,1)/2*1,1)*0,4 "pro drenáž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</si>
  <si>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</si>
  <si>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</si>
  <si>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-760019742</t>
  </si>
  <si>
    <t>51,298*0,3 'Přepočtené koeficientem množství</t>
  </si>
  <si>
    <t>132301202</t>
  </si>
  <si>
    <t>Hloubení zapažených i nezapažených rýh šířky přes 600 do 2 000 mm s urovnáním dna do předepsaného profilu a spádu v hornině tř. 4 přes 100 do 1 000 m3</t>
  </si>
  <si>
    <t>-77333920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</si>
  <si>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</si>
  <si>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</si>
  <si>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-1043723832</t>
  </si>
  <si>
    <t>132401201</t>
  </si>
  <si>
    <t>Hloubení zapažených i nezapažených rýh šířky přes 600 do 2 000 mm s urovnáním dna do předepsaného profilu a spádu s použitím trhavin v hornině tř. 5 pro jakékoliv množství</t>
  </si>
  <si>
    <t>-1385621639</t>
  </si>
  <si>
    <t>113,13*0,1 "rýha</t>
  </si>
  <si>
    <t>91,6*((0,2+0,1)/2*1,1)*0,1 "pro drenáž</t>
  </si>
  <si>
    <t>132501201</t>
  </si>
  <si>
    <t>Hloubení zapažených i nezapažených rýh šířky přes 600 do 2 000 mm s urovnáním dna do předepsaného profilu a spádu s použitím trhavin v hornině 6 pro jakékoliv množství</t>
  </si>
  <si>
    <t>-658795590</t>
  </si>
  <si>
    <t>-495110777</t>
  </si>
  <si>
    <t>výkres D.2.2.1, D.4.8.</t>
  </si>
  <si>
    <t>299,52</t>
  </si>
  <si>
    <t>-487658406</t>
  </si>
  <si>
    <t>1523588040</t>
  </si>
  <si>
    <t>Poznámka k položce:
Procento svislého podílu dle úvodu ceníku 001 zemní práce kapitola 8 
- v množství výkopku rýhy přes 100  m3 50 % z celkového výkopku</t>
  </si>
  <si>
    <t>dle položek hloubení rýh tř. 3-4</t>
  </si>
  <si>
    <t>(51,298+51,298)*0,5</t>
  </si>
  <si>
    <t>-1735396655</t>
  </si>
  <si>
    <t>dle položek hloubení rýh tř. 5</t>
  </si>
  <si>
    <t>(12,824+12,824)*0,5</t>
  </si>
  <si>
    <t>-432681181</t>
  </si>
  <si>
    <t>51,298+51,298 "celkový výkop tř. 3-4</t>
  </si>
  <si>
    <t>-874098064</t>
  </si>
  <si>
    <t>25,649 "dle položky hloubení rýh tř.5</t>
  </si>
  <si>
    <t>-1327772111</t>
  </si>
  <si>
    <t>(102,596+25,649)*1,9 "dle položek vodorovné přemístěné do 3000 m tř. 1-7</t>
  </si>
  <si>
    <t>-1681106221</t>
  </si>
  <si>
    <t>výkres  D.2.2.1, D.4.8.</t>
  </si>
  <si>
    <t>77,86 "výměna zeminy</t>
  </si>
  <si>
    <t>-2009376241</t>
  </si>
  <si>
    <t>77,86*2,0</t>
  </si>
  <si>
    <t>-1875226526</t>
  </si>
  <si>
    <t>24,74</t>
  </si>
  <si>
    <t>651056042</t>
  </si>
  <si>
    <t>24,74*2 'Přepočtené koeficientem množství</t>
  </si>
  <si>
    <t>-520907095</t>
  </si>
  <si>
    <t>91,6*((0,2+0,1)/2*1,1)</t>
  </si>
  <si>
    <t>-1680564830</t>
  </si>
  <si>
    <t>91,6</t>
  </si>
  <si>
    <t>451573111</t>
  </si>
  <si>
    <t>Lože pod potrubí, stoky a drobné objekty v otevřeném výkopu z písku a štěrkopísku do 63 mm</t>
  </si>
  <si>
    <t>-1529376675</t>
  </si>
  <si>
    <t>10,08</t>
  </si>
  <si>
    <t>-1015590335</t>
  </si>
  <si>
    <t>-67465815</t>
  </si>
  <si>
    <t>40,22*1,1</t>
  </si>
  <si>
    <t>205286149</t>
  </si>
  <si>
    <t>285383700</t>
  </si>
  <si>
    <t>40,22*1,1 "místní asf</t>
  </si>
  <si>
    <t>51,38*1,1 "komunikace III tř</t>
  </si>
  <si>
    <t>-1547063405</t>
  </si>
  <si>
    <t>2146571527</t>
  </si>
  <si>
    <t>výkres D.2.2.1, D.4.8.,</t>
  </si>
  <si>
    <t>1695444031</t>
  </si>
  <si>
    <t>2*51,38*1,1 "komunikace III tř</t>
  </si>
  <si>
    <t>850245121</t>
  </si>
  <si>
    <t>Výřez nebo výsek na potrubí z trub litinových tlakových DN 80</t>
  </si>
  <si>
    <t>-985332875</t>
  </si>
  <si>
    <t>850265121</t>
  </si>
  <si>
    <t>Výřez nebo výsek na potrubí z trub litinových tlakových DN 100</t>
  </si>
  <si>
    <t>-1083982713</t>
  </si>
  <si>
    <t>851241131</t>
  </si>
  <si>
    <t>Montáž potrubí z trub litinových tlakových hrdlových v otevřeném výkopu s integrovaným těsněním DN 80</t>
  </si>
  <si>
    <t>1094442692</t>
  </si>
  <si>
    <t>výkres D.3.1</t>
  </si>
  <si>
    <t>5525300002</t>
  </si>
  <si>
    <t>Trouby a tvarovky litinové tlakové trouby litinové hrdlové GGG vodovodní systémy  hrdlové trouby z tvárné litiny spoj TYTON,  K9,  6 m uvnitř: vyložení z cementové  malty vně: vrstva pozinkování s krycí epoxidovou vrstvou DN 80</t>
  </si>
  <si>
    <t>-1000356756</t>
  </si>
  <si>
    <t>857241131</t>
  </si>
  <si>
    <t>Montáž litinových tvarovek na potrubí litinovém tlakovém jednoosých na potrubí z trub hrdlových v otevřeném výkopu, kanálu nebo v šachtě s integrovaným těsněním DN 80</t>
  </si>
  <si>
    <t>-843615476</t>
  </si>
  <si>
    <t>1+2+1+1+1</t>
  </si>
  <si>
    <t>EU0008000010</t>
  </si>
  <si>
    <t>TVAROVKA HRDLOVÁ TYTON EU-kus DN 80</t>
  </si>
  <si>
    <t>642518873</t>
  </si>
  <si>
    <t>MMK408000010</t>
  </si>
  <si>
    <t>TVAROVKA HRDLOVÁ TYTON MMK-kus 45° DN 80</t>
  </si>
  <si>
    <t>-11287952</t>
  </si>
  <si>
    <t>MMK308000010</t>
  </si>
  <si>
    <t>TVAROVKA HRDLOVÁ TYTON MMK-kus 30° DN 80</t>
  </si>
  <si>
    <t>170898860</t>
  </si>
  <si>
    <t>MMK208000010</t>
  </si>
  <si>
    <t>TVAROVKA HRDLOVÁ TYTON MMK-kus 22° DN 80</t>
  </si>
  <si>
    <t>1182759256</t>
  </si>
  <si>
    <t>9458080</t>
  </si>
  <si>
    <t>Spojka U-Expres DN 80</t>
  </si>
  <si>
    <t>1845071896</t>
  </si>
  <si>
    <t>857242122</t>
  </si>
  <si>
    <t>Montáž litinových tvarovek na potrubí litinovém tlakovém jednoosých na potrubí z trub přírubových v otevřeném výkopu, kanálu nebo v šachtě DN 80</t>
  </si>
  <si>
    <t>-1172082085</t>
  </si>
  <si>
    <t>504908000016</t>
  </si>
  <si>
    <t>TVAROVKA PŘÍRUBOVÁ KOLENO PATNÍ DN 80 8/8 DÍRY</t>
  </si>
  <si>
    <t>1880003329</t>
  </si>
  <si>
    <t>857244122</t>
  </si>
  <si>
    <t>Montáž litinových tvarovek na potrubí litinovém tlakovém odbočných na potrubí z trub přírubových v otevřeném výkopu, kanálu nebo v šachtě DN 80</t>
  </si>
  <si>
    <t>1268868331</t>
  </si>
  <si>
    <t>851008008016</t>
  </si>
  <si>
    <t>TVAROVKA PŘÍRUBOVÁ T KUS DN 80-80</t>
  </si>
  <si>
    <t>1903418545</t>
  </si>
  <si>
    <t>857261131</t>
  </si>
  <si>
    <t>Montáž litinových tvarovek na potrubí litinovém tlakovém jednoosých na potrubí z trub hrdlových v otevřeném výkopu, kanálu nebo v šachtě s integrovaným těsněním DN 100</t>
  </si>
  <si>
    <t>-159386488</t>
  </si>
  <si>
    <t>EU0010000010</t>
  </si>
  <si>
    <t>TVAROVKA HRDLOVÁ TYTON EU-kus DN 100</t>
  </si>
  <si>
    <t>-229145340</t>
  </si>
  <si>
    <t>857262122</t>
  </si>
  <si>
    <t>Montáž litinových tvarovek na potrubí litinovém tlakovém jednoosých na potrubí z trub přírubových v otevřeném výkopu, kanálu nebo v šachtě DN 100</t>
  </si>
  <si>
    <t>436995526</t>
  </si>
  <si>
    <t>855010008016</t>
  </si>
  <si>
    <t>TVAROVKA PŘÍRUBOVÁ REDUKČNÍ FFR DN 100-80</t>
  </si>
  <si>
    <t>1678756964</t>
  </si>
  <si>
    <t>891241112</t>
  </si>
  <si>
    <t>Montáž vodovodních armatur na potrubí šoupátek nebo klapek uzavíracích v otevřeném výkopu nebo v šachtách s osazením zemní soupravy (bez poklopů) DN 80</t>
  </si>
  <si>
    <t>1625668906</t>
  </si>
  <si>
    <t>428A08000016</t>
  </si>
  <si>
    <t>ŠOUPĚ 'A'' PŘÍRUBOVÉ ČSN DN 80</t>
  </si>
  <si>
    <t>-394802004</t>
  </si>
  <si>
    <t>950205010005</t>
  </si>
  <si>
    <t>ZEMNÍ SOUPRAVY ŠOUPÁTKOVÉ TELESKOPICKÉ 50-100 (2,0-2,5m)</t>
  </si>
  <si>
    <t>-1753862579</t>
  </si>
  <si>
    <t>891241811</t>
  </si>
  <si>
    <t>Demontáž vodovodních armatur na potrubí šoupátek v otevřeném výkopu nebo v šachtách DN 80</t>
  </si>
  <si>
    <t>-1659080707</t>
  </si>
  <si>
    <t>výkres D.1.4</t>
  </si>
  <si>
    <t>včetně hydrantů, poklopů a zemních souprav</t>
  </si>
  <si>
    <t>891247111</t>
  </si>
  <si>
    <t>Montáž vodovodních armatur na potrubí hydrantů podzemních (bez osazení poklopů) DN 80</t>
  </si>
  <si>
    <t>-1577104579</t>
  </si>
  <si>
    <t>D49008015016</t>
  </si>
  <si>
    <t>HYDRANT PODZEMNÍ PLNOPRŮTOKOVÝ DN 80/1,50m</t>
  </si>
  <si>
    <t>1049794978</t>
  </si>
  <si>
    <t>891261811</t>
  </si>
  <si>
    <t>Demontáž vodovodních armatur na potrubí šoupátek v otevřeném výkopu nebo v šachtách DN 100</t>
  </si>
  <si>
    <t>-326328459</t>
  </si>
  <si>
    <t>včetně poklopů a zemních souprav</t>
  </si>
  <si>
    <t>892241111</t>
  </si>
  <si>
    <t>Tlakové zkoušky vodou na potrubí DN do 80</t>
  </si>
  <si>
    <t>202348935</t>
  </si>
  <si>
    <t>892273122</t>
  </si>
  <si>
    <t>Proplach a dezinfekce vodovodního potrubí DN od 80 do 125</t>
  </si>
  <si>
    <t>674475196</t>
  </si>
  <si>
    <t>899401112</t>
  </si>
  <si>
    <t>Osazení poklopů litinových šoupátkových</t>
  </si>
  <si>
    <t>-1965960921</t>
  </si>
  <si>
    <t>175000000001</t>
  </si>
  <si>
    <t>POKLOPY ŠOUPATA ULIČNÍ VODA</t>
  </si>
  <si>
    <t>1296396226</t>
  </si>
  <si>
    <t>348100000000</t>
  </si>
  <si>
    <t>PODKLADOVÁ DESKA UNIVERZÁLNÍ ŠOUPÁTKOVÁ</t>
  </si>
  <si>
    <t>-1851763663</t>
  </si>
  <si>
    <t>899401113</t>
  </si>
  <si>
    <t>Osazení poklopů litinových hydrantových</t>
  </si>
  <si>
    <t>1653787706</t>
  </si>
  <si>
    <t>1950000000001</t>
  </si>
  <si>
    <t>POKLOPY HYDRANTOVÝ TUHÝ LITINA</t>
  </si>
  <si>
    <t>-216562700</t>
  </si>
  <si>
    <t>348200000000</t>
  </si>
  <si>
    <t>PODKLADOVÁ DESKA POD HYDRANTOVÝ POKLOP</t>
  </si>
  <si>
    <t>594972788</t>
  </si>
  <si>
    <t>899722113</t>
  </si>
  <si>
    <t>Krytí potrubí z plastů výstražnou fólií z PVC šířky 34cm</t>
  </si>
  <si>
    <t>1489318934</t>
  </si>
  <si>
    <t>899913103-R</t>
  </si>
  <si>
    <t>Příplatek za nerezové šrouby a bandáže přírubových spojů DN 80</t>
  </si>
  <si>
    <t>-760699218</t>
  </si>
  <si>
    <t>včetně materiálu</t>
  </si>
  <si>
    <t>899913111-R</t>
  </si>
  <si>
    <t>Příplatek za nerezové šrouby a bandáže přírubových spojů DN 100</t>
  </si>
  <si>
    <t>-890924928</t>
  </si>
  <si>
    <t>420314684</t>
  </si>
  <si>
    <t>44,242*0,13 "dle položky odstranění podkladu z kameniva tl. 100 mm</t>
  </si>
  <si>
    <t>56,518*0,235 "dle položky odstranění podkladu z kameniva tl. 200 mm</t>
  </si>
  <si>
    <t>100,76*0,4 "dle položky odstranění podkladu z kameniva tl. 300 mm</t>
  </si>
  <si>
    <t>100,76*0,128 "dle položky frézování živičného krytu</t>
  </si>
  <si>
    <t>-614962738</t>
  </si>
  <si>
    <t>72,234*4</t>
  </si>
  <si>
    <t>-1380112706</t>
  </si>
  <si>
    <t>-378923138</t>
  </si>
  <si>
    <t>998273102</t>
  </si>
  <si>
    <t>Přesun hmot pro trubní vedení hloubené z trub litinových pro vodovody nebo kanalizace v otevřeném výkopu dopravní vzdálenost do 15 m</t>
  </si>
  <si>
    <t>1397885614</t>
  </si>
  <si>
    <t>SO 06 - Přepojení vodovodních a kanalizačních přípojek ul. Na Celně</t>
  </si>
  <si>
    <t>06.1 - Kanalizační přípojky</t>
  </si>
  <si>
    <t>1973424762</t>
  </si>
  <si>
    <t>výkres  D.4.2.</t>
  </si>
  <si>
    <t>17,96*1,1 "místní asf</t>
  </si>
  <si>
    <t>-1909919880</t>
  </si>
  <si>
    <t>22,16*1,1 "komunikace III. tř</t>
  </si>
  <si>
    <t>707850237</t>
  </si>
  <si>
    <t>1667762831</t>
  </si>
  <si>
    <t>výkres D.1.3,  D.4.2.</t>
  </si>
  <si>
    <t>40,12*1,1</t>
  </si>
  <si>
    <t>-845621194</t>
  </si>
  <si>
    <t>9*1,1</t>
  </si>
  <si>
    <t>-449924528</t>
  </si>
  <si>
    <t>3*1,1</t>
  </si>
  <si>
    <t>2078814832</t>
  </si>
  <si>
    <t>(9+3)*2*1,0*1,1*(3,48+0,15)</t>
  </si>
  <si>
    <t>132201203</t>
  </si>
  <si>
    <t>Hloubení zapažených i nezapažených rýh šířky přes 600 do 2 000 mm s urovnáním dna do předepsaného profilu a spádu v hornině tř. 3 přes 1 000 do 5 000 m3</t>
  </si>
  <si>
    <t>1550887494</t>
  </si>
  <si>
    <t>výkres D.1.3, D.4.2.</t>
  </si>
  <si>
    <t>129,85*0,4 "rýha</t>
  </si>
  <si>
    <t>40,12*((0,2+0,1)/2*1,1)*0,4 "pro drenáž</t>
  </si>
  <si>
    <t>-509975960</t>
  </si>
  <si>
    <t>54,588*0,3 'Přepočtené koeficientem množství</t>
  </si>
  <si>
    <t>132301203</t>
  </si>
  <si>
    <t>Hloubení zapažených i nezapažených rýh šířky přes 600 do 2 000 mm s urovnáním dna do předepsaného profilu a spádu v hornině tř. 4 přes 1 000 do 5 000 m3</t>
  </si>
  <si>
    <t>1644750925</t>
  </si>
  <si>
    <t>-109949970</t>
  </si>
  <si>
    <t>-1050859872</t>
  </si>
  <si>
    <t>výkres D.1.1, D.4.2.</t>
  </si>
  <si>
    <t>129,85*0,1 "rýha</t>
  </si>
  <si>
    <t>40,12*((0,2+0,1)/2*1,1)*0,1 "pro drenáž</t>
  </si>
  <si>
    <t>-650043092</t>
  </si>
  <si>
    <t>151811111</t>
  </si>
  <si>
    <t>Pažicí boxy pro pažení a rozepření stěn rýh podzemního vedení těžké osazení a odstranění hloubka výkopu do 4 m, šířka do 1,2 m</t>
  </si>
  <si>
    <t>-1514291287</t>
  </si>
  <si>
    <t>99,78</t>
  </si>
  <si>
    <t>151811121</t>
  </si>
  <si>
    <t>Pažicí boxy pro pažení a rozepření stěn rýh podzemního vedení těžké osazení a odstranění hloubka výkopu přes 4 do 6 m, šířka do 1,2 m</t>
  </si>
  <si>
    <t>-1287160352</t>
  </si>
  <si>
    <t>177,28</t>
  </si>
  <si>
    <t>151811211</t>
  </si>
  <si>
    <t>Pažicí boxy pro pažení a rozepření stěn rýh podzemního vedení těžké Příplatek za první a každý další den zapažení 1 m2 výkopu k ceně 151 81-1111</t>
  </si>
  <si>
    <t>-256034755</t>
  </si>
  <si>
    <t>151811221</t>
  </si>
  <si>
    <t>Pažicí boxy pro pažení a rozepření stěn rýh podzemního vedení těžké Příplatek za první a každý další den zapažení 1 m2 výkopu k ceně 151 81-1121</t>
  </si>
  <si>
    <t>506469441</t>
  </si>
  <si>
    <t>-1493628250</t>
  </si>
  <si>
    <t>(54,588+54,588)*0,5</t>
  </si>
  <si>
    <t>-1887188921</t>
  </si>
  <si>
    <t>(13,647+13,647)*0,5</t>
  </si>
  <si>
    <t>461998774</t>
  </si>
  <si>
    <t>54,588+54,588 "celkový výkop tř. 3-4</t>
  </si>
  <si>
    <t>-589162965</t>
  </si>
  <si>
    <t>27,294 "dle položky hloubení rýh tř.5</t>
  </si>
  <si>
    <t>1278117640</t>
  </si>
  <si>
    <t>(109,176+27,294)*1,9 "dle položek vodorovné přemístěné do 3000 m tř. 1-7</t>
  </si>
  <si>
    <t>1048710719</t>
  </si>
  <si>
    <t>výkres  D.4.2</t>
  </si>
  <si>
    <t>102,06 "výměna zeminy</t>
  </si>
  <si>
    <t>1178721627</t>
  </si>
  <si>
    <t>102,06*2,0</t>
  </si>
  <si>
    <t>1323998531</t>
  </si>
  <si>
    <t>21,65</t>
  </si>
  <si>
    <t>834509963</t>
  </si>
  <si>
    <t>21,65*2 'Přepočtené koeficientem množství</t>
  </si>
  <si>
    <t>2034081963</t>
  </si>
  <si>
    <t>výkres D.4.2</t>
  </si>
  <si>
    <t>40,12*((0,2+0,1)/2*1,1)</t>
  </si>
  <si>
    <t>-242551296</t>
  </si>
  <si>
    <t>výkres D.4.2.</t>
  </si>
  <si>
    <t>40,12</t>
  </si>
  <si>
    <t>-2037847024</t>
  </si>
  <si>
    <t>vybourání stávajícího potrubí v trase přípojek</t>
  </si>
  <si>
    <t>2*1,1*(0,87-0,42) "beton 600/900</t>
  </si>
  <si>
    <t>1*1,1*(0,35-0,18) "potrubí beton 400/600</t>
  </si>
  <si>
    <t>-665982491</t>
  </si>
  <si>
    <t>797761345</t>
  </si>
  <si>
    <t>výkres D.4.7</t>
  </si>
  <si>
    <t>v místěn napojení přípojky do stoky</t>
  </si>
  <si>
    <t>5*0,342*0,5</t>
  </si>
  <si>
    <t>5*0,14*0,5</t>
  </si>
  <si>
    <t>-391388391</t>
  </si>
  <si>
    <t>-1462417065</t>
  </si>
  <si>
    <t>-89430117</t>
  </si>
  <si>
    <t>-1387255688</t>
  </si>
  <si>
    <t>výkres D.1.1,  D.4.2.</t>
  </si>
  <si>
    <t>22,16 "komunikace III tř</t>
  </si>
  <si>
    <t>-201708972</t>
  </si>
  <si>
    <t>2030085806</t>
  </si>
  <si>
    <t>výkres D.4.2.,</t>
  </si>
  <si>
    <t>22,16*1,1 "komunikace III tř</t>
  </si>
  <si>
    <t>-282090031</t>
  </si>
  <si>
    <t>2*22,16*1,1 "komunikace III tř</t>
  </si>
  <si>
    <t>831263195</t>
  </si>
  <si>
    <t>Montáž potrubí z trub kameninových hrdlových s integrovaným těsněním Příplatek k cenám za zřízení kanalizační přípojky DN od 100 do 300</t>
  </si>
  <si>
    <t>1400656014</t>
  </si>
  <si>
    <t>14 "dle TZ</t>
  </si>
  <si>
    <t>831312121</t>
  </si>
  <si>
    <t>Montáž potrubí z trub kameninových hrdlových s integrovaným těsněním v otevřeném výkopu ve sklonu do 20 % DN 150</t>
  </si>
  <si>
    <t>1527429532</t>
  </si>
  <si>
    <t>výkres D.4.2., D.4.7.</t>
  </si>
  <si>
    <t>příloha D.5.3.1, D.5.3.2, D.5.3.3,</t>
  </si>
  <si>
    <t>8,13+1,1+1,86+1,94</t>
  </si>
  <si>
    <t>597106750</t>
  </si>
  <si>
    <t>Trouby kameninové kanalizační hrdlové trouby kameninové glazované s integrovaným spojem stavební délka 1,50 m DN 150 mm                   F</t>
  </si>
  <si>
    <t>-1923260651</t>
  </si>
  <si>
    <t>13,03*1,01</t>
  </si>
  <si>
    <t>831312193</t>
  </si>
  <si>
    <t>Montáž potrubí z trub kameninových hrdlových s integrovaným těsněním Příplatek k cenám za napojení dvou dříků trub o stejném průměru (max. rozdíl 12 mm) DN 150 pomocí převlečné manžety (manžeta zahrnuta v ceně)</t>
  </si>
  <si>
    <t>282114394</t>
  </si>
  <si>
    <t>831352121</t>
  </si>
  <si>
    <t>Montáž potrubí z trub kameninových hrdlových s integrovaným těsněním v otevřeném výkopu ve sklonu do 20 % DN 200</t>
  </si>
  <si>
    <t>-1396147536</t>
  </si>
  <si>
    <t>40,12-8,13-1,1-1,63-1,86-1,94-1,63</t>
  </si>
  <si>
    <t>597107030</t>
  </si>
  <si>
    <t>Trouby kameninové kanalizační hrdlové trouby kameninové glazované s integrovaným spojem stavební délka 2,50 m DN 200 mm     tř.160  F,C glazovaná uvnitř</t>
  </si>
  <si>
    <t>1003592390</t>
  </si>
  <si>
    <t>23,83*1,01</t>
  </si>
  <si>
    <t>831352193</t>
  </si>
  <si>
    <t>Montáž potrubí z trub kameninových hrdlových s integrovaným těsněním Příplatek k cenám za napojení dvou dříků trub o stejném průměru (max. rozdíl 12 mm) DN 200 pomocí převlečné manžety (manžeta zahrnuta v ceně)</t>
  </si>
  <si>
    <t>1016173436</t>
  </si>
  <si>
    <t>-519270302</t>
  </si>
  <si>
    <t>1,63+1,63</t>
  </si>
  <si>
    <t>-2141574104</t>
  </si>
  <si>
    <t>3,26*1,01</t>
  </si>
  <si>
    <t>831372193</t>
  </si>
  <si>
    <t>Montáž potrubí z trub kameninových hrdlových s integrovaným těsněním Příplatek k cenám za napojení dvou dříků trub o stejném průměru (max. rozdíl 12 mm) DN 300 pomocí převlečné manžety (manžeta zahrnuta v ceně)</t>
  </si>
  <si>
    <t>1458966386</t>
  </si>
  <si>
    <t>837312221</t>
  </si>
  <si>
    <t>Montáž kameninových tvarovek na potrubí z trub kameninových v otevřeném výkopu s integrovaným těsněním jednoosých DN 150</t>
  </si>
  <si>
    <t>-459235897</t>
  </si>
  <si>
    <t>výkres D.4.6, D.4.7</t>
  </si>
  <si>
    <t>4 "napojovací kameninové elementy pro přípojky</t>
  </si>
  <si>
    <t xml:space="preserve">4/2 "koleno </t>
  </si>
  <si>
    <t>59710843015</t>
  </si>
  <si>
    <t>Trouby kameninové kanalizační hrdlové trouby napojovací kameninový element DN 150</t>
  </si>
  <si>
    <t>-1404700414</t>
  </si>
  <si>
    <t>597109840</t>
  </si>
  <si>
    <t>Tvarovky kameninové kanalizační hrdlové s integrovaným spojem kolena DN 150 mm     45°   F</t>
  </si>
  <si>
    <t>-324374563</t>
  </si>
  <si>
    <t>837352221</t>
  </si>
  <si>
    <t>Montáž kameninových tvarovek na potrubí z trub kameninových v otevřeném výkopu s integrovaným těsněním jednoosých DN 200</t>
  </si>
  <si>
    <t>-104301550</t>
  </si>
  <si>
    <t>8 "napojovací kameninové elementy pro přípojky</t>
  </si>
  <si>
    <t xml:space="preserve">8/2 "koleno </t>
  </si>
  <si>
    <t>59710843020</t>
  </si>
  <si>
    <t>Trouby kameninové kanalizační hrdlové trouby napojovací kameninový element DN 200</t>
  </si>
  <si>
    <t>558426494</t>
  </si>
  <si>
    <t>597109860</t>
  </si>
  <si>
    <t>Tvarovky kameninové kanalizační hrdlové s integrovaným spojem kolena DN 200 mm     45°   F tř. 160</t>
  </si>
  <si>
    <t>-667609337</t>
  </si>
  <si>
    <t>977151124</t>
  </si>
  <si>
    <t>Jádrové vrty diamantovými korunkami do stavebních materiálů (železobetonu, betonu, cihel, obkladů, dlažeb, kamene) průměru přes 150 do 180 mm</t>
  </si>
  <si>
    <t>-1295753567</t>
  </si>
  <si>
    <t>Poznámka k položce:
hmotnost sutě 0,101 t/m</t>
  </si>
  <si>
    <t xml:space="preserve">výkres D.4.6., D.4.7., D.2.1.6., D.2.1.7., D.2.1.8., </t>
  </si>
  <si>
    <t>1*0,19 "DN 1200</t>
  </si>
  <si>
    <t>1*0,025 "DN 300</t>
  </si>
  <si>
    <t>2*0,2 "do šachty</t>
  </si>
  <si>
    <t>977151126</t>
  </si>
  <si>
    <t>Jádrové vrty diamantovými korunkami do stavebních materiálů (železobetonu, betonu, cihel, obkladů, dlažeb, kamene) průměru přes 200 do 225 mm</t>
  </si>
  <si>
    <t>1226893582</t>
  </si>
  <si>
    <t>Poznámka k položce:
hmotnost sutě 0,159 t/m</t>
  </si>
  <si>
    <t>2*0,19 "DN 1200</t>
  </si>
  <si>
    <t>6*0,086 "DN 800</t>
  </si>
  <si>
    <t>977151132</t>
  </si>
  <si>
    <t>Jádrové vrty diamantovými korunkami do stavebních materiálů (železobetonu, betonu, cihel, obkladů, dlažeb, kamene) průměru přes 400 do 450 mm</t>
  </si>
  <si>
    <t>2060469886</t>
  </si>
  <si>
    <t>Poznámka k položce:
hmotnost sutě 0,636 t/m</t>
  </si>
  <si>
    <t>výkres D.1.3., D.4.6.,</t>
  </si>
  <si>
    <t>1*0,086 "DN 800</t>
  </si>
  <si>
    <t>1*0,2 "do šachty</t>
  </si>
  <si>
    <t>-14912424</t>
  </si>
  <si>
    <t>19,756*0,13 "dle položky odstranění podkladu z kameniva tl. 100 mm</t>
  </si>
  <si>
    <t>24,376*0,1235 "dle položky odstranění podkladu z kameniva tl. 200 mm</t>
  </si>
  <si>
    <t>44,132*0,4 "dle položky odstranění podkladu z kameniva tl. 300 mm</t>
  </si>
  <si>
    <t>44,132*0,128 "dle položky frézování živičného krytu</t>
  </si>
  <si>
    <t>1746316867</t>
  </si>
  <si>
    <t>28,88*4</t>
  </si>
  <si>
    <t>-1186966670</t>
  </si>
  <si>
    <t>1,177*2,2 "dle položky bourání stoky z prostého betonu</t>
  </si>
  <si>
    <t>0,615*0,101 "dle položky jádrové vrty do D180</t>
  </si>
  <si>
    <t>0,896*0,159 "dle položky jádrové vrty do D225</t>
  </si>
  <si>
    <t>0,286*0,636 "dle položky jádrové vrty do D450</t>
  </si>
  <si>
    <t>1108839719</t>
  </si>
  <si>
    <t>2,975*4</t>
  </si>
  <si>
    <t>-1318111879</t>
  </si>
  <si>
    <t>-916394131</t>
  </si>
  <si>
    <t>-953436607</t>
  </si>
  <si>
    <t>-788014725</t>
  </si>
  <si>
    <t>07 - Vedlejší a ostaní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</si>
  <si>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</si>
  <si>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</si>
  <si>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</si>
  <si>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</si>
  <si>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</si>
  <si>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</si>
  <si>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</si>
  <si>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</si>
  <si>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</si>
  <si>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</si>
  <si>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</si>
  <si>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</si>
  <si>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011314000</t>
  </si>
  <si>
    <t>Průzkumné, geodetické a projektové práce průzkumné práce archeologická činnost archeologický dohled</t>
  </si>
  <si>
    <t>Soub</t>
  </si>
  <si>
    <t>1024</t>
  </si>
  <si>
    <t>-100339355</t>
  </si>
  <si>
    <t>011503000</t>
  </si>
  <si>
    <t>Průzkumné, geodetické a projektové práce průzkumné práce stavební průzkum bez rozlišení</t>
  </si>
  <si>
    <t>-2100449364</t>
  </si>
  <si>
    <t>011514000</t>
  </si>
  <si>
    <t>Průzkumné, geodetické a projektové práce průzkumné práce stavební průzkum průzkum stavebně-statický</t>
  </si>
  <si>
    <t>6936048</t>
  </si>
  <si>
    <t>Pasportizace stávajících objektů – inventarizační prohlídky</t>
  </si>
  <si>
    <t>012103000</t>
  </si>
  <si>
    <t>Průzkumné, geodetické a projektové práce geodetické práce před výstavbou</t>
  </si>
  <si>
    <t>1354610333</t>
  </si>
  <si>
    <t>vytyčení stavby včetně ochrany geodetických bodů před poškozením</t>
  </si>
  <si>
    <t>012103000-R</t>
  </si>
  <si>
    <t>Průzkumné, geodetické a projektové práce geodetické práce před výstavbou, vytyčení podzemních zařízení, rizika a zvláštní opatření</t>
  </si>
  <si>
    <t>217437002</t>
  </si>
  <si>
    <t>vytyčení stávajících inženýrských sítí</t>
  </si>
  <si>
    <t>012203000</t>
  </si>
  <si>
    <t>Průzkumné, geodetické a projektové práce geodetické práce při provádění stavby</t>
  </si>
  <si>
    <t>651841182</t>
  </si>
  <si>
    <t>Zaměření stavby</t>
  </si>
  <si>
    <t>Zaměření potrubí a šachet bude provedeno vždy před zásypem rýhy</t>
  </si>
  <si>
    <t>013203000</t>
  </si>
  <si>
    <t>Průzkumné, geodetické a projektové práce projektové práce dokumentace stavby (výkresová a textová) bez rozlišení</t>
  </si>
  <si>
    <t>1074084230</t>
  </si>
  <si>
    <t>Vypracování havarijního a povodňového plánu po dobu výstavby</t>
  </si>
  <si>
    <t>na spodní část stoky B (lokalita Na Celně)</t>
  </si>
  <si>
    <t>0132440001</t>
  </si>
  <si>
    <t>Průzkumné, geodetické a projektové práce projektové práce dokumentace stavby (výkresová a textová) realizační dokumentace stavby</t>
  </si>
  <si>
    <t>1743012490</t>
  </si>
  <si>
    <t>včetně projednání na stavbě</t>
  </si>
  <si>
    <t>013254000</t>
  </si>
  <si>
    <t>Průzkumné, geodetické a projektové práce projektové práce dokumentace stavby (výkresová a textová) skutečného provedení stavby</t>
  </si>
  <si>
    <t>161061850</t>
  </si>
  <si>
    <t>Zpracování a předání dokumentace  skutečného provedení stavby</t>
  </si>
  <si>
    <t>(3 paré + 1 v elektronické formě) objednateli</t>
  </si>
  <si>
    <t>Kompletní DSPS zpracovaná dle Vyhl. č. 499/2006 Sb. v platném zněmí</t>
  </si>
  <si>
    <t>o dokumentaci staveb</t>
  </si>
  <si>
    <t>VRN3</t>
  </si>
  <si>
    <t>Zařízení staveniště</t>
  </si>
  <si>
    <t>030001000</t>
  </si>
  <si>
    <t>Základní rozdělení průvodních činností a nákladů zařízení staveniště</t>
  </si>
  <si>
    <t>881023746</t>
  </si>
  <si>
    <t>Rozebrání, bourání a odvoz zařízení staveniště</t>
  </si>
  <si>
    <t>Úprava terénu po zrušení zařízení staveniště</t>
  </si>
  <si>
    <t>oplocení zařízení staveniště plotem min. výšky 1,8 m</t>
  </si>
  <si>
    <t>oplocení skládek materiálu a vytěžené zeminy plotem min. výšky 1,8 m</t>
  </si>
  <si>
    <t>oplocení staveniště na zastavěném území  plotem min. výšky 1,8 m</t>
  </si>
  <si>
    <t>bezpečnostní osvětlení na ohrazení staveniště sousedícím s komunikacemi pro pěší a vozidla (v rozích a na každých 15 m plotu</t>
  </si>
  <si>
    <t>bezpečnostní značení na staveništi (tabulky se zákazy vstupu, označení staveniště, vedení náhradních tras pro pěší</t>
  </si>
  <si>
    <t>032603000</t>
  </si>
  <si>
    <t>Zařízení staveniště vybavení staveniště ostatní náklady</t>
  </si>
  <si>
    <t>172114008</t>
  </si>
  <si>
    <t>Zajištění provedení opatření vyplývajících z povodňového a havarijního plánu</t>
  </si>
  <si>
    <t>034203000</t>
  </si>
  <si>
    <t>Zařízení staveniště zabezpečení staveniště oplocení staveniště</t>
  </si>
  <si>
    <t>-753556090</t>
  </si>
  <si>
    <t>034403000</t>
  </si>
  <si>
    <t>Zařízení staveniště zabezpečení staveniště dopravní značení na staveništi</t>
  </si>
  <si>
    <t>-1545384822</t>
  </si>
  <si>
    <t>Dopravně inženýrské opatření</t>
  </si>
  <si>
    <t>zřízení, údržba, přemístění a odstranění</t>
  </si>
  <si>
    <t>dopravního značení k dopravním omezením</t>
  </si>
  <si>
    <t>podle předpisů o pozemních komunikacích,</t>
  </si>
  <si>
    <t>034503000</t>
  </si>
  <si>
    <t>Zařízení staveniště zabezpečení staveniště informační tabule</t>
  </si>
  <si>
    <t>-637068203</t>
  </si>
  <si>
    <t xml:space="preserve">Zajištění umístění štítku o povolení stavby a stejnopisu oznámení </t>
  </si>
  <si>
    <t>o zahájení prací oblastnímu inspektorátu práce na viditelném místě</t>
  </si>
  <si>
    <t>u vstupu na staveniště</t>
  </si>
  <si>
    <t>0345030001</t>
  </si>
  <si>
    <t>Publicia a propagace stavby informačními panely</t>
  </si>
  <si>
    <t>-1120265398</t>
  </si>
  <si>
    <t>034703000</t>
  </si>
  <si>
    <t>Zařízení staveniště zabezpečení staveniště osvětlení staveniště</t>
  </si>
  <si>
    <t>1354224879</t>
  </si>
  <si>
    <t>035103001</t>
  </si>
  <si>
    <t>Zařízení staveniště pronájem ploch</t>
  </si>
  <si>
    <t>-430145515</t>
  </si>
  <si>
    <t>pro mezideponie materiálu</t>
  </si>
  <si>
    <t>VRN4</t>
  </si>
  <si>
    <t>Inženýrská činnost</t>
  </si>
  <si>
    <t>041403000</t>
  </si>
  <si>
    <t>Inženýrská činnost dozory koordinátor BOZP na staveništi</t>
  </si>
  <si>
    <t>-1793153080</t>
  </si>
  <si>
    <t>042503000</t>
  </si>
  <si>
    <t>Inženýrská činnost posudky plán BOZP na staveništi</t>
  </si>
  <si>
    <t>1770845651</t>
  </si>
  <si>
    <t>Vypracování  plánu bezpečnosti</t>
  </si>
  <si>
    <t>a ochrany zdraví při práci, vypravování technologických postupů, kontrolního a zkušebního plánu a</t>
  </si>
  <si>
    <t>podrobných harmonogramů pro odsouhlasení v souladu s SOD a PD</t>
  </si>
  <si>
    <t>0432030001</t>
  </si>
  <si>
    <t>Doklady požadované k předání a převzetí díla</t>
  </si>
  <si>
    <t>-729084015</t>
  </si>
  <si>
    <t>VRN5</t>
  </si>
  <si>
    <t>Finanční náklady</t>
  </si>
  <si>
    <t>0530020001</t>
  </si>
  <si>
    <t>Hlavní tituly průvodních činností a nákladů finanční náklady poplatky</t>
  </si>
  <si>
    <t>-2037390935</t>
  </si>
  <si>
    <t>Poplatek za zábor komunikace SUS</t>
  </si>
  <si>
    <t>0530020002</t>
  </si>
  <si>
    <t>1147375826</t>
  </si>
  <si>
    <t>Poplatek za zábor veřejné zeleně</t>
  </si>
  <si>
    <t>VRN7</t>
  </si>
  <si>
    <t>Provozní vlivy</t>
  </si>
  <si>
    <t>073002000</t>
  </si>
  <si>
    <t>Hlavní tituly průvodních činností a nákladů provozní vlivy ztížený pohyb vozidel v centrech měst</t>
  </si>
  <si>
    <t>-822676198</t>
  </si>
  <si>
    <t>VRN8</t>
  </si>
  <si>
    <t>Přesun stavebních kapacit</t>
  </si>
  <si>
    <t>0840030001</t>
  </si>
  <si>
    <t>Další náklady na pracovníky,zaškolení pracovníků provozovatele/objednatele</t>
  </si>
  <si>
    <t>1899788447</t>
  </si>
  <si>
    <t>VRN9</t>
  </si>
  <si>
    <t>Ostatní náklady</t>
  </si>
  <si>
    <t>0910030001</t>
  </si>
  <si>
    <t>Fotodokumentace během stavby</t>
  </si>
  <si>
    <t>-570601410</t>
  </si>
  <si>
    <t>Během stavby bude pořizováná podrobná fotodokumentace postupujících prací</t>
  </si>
  <si>
    <t>po dokončení stavby předá dodavatel fotodokumentaci vypálenou na DVD</t>
  </si>
  <si>
    <t>0931030001</t>
  </si>
  <si>
    <t>Ostatní náklady Zvláštní požadavky na zhotovení</t>
  </si>
  <si>
    <t>-1977093029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</si>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</sst>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2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7" fillId="0" borderId="13" xfId="0" applyNumberFormat="1" applyFont="1" applyBorder="1" applyAlignment="1" applyProtection="1">
      <alignment/>
      <protection/>
    </xf>
    <xf numFmtId="166" fontId="37" fillId="0" borderId="14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27" xfId="0" applyFont="1" applyBorder="1" applyAlignment="1" applyProtection="1">
      <alignment horizontal="center" vertical="center"/>
      <protection/>
    </xf>
    <xf numFmtId="49" fontId="41" fillId="0" borderId="27" xfId="0" applyNumberFormat="1" applyFont="1" applyBorder="1" applyAlignment="1" applyProtection="1">
      <alignment horizontal="left" vertical="center" wrapText="1"/>
      <protection/>
    </xf>
    <xf numFmtId="0" fontId="41" fillId="0" borderId="27" xfId="0" applyFont="1" applyBorder="1" applyAlignment="1" applyProtection="1">
      <alignment horizontal="left" vertical="center" wrapText="1"/>
      <protection/>
    </xf>
    <xf numFmtId="0" fontId="41" fillId="0" borderId="27" xfId="0" applyFont="1" applyBorder="1" applyAlignment="1" applyProtection="1">
      <alignment horizontal="center" vertical="center" wrapText="1"/>
      <protection/>
    </xf>
    <xf numFmtId="167" fontId="41" fillId="0" borderId="27" xfId="0" applyNumberFormat="1" applyFont="1" applyBorder="1" applyAlignment="1" applyProtection="1">
      <alignment vertical="center"/>
      <protection/>
    </xf>
    <xf numFmtId="4" fontId="41" fillId="3" borderId="27" xfId="0" applyNumberFormat="1" applyFont="1" applyFill="1" applyBorder="1" applyAlignment="1" applyProtection="1">
      <alignment vertical="center"/>
      <protection locked="0"/>
    </xf>
    <xf numFmtId="4" fontId="41" fillId="0" borderId="27" xfId="0" applyNumberFormat="1" applyFont="1" applyBorder="1" applyAlignment="1" applyProtection="1">
      <alignment vertical="center"/>
      <protection/>
    </xf>
    <xf numFmtId="0" fontId="41" fillId="0" borderId="4" xfId="0" applyFont="1" applyBorder="1" applyAlignment="1">
      <alignment vertical="center"/>
    </xf>
    <xf numFmtId="0" fontId="41" fillId="3" borderId="27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41" fillId="6" borderId="27" xfId="0" applyNumberFormat="1" applyFont="1" applyFill="1" applyBorder="1" applyAlignment="1" applyProtection="1">
      <alignment vertical="center"/>
      <protection locked="0"/>
    </xf>
    <xf numFmtId="14" fontId="3" fillId="3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0" xfId="0"/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4" fillId="2" borderId="0" xfId="20" applyFont="1" applyFill="1" applyAlignment="1">
      <alignment vertical="center"/>
    </xf>
    <xf numFmtId="0" fontId="20" fillId="0" borderId="0" xfId="0" applyFont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tabSelected="1" workbookViewId="0" topLeftCell="A1">
      <pane ySplit="1" topLeftCell="A2" activePane="bottomLeft" state="frozen"/>
      <selection pane="bottomLeft" activeCell="AO16" sqref="AO1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71" t="s">
        <v>16</v>
      </c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0"/>
      <c r="AQ5" s="32"/>
      <c r="BE5" s="369" t="s">
        <v>17</v>
      </c>
      <c r="BS5" s="25" t="s">
        <v>8</v>
      </c>
    </row>
    <row r="6" spans="2:71" ht="36.95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73" t="s">
        <v>19</v>
      </c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0"/>
      <c r="AQ6" s="32"/>
      <c r="BE6" s="370"/>
      <c r="BS6" s="25" t="s">
        <v>20</v>
      </c>
    </row>
    <row r="7" spans="2:71" ht="14.45" customHeight="1">
      <c r="B7" s="29"/>
      <c r="C7" s="30"/>
      <c r="D7" s="38" t="s">
        <v>21</v>
      </c>
      <c r="E7" s="30"/>
      <c r="F7" s="30"/>
      <c r="G7" s="30"/>
      <c r="H7" s="30"/>
      <c r="I7" s="30"/>
      <c r="J7" s="30"/>
      <c r="K7" s="36" t="s">
        <v>22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23</v>
      </c>
      <c r="AL7" s="30"/>
      <c r="AM7" s="30"/>
      <c r="AN7" s="36" t="s">
        <v>22</v>
      </c>
      <c r="AO7" s="30"/>
      <c r="AP7" s="30"/>
      <c r="AQ7" s="32"/>
      <c r="BE7" s="370"/>
      <c r="BS7" s="25" t="s">
        <v>24</v>
      </c>
    </row>
    <row r="8" spans="2:71" ht="14.45" customHeight="1">
      <c r="B8" s="29"/>
      <c r="C8" s="30"/>
      <c r="D8" s="38" t="s">
        <v>25</v>
      </c>
      <c r="E8" s="30"/>
      <c r="F8" s="30"/>
      <c r="G8" s="30"/>
      <c r="H8" s="30"/>
      <c r="I8" s="30"/>
      <c r="J8" s="30"/>
      <c r="K8" s="36" t="s">
        <v>26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27</v>
      </c>
      <c r="AL8" s="30"/>
      <c r="AM8" s="30"/>
      <c r="AN8" s="368">
        <v>45275</v>
      </c>
      <c r="AO8" s="30"/>
      <c r="AP8" s="30"/>
      <c r="AQ8" s="32"/>
      <c r="BE8" s="370"/>
      <c r="BS8" s="25" t="s">
        <v>28</v>
      </c>
    </row>
    <row r="9" spans="2:71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70"/>
      <c r="BS9" s="25" t="s">
        <v>29</v>
      </c>
    </row>
    <row r="10" spans="2:71" ht="14.45" customHeight="1">
      <c r="B10" s="29"/>
      <c r="C10" s="30"/>
      <c r="D10" s="38" t="s">
        <v>30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31</v>
      </c>
      <c r="AL10" s="30"/>
      <c r="AM10" s="30"/>
      <c r="AN10" s="36" t="s">
        <v>32</v>
      </c>
      <c r="AO10" s="30"/>
      <c r="AP10" s="30"/>
      <c r="AQ10" s="32"/>
      <c r="BE10" s="370"/>
      <c r="BS10" s="25" t="s">
        <v>20</v>
      </c>
    </row>
    <row r="11" spans="2:71" ht="18.4" customHeight="1">
      <c r="B11" s="29"/>
      <c r="C11" s="30"/>
      <c r="D11" s="30"/>
      <c r="E11" s="36" t="s">
        <v>33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34</v>
      </c>
      <c r="AL11" s="30"/>
      <c r="AM11" s="30"/>
      <c r="AN11" s="36" t="s">
        <v>35</v>
      </c>
      <c r="AO11" s="30"/>
      <c r="AP11" s="30"/>
      <c r="AQ11" s="32"/>
      <c r="BE11" s="370"/>
      <c r="BS11" s="25" t="s">
        <v>20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70"/>
      <c r="BS12" s="25" t="s">
        <v>20</v>
      </c>
    </row>
    <row r="13" spans="2:71" ht="14.45" customHeight="1">
      <c r="B13" s="29"/>
      <c r="C13" s="30"/>
      <c r="D13" s="38" t="s">
        <v>36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31</v>
      </c>
      <c r="AL13" s="30"/>
      <c r="AM13" s="30"/>
      <c r="AN13" s="39" t="s">
        <v>37</v>
      </c>
      <c r="AO13" s="30"/>
      <c r="AP13" s="30"/>
      <c r="AQ13" s="32"/>
      <c r="BE13" s="370"/>
      <c r="BS13" s="25" t="s">
        <v>20</v>
      </c>
    </row>
    <row r="14" spans="2:71" ht="15">
      <c r="B14" s="29"/>
      <c r="C14" s="30"/>
      <c r="D14" s="30"/>
      <c r="E14" s="374" t="s">
        <v>37</v>
      </c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8" t="s">
        <v>34</v>
      </c>
      <c r="AL14" s="30"/>
      <c r="AM14" s="30"/>
      <c r="AN14" s="39" t="s">
        <v>37</v>
      </c>
      <c r="AO14" s="30"/>
      <c r="AP14" s="30"/>
      <c r="AQ14" s="32"/>
      <c r="BE14" s="370"/>
      <c r="BS14" s="25" t="s">
        <v>20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70"/>
      <c r="BS15" s="25" t="s">
        <v>6</v>
      </c>
    </row>
    <row r="16" spans="2:71" ht="14.45" customHeight="1">
      <c r="B16" s="29"/>
      <c r="C16" s="30"/>
      <c r="D16" s="38" t="s">
        <v>38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31</v>
      </c>
      <c r="AL16" s="30"/>
      <c r="AM16" s="30"/>
      <c r="AN16" s="36" t="s">
        <v>39</v>
      </c>
      <c r="AO16" s="30"/>
      <c r="AP16" s="30"/>
      <c r="AQ16" s="32"/>
      <c r="BE16" s="370"/>
      <c r="BS16" s="25" t="s">
        <v>6</v>
      </c>
    </row>
    <row r="17" spans="2:71" ht="18.4" customHeight="1">
      <c r="B17" s="29"/>
      <c r="C17" s="30"/>
      <c r="D17" s="30"/>
      <c r="E17" s="36" t="s">
        <v>40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34</v>
      </c>
      <c r="AL17" s="30"/>
      <c r="AM17" s="30"/>
      <c r="AN17" s="36" t="s">
        <v>41</v>
      </c>
      <c r="AO17" s="30"/>
      <c r="AP17" s="30"/>
      <c r="AQ17" s="32"/>
      <c r="BE17" s="370"/>
      <c r="BS17" s="25" t="s">
        <v>42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70"/>
      <c r="BS18" s="25" t="s">
        <v>8</v>
      </c>
    </row>
    <row r="19" spans="2:71" ht="14.45" customHeight="1">
      <c r="B19" s="29"/>
      <c r="C19" s="30"/>
      <c r="D19" s="38" t="s">
        <v>43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70"/>
      <c r="BS19" s="25" t="s">
        <v>8</v>
      </c>
    </row>
    <row r="20" spans="2:71" ht="48.75" customHeight="1">
      <c r="B20" s="29"/>
      <c r="C20" s="30"/>
      <c r="D20" s="30"/>
      <c r="E20" s="376" t="s">
        <v>44</v>
      </c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0"/>
      <c r="AP20" s="30"/>
      <c r="AQ20" s="32"/>
      <c r="BE20" s="370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70"/>
    </row>
    <row r="22" spans="2:57" ht="6.95" customHeight="1">
      <c r="B22" s="29"/>
      <c r="C22" s="3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30"/>
      <c r="AQ22" s="32"/>
      <c r="BE22" s="370"/>
    </row>
    <row r="23" spans="2:57" s="1" customFormat="1" ht="25.9" customHeight="1">
      <c r="B23" s="41"/>
      <c r="C23" s="42"/>
      <c r="D23" s="43" t="s">
        <v>45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77">
        <f>ROUND(AG51,2)</f>
        <v>0</v>
      </c>
      <c r="AL23" s="378"/>
      <c r="AM23" s="378"/>
      <c r="AN23" s="378"/>
      <c r="AO23" s="378"/>
      <c r="AP23" s="42"/>
      <c r="AQ23" s="45"/>
      <c r="BE23" s="370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70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79" t="s">
        <v>46</v>
      </c>
      <c r="M25" s="379"/>
      <c r="N25" s="379"/>
      <c r="O25" s="379"/>
      <c r="P25" s="42"/>
      <c r="Q25" s="42"/>
      <c r="R25" s="42"/>
      <c r="S25" s="42"/>
      <c r="T25" s="42"/>
      <c r="U25" s="42"/>
      <c r="V25" s="42"/>
      <c r="W25" s="379" t="s">
        <v>47</v>
      </c>
      <c r="X25" s="379"/>
      <c r="Y25" s="379"/>
      <c r="Z25" s="379"/>
      <c r="AA25" s="379"/>
      <c r="AB25" s="379"/>
      <c r="AC25" s="379"/>
      <c r="AD25" s="379"/>
      <c r="AE25" s="379"/>
      <c r="AF25" s="42"/>
      <c r="AG25" s="42"/>
      <c r="AH25" s="42"/>
      <c r="AI25" s="42"/>
      <c r="AJ25" s="42"/>
      <c r="AK25" s="379" t="s">
        <v>48</v>
      </c>
      <c r="AL25" s="379"/>
      <c r="AM25" s="379"/>
      <c r="AN25" s="379"/>
      <c r="AO25" s="379"/>
      <c r="AP25" s="42"/>
      <c r="AQ25" s="45"/>
      <c r="BE25" s="370"/>
    </row>
    <row r="26" spans="2:57" s="2" customFormat="1" ht="14.45" customHeight="1">
      <c r="B26" s="47"/>
      <c r="C26" s="48"/>
      <c r="D26" s="49" t="s">
        <v>49</v>
      </c>
      <c r="E26" s="48"/>
      <c r="F26" s="49" t="s">
        <v>50</v>
      </c>
      <c r="G26" s="48"/>
      <c r="H26" s="48"/>
      <c r="I26" s="48"/>
      <c r="J26" s="48"/>
      <c r="K26" s="48"/>
      <c r="L26" s="380">
        <v>0.21</v>
      </c>
      <c r="M26" s="381"/>
      <c r="N26" s="381"/>
      <c r="O26" s="381"/>
      <c r="P26" s="48"/>
      <c r="Q26" s="48"/>
      <c r="R26" s="48"/>
      <c r="S26" s="48"/>
      <c r="T26" s="48"/>
      <c r="U26" s="48"/>
      <c r="V26" s="48"/>
      <c r="W26" s="382">
        <f>ROUND(AZ51,2)</f>
        <v>0</v>
      </c>
      <c r="X26" s="381"/>
      <c r="Y26" s="381"/>
      <c r="Z26" s="381"/>
      <c r="AA26" s="381"/>
      <c r="AB26" s="381"/>
      <c r="AC26" s="381"/>
      <c r="AD26" s="381"/>
      <c r="AE26" s="381"/>
      <c r="AF26" s="48"/>
      <c r="AG26" s="48"/>
      <c r="AH26" s="48"/>
      <c r="AI26" s="48"/>
      <c r="AJ26" s="48"/>
      <c r="AK26" s="382">
        <f>ROUND(AV51,2)</f>
        <v>0</v>
      </c>
      <c r="AL26" s="381"/>
      <c r="AM26" s="381"/>
      <c r="AN26" s="381"/>
      <c r="AO26" s="381"/>
      <c r="AP26" s="48"/>
      <c r="AQ26" s="50"/>
      <c r="BE26" s="370"/>
    </row>
    <row r="27" spans="2:57" s="2" customFormat="1" ht="14.45" customHeight="1">
      <c r="B27" s="47"/>
      <c r="C27" s="48"/>
      <c r="D27" s="48"/>
      <c r="E27" s="48"/>
      <c r="F27" s="49" t="s">
        <v>51</v>
      </c>
      <c r="G27" s="48"/>
      <c r="H27" s="48"/>
      <c r="I27" s="48"/>
      <c r="J27" s="48"/>
      <c r="K27" s="48"/>
      <c r="L27" s="380">
        <v>0.15</v>
      </c>
      <c r="M27" s="381"/>
      <c r="N27" s="381"/>
      <c r="O27" s="381"/>
      <c r="P27" s="48"/>
      <c r="Q27" s="48"/>
      <c r="R27" s="48"/>
      <c r="S27" s="48"/>
      <c r="T27" s="48"/>
      <c r="U27" s="48"/>
      <c r="V27" s="48"/>
      <c r="W27" s="382">
        <f>ROUND(BA51,2)</f>
        <v>0</v>
      </c>
      <c r="X27" s="381"/>
      <c r="Y27" s="381"/>
      <c r="Z27" s="381"/>
      <c r="AA27" s="381"/>
      <c r="AB27" s="381"/>
      <c r="AC27" s="381"/>
      <c r="AD27" s="381"/>
      <c r="AE27" s="381"/>
      <c r="AF27" s="48"/>
      <c r="AG27" s="48"/>
      <c r="AH27" s="48"/>
      <c r="AI27" s="48"/>
      <c r="AJ27" s="48"/>
      <c r="AK27" s="382">
        <f>ROUND(AW51,2)</f>
        <v>0</v>
      </c>
      <c r="AL27" s="381"/>
      <c r="AM27" s="381"/>
      <c r="AN27" s="381"/>
      <c r="AO27" s="381"/>
      <c r="AP27" s="48"/>
      <c r="AQ27" s="50"/>
      <c r="BE27" s="370"/>
    </row>
    <row r="28" spans="2:57" s="2" customFormat="1" ht="14.45" customHeight="1" hidden="1">
      <c r="B28" s="47"/>
      <c r="C28" s="48"/>
      <c r="D28" s="48"/>
      <c r="E28" s="48"/>
      <c r="F28" s="49" t="s">
        <v>52</v>
      </c>
      <c r="G28" s="48"/>
      <c r="H28" s="48"/>
      <c r="I28" s="48"/>
      <c r="J28" s="48"/>
      <c r="K28" s="48"/>
      <c r="L28" s="380">
        <v>0.21</v>
      </c>
      <c r="M28" s="381"/>
      <c r="N28" s="381"/>
      <c r="O28" s="381"/>
      <c r="P28" s="48"/>
      <c r="Q28" s="48"/>
      <c r="R28" s="48"/>
      <c r="S28" s="48"/>
      <c r="T28" s="48"/>
      <c r="U28" s="48"/>
      <c r="V28" s="48"/>
      <c r="W28" s="382">
        <f>ROUND(BB51,2)</f>
        <v>0</v>
      </c>
      <c r="X28" s="381"/>
      <c r="Y28" s="381"/>
      <c r="Z28" s="381"/>
      <c r="AA28" s="381"/>
      <c r="AB28" s="381"/>
      <c r="AC28" s="381"/>
      <c r="AD28" s="381"/>
      <c r="AE28" s="381"/>
      <c r="AF28" s="48"/>
      <c r="AG28" s="48"/>
      <c r="AH28" s="48"/>
      <c r="AI28" s="48"/>
      <c r="AJ28" s="48"/>
      <c r="AK28" s="382">
        <v>0</v>
      </c>
      <c r="AL28" s="381"/>
      <c r="AM28" s="381"/>
      <c r="AN28" s="381"/>
      <c r="AO28" s="381"/>
      <c r="AP28" s="48"/>
      <c r="AQ28" s="50"/>
      <c r="BE28" s="370"/>
    </row>
    <row r="29" spans="2:57" s="2" customFormat="1" ht="14.45" customHeight="1" hidden="1">
      <c r="B29" s="47"/>
      <c r="C29" s="48"/>
      <c r="D29" s="48"/>
      <c r="E29" s="48"/>
      <c r="F29" s="49" t="s">
        <v>53</v>
      </c>
      <c r="G29" s="48"/>
      <c r="H29" s="48"/>
      <c r="I29" s="48"/>
      <c r="J29" s="48"/>
      <c r="K29" s="48"/>
      <c r="L29" s="380">
        <v>0.15</v>
      </c>
      <c r="M29" s="381"/>
      <c r="N29" s="381"/>
      <c r="O29" s="381"/>
      <c r="P29" s="48"/>
      <c r="Q29" s="48"/>
      <c r="R29" s="48"/>
      <c r="S29" s="48"/>
      <c r="T29" s="48"/>
      <c r="U29" s="48"/>
      <c r="V29" s="48"/>
      <c r="W29" s="382">
        <f>ROUND(BC51,2)</f>
        <v>0</v>
      </c>
      <c r="X29" s="381"/>
      <c r="Y29" s="381"/>
      <c r="Z29" s="381"/>
      <c r="AA29" s="381"/>
      <c r="AB29" s="381"/>
      <c r="AC29" s="381"/>
      <c r="AD29" s="381"/>
      <c r="AE29" s="381"/>
      <c r="AF29" s="48"/>
      <c r="AG29" s="48"/>
      <c r="AH29" s="48"/>
      <c r="AI29" s="48"/>
      <c r="AJ29" s="48"/>
      <c r="AK29" s="382">
        <v>0</v>
      </c>
      <c r="AL29" s="381"/>
      <c r="AM29" s="381"/>
      <c r="AN29" s="381"/>
      <c r="AO29" s="381"/>
      <c r="AP29" s="48"/>
      <c r="AQ29" s="50"/>
      <c r="BE29" s="370"/>
    </row>
    <row r="30" spans="2:57" s="2" customFormat="1" ht="14.45" customHeight="1" hidden="1">
      <c r="B30" s="47"/>
      <c r="C30" s="48"/>
      <c r="D30" s="48"/>
      <c r="E30" s="48"/>
      <c r="F30" s="49" t="s">
        <v>54</v>
      </c>
      <c r="G30" s="48"/>
      <c r="H30" s="48"/>
      <c r="I30" s="48"/>
      <c r="J30" s="48"/>
      <c r="K30" s="48"/>
      <c r="L30" s="380">
        <v>0</v>
      </c>
      <c r="M30" s="381"/>
      <c r="N30" s="381"/>
      <c r="O30" s="381"/>
      <c r="P30" s="48"/>
      <c r="Q30" s="48"/>
      <c r="R30" s="48"/>
      <c r="S30" s="48"/>
      <c r="T30" s="48"/>
      <c r="U30" s="48"/>
      <c r="V30" s="48"/>
      <c r="W30" s="382">
        <f>ROUND(BD51,2)</f>
        <v>0</v>
      </c>
      <c r="X30" s="381"/>
      <c r="Y30" s="381"/>
      <c r="Z30" s="381"/>
      <c r="AA30" s="381"/>
      <c r="AB30" s="381"/>
      <c r="AC30" s="381"/>
      <c r="AD30" s="381"/>
      <c r="AE30" s="381"/>
      <c r="AF30" s="48"/>
      <c r="AG30" s="48"/>
      <c r="AH30" s="48"/>
      <c r="AI30" s="48"/>
      <c r="AJ30" s="48"/>
      <c r="AK30" s="382">
        <v>0</v>
      </c>
      <c r="AL30" s="381"/>
      <c r="AM30" s="381"/>
      <c r="AN30" s="381"/>
      <c r="AO30" s="381"/>
      <c r="AP30" s="48"/>
      <c r="AQ30" s="50"/>
      <c r="BE30" s="370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70"/>
    </row>
    <row r="32" spans="2:57" s="1" customFormat="1" ht="25.9" customHeight="1">
      <c r="B32" s="41"/>
      <c r="C32" s="51"/>
      <c r="D32" s="52" t="s">
        <v>55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56</v>
      </c>
      <c r="U32" s="53"/>
      <c r="V32" s="53"/>
      <c r="W32" s="53"/>
      <c r="X32" s="383" t="s">
        <v>57</v>
      </c>
      <c r="Y32" s="384"/>
      <c r="Z32" s="384"/>
      <c r="AA32" s="384"/>
      <c r="AB32" s="384"/>
      <c r="AC32" s="53"/>
      <c r="AD32" s="53"/>
      <c r="AE32" s="53"/>
      <c r="AF32" s="53"/>
      <c r="AG32" s="53"/>
      <c r="AH32" s="53"/>
      <c r="AI32" s="53"/>
      <c r="AJ32" s="53"/>
      <c r="AK32" s="385">
        <f>SUM(AK23:AK30)</f>
        <v>0</v>
      </c>
      <c r="AL32" s="384"/>
      <c r="AM32" s="384"/>
      <c r="AN32" s="384"/>
      <c r="AO32" s="386"/>
      <c r="AP32" s="51"/>
      <c r="AQ32" s="55"/>
      <c r="BE32" s="370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58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20160268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87" t="str">
        <f>K6</f>
        <v>MB, Dukelská - kanalizace a vodovod</v>
      </c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25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Mladá Boleslav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27</v>
      </c>
      <c r="AJ44" s="63"/>
      <c r="AK44" s="63"/>
      <c r="AL44" s="63"/>
      <c r="AM44" s="389">
        <f>IF(AN8="","",AN8)</f>
        <v>45275</v>
      </c>
      <c r="AN44" s="389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30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Vodovody a kanalizace Mladá Boleslav, a.s.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38</v>
      </c>
      <c r="AJ46" s="63"/>
      <c r="AK46" s="63"/>
      <c r="AL46" s="63"/>
      <c r="AM46" s="390" t="str">
        <f>IF(E17="","",E17)</f>
        <v>ŠINDLAR s.r.o.</v>
      </c>
      <c r="AN46" s="390"/>
      <c r="AO46" s="390"/>
      <c r="AP46" s="390"/>
      <c r="AQ46" s="63"/>
      <c r="AR46" s="61"/>
      <c r="AS46" s="391" t="s">
        <v>59</v>
      </c>
      <c r="AT46" s="392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36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93"/>
      <c r="AT47" s="394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95"/>
      <c r="AT48" s="396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97" t="s">
        <v>60</v>
      </c>
      <c r="D49" s="398"/>
      <c r="E49" s="398"/>
      <c r="F49" s="398"/>
      <c r="G49" s="398"/>
      <c r="H49" s="79"/>
      <c r="I49" s="399" t="s">
        <v>61</v>
      </c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400" t="s">
        <v>62</v>
      </c>
      <c r="AH49" s="398"/>
      <c r="AI49" s="398"/>
      <c r="AJ49" s="398"/>
      <c r="AK49" s="398"/>
      <c r="AL49" s="398"/>
      <c r="AM49" s="398"/>
      <c r="AN49" s="399" t="s">
        <v>63</v>
      </c>
      <c r="AO49" s="398"/>
      <c r="AP49" s="398"/>
      <c r="AQ49" s="80" t="s">
        <v>64</v>
      </c>
      <c r="AR49" s="61"/>
      <c r="AS49" s="81" t="s">
        <v>65</v>
      </c>
      <c r="AT49" s="82" t="s">
        <v>66</v>
      </c>
      <c r="AU49" s="82" t="s">
        <v>67</v>
      </c>
      <c r="AV49" s="82" t="s">
        <v>68</v>
      </c>
      <c r="AW49" s="82" t="s">
        <v>69</v>
      </c>
      <c r="AX49" s="82" t="s">
        <v>70</v>
      </c>
      <c r="AY49" s="82" t="s">
        <v>71</v>
      </c>
      <c r="AZ49" s="82" t="s">
        <v>72</v>
      </c>
      <c r="BA49" s="82" t="s">
        <v>73</v>
      </c>
      <c r="BB49" s="82" t="s">
        <v>74</v>
      </c>
      <c r="BC49" s="82" t="s">
        <v>75</v>
      </c>
      <c r="BD49" s="83" t="s">
        <v>76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77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409">
        <f>ROUND(AG52+AG56+AG58+AG60,2)</f>
        <v>0</v>
      </c>
      <c r="AH51" s="409"/>
      <c r="AI51" s="409"/>
      <c r="AJ51" s="409"/>
      <c r="AK51" s="409"/>
      <c r="AL51" s="409"/>
      <c r="AM51" s="409"/>
      <c r="AN51" s="410">
        <f aca="true" t="shared" si="0" ref="AN51:AN60">SUM(AG51,AT51)</f>
        <v>0</v>
      </c>
      <c r="AO51" s="410"/>
      <c r="AP51" s="410"/>
      <c r="AQ51" s="89" t="s">
        <v>22</v>
      </c>
      <c r="AR51" s="71"/>
      <c r="AS51" s="90">
        <f>ROUND(AS52+AS56+AS58+AS60,2)</f>
        <v>0</v>
      </c>
      <c r="AT51" s="91">
        <f aca="true" t="shared" si="1" ref="AT51:AT60">ROUND(SUM(AV51:AW51),2)</f>
        <v>0</v>
      </c>
      <c r="AU51" s="92">
        <f>ROUND(AU52+AU56+AU58+AU60,5)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ROUND(AZ52+AZ56+AZ58+AZ60,2)</f>
        <v>0</v>
      </c>
      <c r="BA51" s="91">
        <f>ROUND(BA52+BA56+BA58+BA60,2)</f>
        <v>0</v>
      </c>
      <c r="BB51" s="91">
        <f>ROUND(BB52+BB56+BB58+BB60,2)</f>
        <v>0</v>
      </c>
      <c r="BC51" s="91">
        <f>ROUND(BC52+BC56+BC58+BC60,2)</f>
        <v>0</v>
      </c>
      <c r="BD51" s="93">
        <f>ROUND(BD52+BD56+BD58+BD60,2)</f>
        <v>0</v>
      </c>
      <c r="BS51" s="94" t="s">
        <v>78</v>
      </c>
      <c r="BT51" s="94" t="s">
        <v>79</v>
      </c>
      <c r="BU51" s="95" t="s">
        <v>80</v>
      </c>
      <c r="BV51" s="94" t="s">
        <v>81</v>
      </c>
      <c r="BW51" s="94" t="s">
        <v>7</v>
      </c>
      <c r="BX51" s="94" t="s">
        <v>82</v>
      </c>
      <c r="CL51" s="94" t="s">
        <v>22</v>
      </c>
    </row>
    <row r="52" spans="2:91" s="5" customFormat="1" ht="37.5" customHeight="1">
      <c r="B52" s="96"/>
      <c r="C52" s="97"/>
      <c r="D52" s="404" t="s">
        <v>83</v>
      </c>
      <c r="E52" s="404"/>
      <c r="F52" s="404"/>
      <c r="G52" s="404"/>
      <c r="H52" s="404"/>
      <c r="I52" s="98"/>
      <c r="J52" s="404" t="s">
        <v>84</v>
      </c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3">
        <f>ROUND(SUM(AG53:AG55),2)</f>
        <v>0</v>
      </c>
      <c r="AH52" s="402"/>
      <c r="AI52" s="402"/>
      <c r="AJ52" s="402"/>
      <c r="AK52" s="402"/>
      <c r="AL52" s="402"/>
      <c r="AM52" s="402"/>
      <c r="AN52" s="401">
        <f t="shared" si="0"/>
        <v>0</v>
      </c>
      <c r="AO52" s="402"/>
      <c r="AP52" s="402"/>
      <c r="AQ52" s="99" t="s">
        <v>85</v>
      </c>
      <c r="AR52" s="100"/>
      <c r="AS52" s="101">
        <f>ROUND(SUM(AS53:AS55),2)</f>
        <v>0</v>
      </c>
      <c r="AT52" s="102">
        <f t="shared" si="1"/>
        <v>0</v>
      </c>
      <c r="AU52" s="103">
        <f>ROUND(SUM(AU53:AU55),5)</f>
        <v>0</v>
      </c>
      <c r="AV52" s="102">
        <f>ROUND(AZ52*L26,2)</f>
        <v>0</v>
      </c>
      <c r="AW52" s="102">
        <f>ROUND(BA52*L27,2)</f>
        <v>0</v>
      </c>
      <c r="AX52" s="102">
        <f>ROUND(BB52*L26,2)</f>
        <v>0</v>
      </c>
      <c r="AY52" s="102">
        <f>ROUND(BC52*L27,2)</f>
        <v>0</v>
      </c>
      <c r="AZ52" s="102">
        <f>ROUND(SUM(AZ53:AZ55),2)</f>
        <v>0</v>
      </c>
      <c r="BA52" s="102">
        <f>ROUND(SUM(BA53:BA55),2)</f>
        <v>0</v>
      </c>
      <c r="BB52" s="102">
        <f>ROUND(SUM(BB53:BB55),2)</f>
        <v>0</v>
      </c>
      <c r="BC52" s="102">
        <f>ROUND(SUM(BC53:BC55),2)</f>
        <v>0</v>
      </c>
      <c r="BD52" s="104">
        <f>ROUND(SUM(BD53:BD55),2)</f>
        <v>0</v>
      </c>
      <c r="BS52" s="105" t="s">
        <v>78</v>
      </c>
      <c r="BT52" s="105" t="s">
        <v>24</v>
      </c>
      <c r="BU52" s="105" t="s">
        <v>80</v>
      </c>
      <c r="BV52" s="105" t="s">
        <v>81</v>
      </c>
      <c r="BW52" s="105" t="s">
        <v>86</v>
      </c>
      <c r="BX52" s="105" t="s">
        <v>7</v>
      </c>
      <c r="CL52" s="105" t="s">
        <v>87</v>
      </c>
      <c r="CM52" s="105" t="s">
        <v>88</v>
      </c>
    </row>
    <row r="53" spans="1:90" s="6" customFormat="1" ht="22.5" customHeight="1">
      <c r="A53" s="106" t="s">
        <v>89</v>
      </c>
      <c r="B53" s="107"/>
      <c r="C53" s="108"/>
      <c r="D53" s="108"/>
      <c r="E53" s="407" t="s">
        <v>90</v>
      </c>
      <c r="F53" s="407"/>
      <c r="G53" s="407"/>
      <c r="H53" s="407"/>
      <c r="I53" s="407"/>
      <c r="J53" s="108"/>
      <c r="K53" s="407" t="s">
        <v>91</v>
      </c>
      <c r="L53" s="407"/>
      <c r="M53" s="407"/>
      <c r="N53" s="407"/>
      <c r="O53" s="407"/>
      <c r="P53" s="407"/>
      <c r="Q53" s="407"/>
      <c r="R53" s="407"/>
      <c r="S53" s="407"/>
      <c r="T53" s="407"/>
      <c r="U53" s="407"/>
      <c r="V53" s="407"/>
      <c r="W53" s="407"/>
      <c r="X53" s="407"/>
      <c r="Y53" s="407"/>
      <c r="Z53" s="407"/>
      <c r="AA53" s="407"/>
      <c r="AB53" s="407"/>
      <c r="AC53" s="407"/>
      <c r="AD53" s="407"/>
      <c r="AE53" s="407"/>
      <c r="AF53" s="407"/>
      <c r="AG53" s="405">
        <f>'04.1 - Stoka B'!J29</f>
        <v>0</v>
      </c>
      <c r="AH53" s="406"/>
      <c r="AI53" s="406"/>
      <c r="AJ53" s="406"/>
      <c r="AK53" s="406"/>
      <c r="AL53" s="406"/>
      <c r="AM53" s="406"/>
      <c r="AN53" s="405">
        <f t="shared" si="0"/>
        <v>0</v>
      </c>
      <c r="AO53" s="406"/>
      <c r="AP53" s="406"/>
      <c r="AQ53" s="109" t="s">
        <v>92</v>
      </c>
      <c r="AR53" s="110"/>
      <c r="AS53" s="111">
        <v>0</v>
      </c>
      <c r="AT53" s="112">
        <f t="shared" si="1"/>
        <v>0</v>
      </c>
      <c r="AU53" s="113">
        <f>'04.1 - Stoka B'!P93</f>
        <v>0</v>
      </c>
      <c r="AV53" s="112">
        <f>'04.1 - Stoka B'!J32</f>
        <v>0</v>
      </c>
      <c r="AW53" s="112">
        <f>'04.1 - Stoka B'!J33</f>
        <v>0</v>
      </c>
      <c r="AX53" s="112">
        <f>'04.1 - Stoka B'!J34</f>
        <v>0</v>
      </c>
      <c r="AY53" s="112">
        <f>'04.1 - Stoka B'!J35</f>
        <v>0</v>
      </c>
      <c r="AZ53" s="112">
        <f>'04.1 - Stoka B'!F32</f>
        <v>0</v>
      </c>
      <c r="BA53" s="112">
        <f>'04.1 - Stoka B'!F33</f>
        <v>0</v>
      </c>
      <c r="BB53" s="112">
        <f>'04.1 - Stoka B'!F34</f>
        <v>0</v>
      </c>
      <c r="BC53" s="112">
        <f>'04.1 - Stoka B'!F35</f>
        <v>0</v>
      </c>
      <c r="BD53" s="114">
        <f>'04.1 - Stoka B'!F36</f>
        <v>0</v>
      </c>
      <c r="BT53" s="115" t="s">
        <v>88</v>
      </c>
      <c r="BV53" s="115" t="s">
        <v>81</v>
      </c>
      <c r="BW53" s="115" t="s">
        <v>93</v>
      </c>
      <c r="BX53" s="115" t="s">
        <v>86</v>
      </c>
      <c r="CL53" s="115" t="s">
        <v>87</v>
      </c>
    </row>
    <row r="54" spans="1:90" s="6" customFormat="1" ht="22.5" customHeight="1">
      <c r="A54" s="106" t="s">
        <v>89</v>
      </c>
      <c r="B54" s="107"/>
      <c r="C54" s="108"/>
      <c r="D54" s="108"/>
      <c r="E54" s="407" t="s">
        <v>94</v>
      </c>
      <c r="F54" s="407"/>
      <c r="G54" s="407"/>
      <c r="H54" s="407"/>
      <c r="I54" s="407"/>
      <c r="J54" s="108"/>
      <c r="K54" s="407" t="s">
        <v>95</v>
      </c>
      <c r="L54" s="407"/>
      <c r="M54" s="407"/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Y54" s="407"/>
      <c r="Z54" s="407"/>
      <c r="AA54" s="407"/>
      <c r="AB54" s="407"/>
      <c r="AC54" s="407"/>
      <c r="AD54" s="407"/>
      <c r="AE54" s="407"/>
      <c r="AF54" s="407"/>
      <c r="AG54" s="405">
        <f>'04.2 - Stoka BA'!J29</f>
        <v>0</v>
      </c>
      <c r="AH54" s="406"/>
      <c r="AI54" s="406"/>
      <c r="AJ54" s="406"/>
      <c r="AK54" s="406"/>
      <c r="AL54" s="406"/>
      <c r="AM54" s="406"/>
      <c r="AN54" s="405">
        <f t="shared" si="0"/>
        <v>0</v>
      </c>
      <c r="AO54" s="406"/>
      <c r="AP54" s="406"/>
      <c r="AQ54" s="109" t="s">
        <v>92</v>
      </c>
      <c r="AR54" s="110"/>
      <c r="AS54" s="111">
        <v>0</v>
      </c>
      <c r="AT54" s="112">
        <f t="shared" si="1"/>
        <v>0</v>
      </c>
      <c r="AU54" s="113">
        <f>'04.2 - Stoka BA'!P93</f>
        <v>0</v>
      </c>
      <c r="AV54" s="112">
        <f>'04.2 - Stoka BA'!J32</f>
        <v>0</v>
      </c>
      <c r="AW54" s="112">
        <f>'04.2 - Stoka BA'!J33</f>
        <v>0</v>
      </c>
      <c r="AX54" s="112">
        <f>'04.2 - Stoka BA'!J34</f>
        <v>0</v>
      </c>
      <c r="AY54" s="112">
        <f>'04.2 - Stoka BA'!J35</f>
        <v>0</v>
      </c>
      <c r="AZ54" s="112">
        <f>'04.2 - Stoka BA'!F32</f>
        <v>0</v>
      </c>
      <c r="BA54" s="112">
        <f>'04.2 - Stoka BA'!F33</f>
        <v>0</v>
      </c>
      <c r="BB54" s="112">
        <f>'04.2 - Stoka BA'!F34</f>
        <v>0</v>
      </c>
      <c r="BC54" s="112">
        <f>'04.2 - Stoka BA'!F35</f>
        <v>0</v>
      </c>
      <c r="BD54" s="114">
        <f>'04.2 - Stoka BA'!F36</f>
        <v>0</v>
      </c>
      <c r="BT54" s="115" t="s">
        <v>88</v>
      </c>
      <c r="BV54" s="115" t="s">
        <v>81</v>
      </c>
      <c r="BW54" s="115" t="s">
        <v>96</v>
      </c>
      <c r="BX54" s="115" t="s">
        <v>86</v>
      </c>
      <c r="CL54" s="115" t="s">
        <v>97</v>
      </c>
    </row>
    <row r="55" spans="1:90" s="6" customFormat="1" ht="22.5" customHeight="1">
      <c r="A55" s="106" t="s">
        <v>89</v>
      </c>
      <c r="B55" s="107"/>
      <c r="C55" s="108"/>
      <c r="D55" s="108"/>
      <c r="E55" s="407" t="s">
        <v>98</v>
      </c>
      <c r="F55" s="407"/>
      <c r="G55" s="407"/>
      <c r="H55" s="407"/>
      <c r="I55" s="407"/>
      <c r="J55" s="108"/>
      <c r="K55" s="407" t="s">
        <v>99</v>
      </c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5">
        <f>'04.3 - Stoka BB'!J29</f>
        <v>0</v>
      </c>
      <c r="AH55" s="406"/>
      <c r="AI55" s="406"/>
      <c r="AJ55" s="406"/>
      <c r="AK55" s="406"/>
      <c r="AL55" s="406"/>
      <c r="AM55" s="406"/>
      <c r="AN55" s="405">
        <f t="shared" si="0"/>
        <v>0</v>
      </c>
      <c r="AO55" s="406"/>
      <c r="AP55" s="406"/>
      <c r="AQ55" s="109" t="s">
        <v>92</v>
      </c>
      <c r="AR55" s="110"/>
      <c r="AS55" s="111">
        <v>0</v>
      </c>
      <c r="AT55" s="112">
        <f t="shared" si="1"/>
        <v>0</v>
      </c>
      <c r="AU55" s="113">
        <f>'04.3 - Stoka BB'!P93</f>
        <v>0</v>
      </c>
      <c r="AV55" s="112">
        <f>'04.3 - Stoka BB'!J32</f>
        <v>0</v>
      </c>
      <c r="AW55" s="112">
        <f>'04.3 - Stoka BB'!J33</f>
        <v>0</v>
      </c>
      <c r="AX55" s="112">
        <f>'04.3 - Stoka BB'!J34</f>
        <v>0</v>
      </c>
      <c r="AY55" s="112">
        <f>'04.3 - Stoka BB'!J35</f>
        <v>0</v>
      </c>
      <c r="AZ55" s="112">
        <f>'04.3 - Stoka BB'!F32</f>
        <v>0</v>
      </c>
      <c r="BA55" s="112">
        <f>'04.3 - Stoka BB'!F33</f>
        <v>0</v>
      </c>
      <c r="BB55" s="112">
        <f>'04.3 - Stoka BB'!F34</f>
        <v>0</v>
      </c>
      <c r="BC55" s="112">
        <f>'04.3 - Stoka BB'!F35</f>
        <v>0</v>
      </c>
      <c r="BD55" s="114">
        <f>'04.3 - Stoka BB'!F36</f>
        <v>0</v>
      </c>
      <c r="BT55" s="115" t="s">
        <v>88</v>
      </c>
      <c r="BV55" s="115" t="s">
        <v>81</v>
      </c>
      <c r="BW55" s="115" t="s">
        <v>100</v>
      </c>
      <c r="BX55" s="115" t="s">
        <v>86</v>
      </c>
      <c r="CL55" s="115" t="s">
        <v>97</v>
      </c>
    </row>
    <row r="56" spans="2:91" s="5" customFormat="1" ht="37.5" customHeight="1">
      <c r="B56" s="96"/>
      <c r="C56" s="97"/>
      <c r="D56" s="404" t="s">
        <v>101</v>
      </c>
      <c r="E56" s="404"/>
      <c r="F56" s="404"/>
      <c r="G56" s="404"/>
      <c r="H56" s="404"/>
      <c r="I56" s="98"/>
      <c r="J56" s="404" t="s">
        <v>102</v>
      </c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3">
        <f>ROUND(AG57,2)</f>
        <v>0</v>
      </c>
      <c r="AH56" s="402"/>
      <c r="AI56" s="402"/>
      <c r="AJ56" s="402"/>
      <c r="AK56" s="402"/>
      <c r="AL56" s="402"/>
      <c r="AM56" s="402"/>
      <c r="AN56" s="401">
        <f t="shared" si="0"/>
        <v>0</v>
      </c>
      <c r="AO56" s="402"/>
      <c r="AP56" s="402"/>
      <c r="AQ56" s="99" t="s">
        <v>85</v>
      </c>
      <c r="AR56" s="100"/>
      <c r="AS56" s="101">
        <f>ROUND(AS57,2)</f>
        <v>0</v>
      </c>
      <c r="AT56" s="102">
        <f t="shared" si="1"/>
        <v>0</v>
      </c>
      <c r="AU56" s="103">
        <f>ROUND(AU57,5)</f>
        <v>0</v>
      </c>
      <c r="AV56" s="102">
        <f>ROUND(AZ56*L26,2)</f>
        <v>0</v>
      </c>
      <c r="AW56" s="102">
        <f>ROUND(BA56*L27,2)</f>
        <v>0</v>
      </c>
      <c r="AX56" s="102">
        <f>ROUND(BB56*L26,2)</f>
        <v>0</v>
      </c>
      <c r="AY56" s="102">
        <f>ROUND(BC56*L27,2)</f>
        <v>0</v>
      </c>
      <c r="AZ56" s="102">
        <f>ROUND(AZ57,2)</f>
        <v>0</v>
      </c>
      <c r="BA56" s="102">
        <f>ROUND(BA57,2)</f>
        <v>0</v>
      </c>
      <c r="BB56" s="102">
        <f>ROUND(BB57,2)</f>
        <v>0</v>
      </c>
      <c r="BC56" s="102">
        <f>ROUND(BC57,2)</f>
        <v>0</v>
      </c>
      <c r="BD56" s="104">
        <f>ROUND(BD57,2)</f>
        <v>0</v>
      </c>
      <c r="BS56" s="105" t="s">
        <v>78</v>
      </c>
      <c r="BT56" s="105" t="s">
        <v>24</v>
      </c>
      <c r="BU56" s="105" t="s">
        <v>80</v>
      </c>
      <c r="BV56" s="105" t="s">
        <v>81</v>
      </c>
      <c r="BW56" s="105" t="s">
        <v>103</v>
      </c>
      <c r="BX56" s="105" t="s">
        <v>7</v>
      </c>
      <c r="CL56" s="105" t="s">
        <v>104</v>
      </c>
      <c r="CM56" s="105" t="s">
        <v>88</v>
      </c>
    </row>
    <row r="57" spans="1:90" s="6" customFormat="1" ht="22.5" customHeight="1">
      <c r="A57" s="106" t="s">
        <v>89</v>
      </c>
      <c r="B57" s="107"/>
      <c r="C57" s="108"/>
      <c r="D57" s="108"/>
      <c r="E57" s="407" t="s">
        <v>105</v>
      </c>
      <c r="F57" s="407"/>
      <c r="G57" s="407"/>
      <c r="H57" s="407"/>
      <c r="I57" s="407"/>
      <c r="J57" s="108"/>
      <c r="K57" s="407" t="s">
        <v>106</v>
      </c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5">
        <f>'05.1 - Řad B.a'!J29</f>
        <v>0</v>
      </c>
      <c r="AH57" s="406"/>
      <c r="AI57" s="406"/>
      <c r="AJ57" s="406"/>
      <c r="AK57" s="406"/>
      <c r="AL57" s="406"/>
      <c r="AM57" s="406"/>
      <c r="AN57" s="405">
        <f t="shared" si="0"/>
        <v>0</v>
      </c>
      <c r="AO57" s="406"/>
      <c r="AP57" s="406"/>
      <c r="AQ57" s="109" t="s">
        <v>92</v>
      </c>
      <c r="AR57" s="110"/>
      <c r="AS57" s="111">
        <v>0</v>
      </c>
      <c r="AT57" s="112">
        <f t="shared" si="1"/>
        <v>0</v>
      </c>
      <c r="AU57" s="113">
        <f>'05.1 - Řad B.a'!P90</f>
        <v>0</v>
      </c>
      <c r="AV57" s="112">
        <f>'05.1 - Řad B.a'!J32</f>
        <v>0</v>
      </c>
      <c r="AW57" s="112">
        <f>'05.1 - Řad B.a'!J33</f>
        <v>0</v>
      </c>
      <c r="AX57" s="112">
        <f>'05.1 - Řad B.a'!J34</f>
        <v>0</v>
      </c>
      <c r="AY57" s="112">
        <f>'05.1 - Řad B.a'!J35</f>
        <v>0</v>
      </c>
      <c r="AZ57" s="112">
        <f>'05.1 - Řad B.a'!F32</f>
        <v>0</v>
      </c>
      <c r="BA57" s="112">
        <f>'05.1 - Řad B.a'!F33</f>
        <v>0</v>
      </c>
      <c r="BB57" s="112">
        <f>'05.1 - Řad B.a'!F34</f>
        <v>0</v>
      </c>
      <c r="BC57" s="112">
        <f>'05.1 - Řad B.a'!F35</f>
        <v>0</v>
      </c>
      <c r="BD57" s="114">
        <f>'05.1 - Řad B.a'!F36</f>
        <v>0</v>
      </c>
      <c r="BT57" s="115" t="s">
        <v>88</v>
      </c>
      <c r="BV57" s="115" t="s">
        <v>81</v>
      </c>
      <c r="BW57" s="115" t="s">
        <v>107</v>
      </c>
      <c r="BX57" s="115" t="s">
        <v>103</v>
      </c>
      <c r="CL57" s="115" t="s">
        <v>104</v>
      </c>
    </row>
    <row r="58" spans="2:91" s="5" customFormat="1" ht="37.5" customHeight="1">
      <c r="B58" s="96"/>
      <c r="C58" s="97"/>
      <c r="D58" s="404" t="s">
        <v>108</v>
      </c>
      <c r="E58" s="404"/>
      <c r="F58" s="404"/>
      <c r="G58" s="404"/>
      <c r="H58" s="404"/>
      <c r="I58" s="98"/>
      <c r="J58" s="404" t="s">
        <v>109</v>
      </c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3">
        <f>ROUND(AG59,2)</f>
        <v>0</v>
      </c>
      <c r="AH58" s="402"/>
      <c r="AI58" s="402"/>
      <c r="AJ58" s="402"/>
      <c r="AK58" s="402"/>
      <c r="AL58" s="402"/>
      <c r="AM58" s="402"/>
      <c r="AN58" s="401">
        <f t="shared" si="0"/>
        <v>0</v>
      </c>
      <c r="AO58" s="402"/>
      <c r="AP58" s="402"/>
      <c r="AQ58" s="99" t="s">
        <v>85</v>
      </c>
      <c r="AR58" s="100"/>
      <c r="AS58" s="101">
        <f>ROUND(AS59,2)</f>
        <v>0</v>
      </c>
      <c r="AT58" s="102">
        <f t="shared" si="1"/>
        <v>0</v>
      </c>
      <c r="AU58" s="103">
        <f>ROUND(AU59,5)</f>
        <v>0</v>
      </c>
      <c r="AV58" s="102">
        <f>ROUND(AZ58*L26,2)</f>
        <v>0</v>
      </c>
      <c r="AW58" s="102">
        <f>ROUND(BA58*L27,2)</f>
        <v>0</v>
      </c>
      <c r="AX58" s="102">
        <f>ROUND(BB58*L26,2)</f>
        <v>0</v>
      </c>
      <c r="AY58" s="102">
        <f>ROUND(BC58*L27,2)</f>
        <v>0</v>
      </c>
      <c r="AZ58" s="102">
        <f>ROUND(AZ59,2)</f>
        <v>0</v>
      </c>
      <c r="BA58" s="102">
        <f>ROUND(BA59,2)</f>
        <v>0</v>
      </c>
      <c r="BB58" s="102">
        <f>ROUND(BB59,2)</f>
        <v>0</v>
      </c>
      <c r="BC58" s="102">
        <f>ROUND(BC59,2)</f>
        <v>0</v>
      </c>
      <c r="BD58" s="104">
        <f>ROUND(BD59,2)</f>
        <v>0</v>
      </c>
      <c r="BS58" s="105" t="s">
        <v>78</v>
      </c>
      <c r="BT58" s="105" t="s">
        <v>24</v>
      </c>
      <c r="BU58" s="105" t="s">
        <v>80</v>
      </c>
      <c r="BV58" s="105" t="s">
        <v>81</v>
      </c>
      <c r="BW58" s="105" t="s">
        <v>110</v>
      </c>
      <c r="BX58" s="105" t="s">
        <v>7</v>
      </c>
      <c r="CL58" s="105" t="s">
        <v>22</v>
      </c>
      <c r="CM58" s="105" t="s">
        <v>88</v>
      </c>
    </row>
    <row r="59" spans="1:90" s="6" customFormat="1" ht="22.5" customHeight="1">
      <c r="A59" s="106" t="s">
        <v>89</v>
      </c>
      <c r="B59" s="107"/>
      <c r="C59" s="108"/>
      <c r="D59" s="108"/>
      <c r="E59" s="407" t="s">
        <v>111</v>
      </c>
      <c r="F59" s="407"/>
      <c r="G59" s="407"/>
      <c r="H59" s="407"/>
      <c r="I59" s="407"/>
      <c r="J59" s="108"/>
      <c r="K59" s="407" t="s">
        <v>112</v>
      </c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5">
        <f>'06.1 - Kanalizační přípojky'!J29</f>
        <v>0</v>
      </c>
      <c r="AH59" s="406"/>
      <c r="AI59" s="406"/>
      <c r="AJ59" s="406"/>
      <c r="AK59" s="406"/>
      <c r="AL59" s="406"/>
      <c r="AM59" s="406"/>
      <c r="AN59" s="405">
        <f t="shared" si="0"/>
        <v>0</v>
      </c>
      <c r="AO59" s="406"/>
      <c r="AP59" s="406"/>
      <c r="AQ59" s="109" t="s">
        <v>92</v>
      </c>
      <c r="AR59" s="110"/>
      <c r="AS59" s="111">
        <v>0</v>
      </c>
      <c r="AT59" s="112">
        <f t="shared" si="1"/>
        <v>0</v>
      </c>
      <c r="AU59" s="113">
        <f>'06.1 - Kanalizační přípojky'!P92</f>
        <v>0</v>
      </c>
      <c r="AV59" s="112">
        <f>'06.1 - Kanalizační přípojky'!J32</f>
        <v>0</v>
      </c>
      <c r="AW59" s="112">
        <f>'06.1 - Kanalizační přípojky'!J33</f>
        <v>0</v>
      </c>
      <c r="AX59" s="112">
        <f>'06.1 - Kanalizační přípojky'!J34</f>
        <v>0</v>
      </c>
      <c r="AY59" s="112">
        <f>'06.1 - Kanalizační přípojky'!J35</f>
        <v>0</v>
      </c>
      <c r="AZ59" s="112">
        <f>'06.1 - Kanalizační přípojky'!F32</f>
        <v>0</v>
      </c>
      <c r="BA59" s="112">
        <f>'06.1 - Kanalizační přípojky'!F33</f>
        <v>0</v>
      </c>
      <c r="BB59" s="112">
        <f>'06.1 - Kanalizační přípojky'!F34</f>
        <v>0</v>
      </c>
      <c r="BC59" s="112">
        <f>'06.1 - Kanalizační přípojky'!F35</f>
        <v>0</v>
      </c>
      <c r="BD59" s="114">
        <f>'06.1 - Kanalizační přípojky'!F36</f>
        <v>0</v>
      </c>
      <c r="BT59" s="115" t="s">
        <v>88</v>
      </c>
      <c r="BV59" s="115" t="s">
        <v>81</v>
      </c>
      <c r="BW59" s="115" t="s">
        <v>113</v>
      </c>
      <c r="BX59" s="115" t="s">
        <v>110</v>
      </c>
      <c r="CL59" s="115" t="s">
        <v>97</v>
      </c>
    </row>
    <row r="60" spans="1:91" s="5" customFormat="1" ht="22.5" customHeight="1">
      <c r="A60" s="106" t="s">
        <v>89</v>
      </c>
      <c r="B60" s="96"/>
      <c r="C60" s="97"/>
      <c r="D60" s="404" t="s">
        <v>114</v>
      </c>
      <c r="E60" s="404"/>
      <c r="F60" s="404"/>
      <c r="G60" s="404"/>
      <c r="H60" s="404"/>
      <c r="I60" s="98"/>
      <c r="J60" s="404" t="s">
        <v>115</v>
      </c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1">
        <f>'07 - Vedlejší a ostaní ná...'!J27</f>
        <v>0</v>
      </c>
      <c r="AH60" s="402"/>
      <c r="AI60" s="402"/>
      <c r="AJ60" s="402"/>
      <c r="AK60" s="402"/>
      <c r="AL60" s="402"/>
      <c r="AM60" s="402"/>
      <c r="AN60" s="401">
        <f t="shared" si="0"/>
        <v>0</v>
      </c>
      <c r="AO60" s="402"/>
      <c r="AP60" s="402"/>
      <c r="AQ60" s="99" t="s">
        <v>85</v>
      </c>
      <c r="AR60" s="100"/>
      <c r="AS60" s="116">
        <v>0</v>
      </c>
      <c r="AT60" s="117">
        <f t="shared" si="1"/>
        <v>0</v>
      </c>
      <c r="AU60" s="118">
        <f>'07 - Vedlejší a ostaní ná...'!P84</f>
        <v>0</v>
      </c>
      <c r="AV60" s="117">
        <f>'07 - Vedlejší a ostaní ná...'!J30</f>
        <v>0</v>
      </c>
      <c r="AW60" s="117">
        <f>'07 - Vedlejší a ostaní ná...'!J31</f>
        <v>0</v>
      </c>
      <c r="AX60" s="117">
        <f>'07 - Vedlejší a ostaní ná...'!J32</f>
        <v>0</v>
      </c>
      <c r="AY60" s="117">
        <f>'07 - Vedlejší a ostaní ná...'!J33</f>
        <v>0</v>
      </c>
      <c r="AZ60" s="117">
        <f>'07 - Vedlejší a ostaní ná...'!F30</f>
        <v>0</v>
      </c>
      <c r="BA60" s="117">
        <f>'07 - Vedlejší a ostaní ná...'!F31</f>
        <v>0</v>
      </c>
      <c r="BB60" s="117">
        <f>'07 - Vedlejší a ostaní ná...'!F32</f>
        <v>0</v>
      </c>
      <c r="BC60" s="117">
        <f>'07 - Vedlejší a ostaní ná...'!F33</f>
        <v>0</v>
      </c>
      <c r="BD60" s="119">
        <f>'07 - Vedlejší a ostaní ná...'!F34</f>
        <v>0</v>
      </c>
      <c r="BT60" s="105" t="s">
        <v>24</v>
      </c>
      <c r="BV60" s="105" t="s">
        <v>81</v>
      </c>
      <c r="BW60" s="105" t="s">
        <v>116</v>
      </c>
      <c r="BX60" s="105" t="s">
        <v>7</v>
      </c>
      <c r="CL60" s="105" t="s">
        <v>22</v>
      </c>
      <c r="CM60" s="105" t="s">
        <v>88</v>
      </c>
    </row>
    <row r="61" spans="2:44" s="1" customFormat="1" ht="30" customHeight="1">
      <c r="B61" s="41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1"/>
    </row>
    <row r="62" spans="2:44" s="1" customFormat="1" ht="6.95" customHeight="1"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61"/>
    </row>
  </sheetData>
  <sheetProtection password="CC35" sheet="1" objects="1" scenarios="1" formatCells="0" formatColumns="0" formatRows="0" sort="0" autoFilter="0"/>
  <mergeCells count="73">
    <mergeCell ref="AR2:BE2"/>
    <mergeCell ref="AN60:AP60"/>
    <mergeCell ref="AG60:AM60"/>
    <mergeCell ref="D60:H60"/>
    <mergeCell ref="J60:AF60"/>
    <mergeCell ref="AG51:AM51"/>
    <mergeCell ref="AN51:AP51"/>
    <mergeCell ref="AN58:AP58"/>
    <mergeCell ref="AG58:AM58"/>
    <mergeCell ref="D58:H58"/>
    <mergeCell ref="J58:AF58"/>
    <mergeCell ref="AN59:AP59"/>
    <mergeCell ref="AG59:AM59"/>
    <mergeCell ref="E59:I59"/>
    <mergeCell ref="K59:AF59"/>
    <mergeCell ref="AN56:AP56"/>
    <mergeCell ref="AG56:AM56"/>
    <mergeCell ref="D56:H56"/>
    <mergeCell ref="J56:AF56"/>
    <mergeCell ref="AN57:AP57"/>
    <mergeCell ref="AG57:AM57"/>
    <mergeCell ref="E57:I57"/>
    <mergeCell ref="K57:AF57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04.1 - Stoka B'!C2" display="/"/>
    <hyperlink ref="A54" location="'04.2 - Stoka BA'!C2" display="/"/>
    <hyperlink ref="A55" location="'04.3 - Stoka BB'!C2" display="/"/>
    <hyperlink ref="A57" location="'05.1 - Řad B.a'!C2" display="/"/>
    <hyperlink ref="A59" location="'06.1 - Kanalizační přípojky'!C2" display="/"/>
    <hyperlink ref="A60" location="'07 - Vedlejší a ostaní ná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595"/>
  <sheetViews>
    <sheetView showGridLines="0" workbookViewId="0" topLeftCell="A1">
      <pane ySplit="1" topLeftCell="A2" activePane="bottomLeft" state="frozen"/>
      <selection pane="bottomLeft" activeCell="F437" sqref="F43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1"/>
      <c r="C1" s="121"/>
      <c r="D1" s="122" t="s">
        <v>1</v>
      </c>
      <c r="E1" s="121"/>
      <c r="F1" s="123" t="s">
        <v>117</v>
      </c>
      <c r="G1" s="417" t="s">
        <v>118</v>
      </c>
      <c r="H1" s="417"/>
      <c r="I1" s="124"/>
      <c r="J1" s="123" t="s">
        <v>119</v>
      </c>
      <c r="K1" s="122" t="s">
        <v>120</v>
      </c>
      <c r="L1" s="123" t="s">
        <v>121</v>
      </c>
      <c r="M1" s="123"/>
      <c r="N1" s="123"/>
      <c r="O1" s="123"/>
      <c r="P1" s="123"/>
      <c r="Q1" s="123"/>
      <c r="R1" s="123"/>
      <c r="S1" s="123"/>
      <c r="T1" s="12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25" t="s">
        <v>93</v>
      </c>
    </row>
    <row r="3" spans="2:46" ht="6.95" customHeight="1">
      <c r="B3" s="26"/>
      <c r="C3" s="27"/>
      <c r="D3" s="27"/>
      <c r="E3" s="27"/>
      <c r="F3" s="27"/>
      <c r="G3" s="27"/>
      <c r="H3" s="27"/>
      <c r="I3" s="125"/>
      <c r="J3" s="27"/>
      <c r="K3" s="28"/>
      <c r="AT3" s="25" t="s">
        <v>88</v>
      </c>
    </row>
    <row r="4" spans="2:46" ht="36.95" customHeight="1">
      <c r="B4" s="29"/>
      <c r="C4" s="30"/>
      <c r="D4" s="31" t="s">
        <v>122</v>
      </c>
      <c r="E4" s="30"/>
      <c r="F4" s="30"/>
      <c r="G4" s="30"/>
      <c r="H4" s="30"/>
      <c r="I4" s="12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6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6"/>
      <c r="J6" s="30"/>
      <c r="K6" s="32"/>
    </row>
    <row r="7" spans="2:11" ht="22.5" customHeight="1">
      <c r="B7" s="29"/>
      <c r="C7" s="30"/>
      <c r="D7" s="30"/>
      <c r="E7" s="413" t="str">
        <f>'Rekapitulace stavby'!K6</f>
        <v>MB, Dukelská - kanalizace a vodovod</v>
      </c>
      <c r="F7" s="414"/>
      <c r="G7" s="414"/>
      <c r="H7" s="414"/>
      <c r="I7" s="126"/>
      <c r="J7" s="30"/>
      <c r="K7" s="32"/>
    </row>
    <row r="8" spans="2:11" ht="15">
      <c r="B8" s="29"/>
      <c r="C8" s="30"/>
      <c r="D8" s="38" t="s">
        <v>123</v>
      </c>
      <c r="E8" s="30"/>
      <c r="F8" s="30"/>
      <c r="G8" s="30"/>
      <c r="H8" s="30"/>
      <c r="I8" s="126"/>
      <c r="J8" s="30"/>
      <c r="K8" s="32"/>
    </row>
    <row r="9" spans="2:11" s="1" customFormat="1" ht="22.5" customHeight="1">
      <c r="B9" s="41"/>
      <c r="C9" s="42"/>
      <c r="D9" s="42"/>
      <c r="E9" s="413" t="s">
        <v>124</v>
      </c>
      <c r="F9" s="415"/>
      <c r="G9" s="415"/>
      <c r="H9" s="415"/>
      <c r="I9" s="127"/>
      <c r="J9" s="42"/>
      <c r="K9" s="45"/>
    </row>
    <row r="10" spans="2:11" s="1" customFormat="1" ht="15">
      <c r="B10" s="41"/>
      <c r="C10" s="42"/>
      <c r="D10" s="38" t="s">
        <v>125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16" t="s">
        <v>126</v>
      </c>
      <c r="F11" s="415"/>
      <c r="G11" s="415"/>
      <c r="H11" s="415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87</v>
      </c>
      <c r="G13" s="42"/>
      <c r="H13" s="42"/>
      <c r="I13" s="128" t="s">
        <v>23</v>
      </c>
      <c r="J13" s="36" t="s">
        <v>22</v>
      </c>
      <c r="K13" s="45"/>
    </row>
    <row r="14" spans="2:11" s="1" customFormat="1" ht="14.45" customHeight="1">
      <c r="B14" s="41"/>
      <c r="C14" s="42"/>
      <c r="D14" s="38" t="s">
        <v>25</v>
      </c>
      <c r="E14" s="42"/>
      <c r="F14" s="36" t="s">
        <v>26</v>
      </c>
      <c r="G14" s="42"/>
      <c r="H14" s="42"/>
      <c r="I14" s="128" t="s">
        <v>27</v>
      </c>
      <c r="J14" s="129">
        <f>'Rekapitulace stavby'!AN8</f>
        <v>45275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8" t="s">
        <v>30</v>
      </c>
      <c r="E16" s="42"/>
      <c r="F16" s="42"/>
      <c r="G16" s="42"/>
      <c r="H16" s="42"/>
      <c r="I16" s="128" t="s">
        <v>31</v>
      </c>
      <c r="J16" s="36" t="s">
        <v>32</v>
      </c>
      <c r="K16" s="45"/>
    </row>
    <row r="17" spans="2:11" s="1" customFormat="1" ht="18" customHeight="1">
      <c r="B17" s="41"/>
      <c r="C17" s="42"/>
      <c r="D17" s="42"/>
      <c r="E17" s="36" t="s">
        <v>33</v>
      </c>
      <c r="F17" s="42"/>
      <c r="G17" s="42"/>
      <c r="H17" s="42"/>
      <c r="I17" s="128" t="s">
        <v>34</v>
      </c>
      <c r="J17" s="36" t="s">
        <v>35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8" t="s">
        <v>36</v>
      </c>
      <c r="E19" s="42"/>
      <c r="F19" s="42"/>
      <c r="G19" s="42"/>
      <c r="H19" s="42"/>
      <c r="I19" s="128" t="s">
        <v>31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8" t="s">
        <v>38</v>
      </c>
      <c r="E22" s="42"/>
      <c r="F22" s="42"/>
      <c r="G22" s="42"/>
      <c r="H22" s="42"/>
      <c r="I22" s="128" t="s">
        <v>31</v>
      </c>
      <c r="J22" s="36" t="s">
        <v>39</v>
      </c>
      <c r="K22" s="45"/>
    </row>
    <row r="23" spans="2:11" s="1" customFormat="1" ht="18" customHeight="1">
      <c r="B23" s="41"/>
      <c r="C23" s="42"/>
      <c r="D23" s="42"/>
      <c r="E23" s="36" t="s">
        <v>40</v>
      </c>
      <c r="F23" s="42"/>
      <c r="G23" s="42"/>
      <c r="H23" s="42"/>
      <c r="I23" s="128" t="s">
        <v>34</v>
      </c>
      <c r="J23" s="36" t="s">
        <v>41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8" t="s">
        <v>43</v>
      </c>
      <c r="E25" s="42"/>
      <c r="F25" s="42"/>
      <c r="G25" s="42"/>
      <c r="H25" s="42"/>
      <c r="I25" s="127"/>
      <c r="J25" s="42"/>
      <c r="K25" s="45"/>
    </row>
    <row r="26" spans="2:11" s="7" customFormat="1" ht="63" customHeight="1">
      <c r="B26" s="130"/>
      <c r="C26" s="131"/>
      <c r="D26" s="131"/>
      <c r="E26" s="376" t="s">
        <v>44</v>
      </c>
      <c r="F26" s="376"/>
      <c r="G26" s="376"/>
      <c r="H26" s="37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45</v>
      </c>
      <c r="E29" s="42"/>
      <c r="F29" s="42"/>
      <c r="G29" s="42"/>
      <c r="H29" s="42"/>
      <c r="I29" s="127"/>
      <c r="J29" s="137">
        <f>ROUND(J93,2)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47</v>
      </c>
      <c r="G31" s="42"/>
      <c r="H31" s="42"/>
      <c r="I31" s="138" t="s">
        <v>46</v>
      </c>
      <c r="J31" s="46" t="s">
        <v>48</v>
      </c>
      <c r="K31" s="45"/>
    </row>
    <row r="32" spans="2:11" s="1" customFormat="1" ht="14.45" customHeight="1">
      <c r="B32" s="41"/>
      <c r="C32" s="42"/>
      <c r="D32" s="49" t="s">
        <v>49</v>
      </c>
      <c r="E32" s="49" t="s">
        <v>50</v>
      </c>
      <c r="F32" s="139">
        <f>ROUND(SUM(BE93:BE594),2)</f>
        <v>0</v>
      </c>
      <c r="G32" s="42"/>
      <c r="H32" s="42"/>
      <c r="I32" s="140">
        <v>0.21</v>
      </c>
      <c r="J32" s="139">
        <f>ROUND(ROUND((SUM(BE93:BE594)),2)*I32,2)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51</v>
      </c>
      <c r="F33" s="139">
        <f>ROUND(SUM(BF93:BF594),2)</f>
        <v>0</v>
      </c>
      <c r="G33" s="42"/>
      <c r="H33" s="42"/>
      <c r="I33" s="140">
        <v>0.15</v>
      </c>
      <c r="J33" s="139">
        <f>ROUND(ROUND((SUM(BF93:BF594)),2)*I33,2)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52</v>
      </c>
      <c r="F34" s="139">
        <f>ROUND(SUM(BG93:BG594),2)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53</v>
      </c>
      <c r="F35" s="139">
        <f>ROUND(SUM(BH93:BH594),2)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54</v>
      </c>
      <c r="F36" s="139">
        <f>ROUND(SUM(BI93:BI594),2)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55</v>
      </c>
      <c r="E38" s="79"/>
      <c r="F38" s="79"/>
      <c r="G38" s="143" t="s">
        <v>56</v>
      </c>
      <c r="H38" s="144" t="s">
        <v>57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1" t="s">
        <v>127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8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13" t="str">
        <f>E7</f>
        <v>MB, Dukelská - kanalizace a vodovod</v>
      </c>
      <c r="F47" s="414"/>
      <c r="G47" s="414"/>
      <c r="H47" s="414"/>
      <c r="I47" s="127"/>
      <c r="J47" s="42"/>
      <c r="K47" s="45"/>
    </row>
    <row r="48" spans="2:11" ht="15">
      <c r="B48" s="29"/>
      <c r="C48" s="38" t="s">
        <v>123</v>
      </c>
      <c r="D48" s="30"/>
      <c r="E48" s="30"/>
      <c r="F48" s="30"/>
      <c r="G48" s="30"/>
      <c r="H48" s="30"/>
      <c r="I48" s="126"/>
      <c r="J48" s="30"/>
      <c r="K48" s="32"/>
    </row>
    <row r="49" spans="2:11" s="1" customFormat="1" ht="22.5" customHeight="1">
      <c r="B49" s="41"/>
      <c r="C49" s="42"/>
      <c r="D49" s="42"/>
      <c r="E49" s="413" t="s">
        <v>124</v>
      </c>
      <c r="F49" s="415"/>
      <c r="G49" s="415"/>
      <c r="H49" s="415"/>
      <c r="I49" s="127"/>
      <c r="J49" s="42"/>
      <c r="K49" s="45"/>
    </row>
    <row r="50" spans="2:11" s="1" customFormat="1" ht="14.45" customHeight="1">
      <c r="B50" s="41"/>
      <c r="C50" s="38" t="s">
        <v>125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16" t="str">
        <f>E11</f>
        <v>04.1 - Stoka B</v>
      </c>
      <c r="F51" s="415"/>
      <c r="G51" s="415"/>
      <c r="H51" s="415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8" t="s">
        <v>25</v>
      </c>
      <c r="D53" s="42"/>
      <c r="E53" s="42"/>
      <c r="F53" s="36" t="str">
        <f>F14</f>
        <v>Mladá Boleslav</v>
      </c>
      <c r="G53" s="42"/>
      <c r="H53" s="42"/>
      <c r="I53" s="128" t="s">
        <v>27</v>
      </c>
      <c r="J53" s="129">
        <f>IF(J14="","",J14)</f>
        <v>45275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8" t="s">
        <v>30</v>
      </c>
      <c r="D55" s="42"/>
      <c r="E55" s="42"/>
      <c r="F55" s="36" t="str">
        <f>E17</f>
        <v>Vodovody a kanalizace Mladá Boleslav, a.s.</v>
      </c>
      <c r="G55" s="42"/>
      <c r="H55" s="42"/>
      <c r="I55" s="128" t="s">
        <v>38</v>
      </c>
      <c r="J55" s="36" t="str">
        <f>E23</f>
        <v>ŠINDLAR s.r.o.</v>
      </c>
      <c r="K55" s="45"/>
    </row>
    <row r="56" spans="2:11" s="1" customFormat="1" ht="14.45" customHeight="1">
      <c r="B56" s="41"/>
      <c r="C56" s="38" t="s">
        <v>36</v>
      </c>
      <c r="D56" s="42"/>
      <c r="E56" s="42"/>
      <c r="F56" s="36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128</v>
      </c>
      <c r="D58" s="141"/>
      <c r="E58" s="141"/>
      <c r="F58" s="141"/>
      <c r="G58" s="141"/>
      <c r="H58" s="141"/>
      <c r="I58" s="154"/>
      <c r="J58" s="155" t="s">
        <v>129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130</v>
      </c>
      <c r="D60" s="42"/>
      <c r="E60" s="42"/>
      <c r="F60" s="42"/>
      <c r="G60" s="42"/>
      <c r="H60" s="42"/>
      <c r="I60" s="127"/>
      <c r="J60" s="137">
        <f>J93</f>
        <v>0</v>
      </c>
      <c r="K60" s="45"/>
      <c r="AU60" s="25" t="s">
        <v>131</v>
      </c>
    </row>
    <row r="61" spans="2:11" s="8" customFormat="1" ht="24.95" customHeight="1">
      <c r="B61" s="158"/>
      <c r="C61" s="159"/>
      <c r="D61" s="160" t="s">
        <v>132</v>
      </c>
      <c r="E61" s="161"/>
      <c r="F61" s="161"/>
      <c r="G61" s="161"/>
      <c r="H61" s="161"/>
      <c r="I61" s="162"/>
      <c r="J61" s="163">
        <f>J94</f>
        <v>0</v>
      </c>
      <c r="K61" s="164"/>
    </row>
    <row r="62" spans="2:11" s="9" customFormat="1" ht="19.9" customHeight="1">
      <c r="B62" s="165"/>
      <c r="C62" s="166"/>
      <c r="D62" s="167" t="s">
        <v>133</v>
      </c>
      <c r="E62" s="168"/>
      <c r="F62" s="168"/>
      <c r="G62" s="168"/>
      <c r="H62" s="168"/>
      <c r="I62" s="169"/>
      <c r="J62" s="170">
        <f>J95</f>
        <v>0</v>
      </c>
      <c r="K62" s="171"/>
    </row>
    <row r="63" spans="2:11" s="9" customFormat="1" ht="19.9" customHeight="1">
      <c r="B63" s="165"/>
      <c r="C63" s="166"/>
      <c r="D63" s="167" t="s">
        <v>134</v>
      </c>
      <c r="E63" s="168"/>
      <c r="F63" s="168"/>
      <c r="G63" s="168"/>
      <c r="H63" s="168"/>
      <c r="I63" s="169"/>
      <c r="J63" s="170">
        <f>J326</f>
        <v>0</v>
      </c>
      <c r="K63" s="171"/>
    </row>
    <row r="64" spans="2:11" s="9" customFormat="1" ht="19.9" customHeight="1">
      <c r="B64" s="165"/>
      <c r="C64" s="166"/>
      <c r="D64" s="167" t="s">
        <v>135</v>
      </c>
      <c r="E64" s="168"/>
      <c r="F64" s="168"/>
      <c r="G64" s="168"/>
      <c r="H64" s="168"/>
      <c r="I64" s="169"/>
      <c r="J64" s="170">
        <f>J334</f>
        <v>0</v>
      </c>
      <c r="K64" s="171"/>
    </row>
    <row r="65" spans="2:11" s="9" customFormat="1" ht="19.9" customHeight="1">
      <c r="B65" s="165"/>
      <c r="C65" s="166"/>
      <c r="D65" s="167" t="s">
        <v>136</v>
      </c>
      <c r="E65" s="168"/>
      <c r="F65" s="168"/>
      <c r="G65" s="168"/>
      <c r="H65" s="168"/>
      <c r="I65" s="169"/>
      <c r="J65" s="170">
        <f>J354</f>
        <v>0</v>
      </c>
      <c r="K65" s="171"/>
    </row>
    <row r="66" spans="2:11" s="9" customFormat="1" ht="19.9" customHeight="1">
      <c r="B66" s="165"/>
      <c r="C66" s="166"/>
      <c r="D66" s="167" t="s">
        <v>137</v>
      </c>
      <c r="E66" s="168"/>
      <c r="F66" s="168"/>
      <c r="G66" s="168"/>
      <c r="H66" s="168"/>
      <c r="I66" s="169"/>
      <c r="J66" s="170">
        <f>J386</f>
        <v>0</v>
      </c>
      <c r="K66" s="171"/>
    </row>
    <row r="67" spans="2:11" s="9" customFormat="1" ht="19.9" customHeight="1">
      <c r="B67" s="165"/>
      <c r="C67" s="166"/>
      <c r="D67" s="167" t="s">
        <v>138</v>
      </c>
      <c r="E67" s="168"/>
      <c r="F67" s="168"/>
      <c r="G67" s="168"/>
      <c r="H67" s="168"/>
      <c r="I67" s="169"/>
      <c r="J67" s="170">
        <f>J428</f>
        <v>0</v>
      </c>
      <c r="K67" s="171"/>
    </row>
    <row r="68" spans="2:11" s="9" customFormat="1" ht="19.9" customHeight="1">
      <c r="B68" s="165"/>
      <c r="C68" s="166"/>
      <c r="D68" s="167" t="s">
        <v>139</v>
      </c>
      <c r="E68" s="168"/>
      <c r="F68" s="168"/>
      <c r="G68" s="168"/>
      <c r="H68" s="168"/>
      <c r="I68" s="169"/>
      <c r="J68" s="170">
        <f>J506</f>
        <v>0</v>
      </c>
      <c r="K68" s="171"/>
    </row>
    <row r="69" spans="2:11" s="9" customFormat="1" ht="19.9" customHeight="1">
      <c r="B69" s="165"/>
      <c r="C69" s="166"/>
      <c r="D69" s="167" t="s">
        <v>140</v>
      </c>
      <c r="E69" s="168"/>
      <c r="F69" s="168"/>
      <c r="G69" s="168"/>
      <c r="H69" s="168"/>
      <c r="I69" s="169"/>
      <c r="J69" s="170">
        <f>J556</f>
        <v>0</v>
      </c>
      <c r="K69" s="171"/>
    </row>
    <row r="70" spans="2:11" s="9" customFormat="1" ht="19.9" customHeight="1">
      <c r="B70" s="165"/>
      <c r="C70" s="166"/>
      <c r="D70" s="167" t="s">
        <v>141</v>
      </c>
      <c r="E70" s="168"/>
      <c r="F70" s="168"/>
      <c r="G70" s="168"/>
      <c r="H70" s="168"/>
      <c r="I70" s="169"/>
      <c r="J70" s="170">
        <f>J578</f>
        <v>0</v>
      </c>
      <c r="K70" s="171"/>
    </row>
    <row r="71" spans="2:11" s="8" customFormat="1" ht="24.95" customHeight="1">
      <c r="B71" s="158"/>
      <c r="C71" s="159"/>
      <c r="D71" s="160" t="s">
        <v>142</v>
      </c>
      <c r="E71" s="161"/>
      <c r="F71" s="161"/>
      <c r="G71" s="161"/>
      <c r="H71" s="161"/>
      <c r="I71" s="162"/>
      <c r="J71" s="163">
        <f>J580</f>
        <v>0</v>
      </c>
      <c r="K71" s="164"/>
    </row>
    <row r="72" spans="2:11" s="1" customFormat="1" ht="21.75" customHeight="1">
      <c r="B72" s="41"/>
      <c r="C72" s="42"/>
      <c r="D72" s="42"/>
      <c r="E72" s="42"/>
      <c r="F72" s="42"/>
      <c r="G72" s="42"/>
      <c r="H72" s="42"/>
      <c r="I72" s="127"/>
      <c r="J72" s="42"/>
      <c r="K72" s="45"/>
    </row>
    <row r="73" spans="2:11" s="1" customFormat="1" ht="6.95" customHeight="1">
      <c r="B73" s="56"/>
      <c r="C73" s="57"/>
      <c r="D73" s="57"/>
      <c r="E73" s="57"/>
      <c r="F73" s="57"/>
      <c r="G73" s="57"/>
      <c r="H73" s="57"/>
      <c r="I73" s="148"/>
      <c r="J73" s="57"/>
      <c r="K73" s="58"/>
    </row>
    <row r="77" spans="2:12" s="1" customFormat="1" ht="6.95" customHeight="1">
      <c r="B77" s="59"/>
      <c r="C77" s="60"/>
      <c r="D77" s="60"/>
      <c r="E77" s="60"/>
      <c r="F77" s="60"/>
      <c r="G77" s="60"/>
      <c r="H77" s="60"/>
      <c r="I77" s="151"/>
      <c r="J77" s="60"/>
      <c r="K77" s="60"/>
      <c r="L77" s="61"/>
    </row>
    <row r="78" spans="2:12" s="1" customFormat="1" ht="36.95" customHeight="1">
      <c r="B78" s="41"/>
      <c r="C78" s="62" t="s">
        <v>143</v>
      </c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4.45" customHeight="1">
      <c r="B80" s="41"/>
      <c r="C80" s="65" t="s">
        <v>18</v>
      </c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22.5" customHeight="1">
      <c r="B81" s="41"/>
      <c r="C81" s="63"/>
      <c r="D81" s="63"/>
      <c r="E81" s="411" t="str">
        <f>E7</f>
        <v>MB, Dukelská - kanalizace a vodovod</v>
      </c>
      <c r="F81" s="418"/>
      <c r="G81" s="418"/>
      <c r="H81" s="418"/>
      <c r="I81" s="172"/>
      <c r="J81" s="63"/>
      <c r="K81" s="63"/>
      <c r="L81" s="61"/>
    </row>
    <row r="82" spans="2:12" ht="15">
      <c r="B82" s="29"/>
      <c r="C82" s="65" t="s">
        <v>123</v>
      </c>
      <c r="D82" s="173"/>
      <c r="E82" s="173"/>
      <c r="F82" s="173"/>
      <c r="G82" s="173"/>
      <c r="H82" s="173"/>
      <c r="J82" s="173"/>
      <c r="K82" s="173"/>
      <c r="L82" s="174"/>
    </row>
    <row r="83" spans="2:12" s="1" customFormat="1" ht="22.5" customHeight="1">
      <c r="B83" s="41"/>
      <c r="C83" s="63"/>
      <c r="D83" s="63"/>
      <c r="E83" s="411" t="s">
        <v>124</v>
      </c>
      <c r="F83" s="412"/>
      <c r="G83" s="412"/>
      <c r="H83" s="412"/>
      <c r="I83" s="172"/>
      <c r="J83" s="63"/>
      <c r="K83" s="63"/>
      <c r="L83" s="61"/>
    </row>
    <row r="84" spans="2:12" s="1" customFormat="1" ht="14.45" customHeight="1">
      <c r="B84" s="41"/>
      <c r="C84" s="65" t="s">
        <v>125</v>
      </c>
      <c r="D84" s="63"/>
      <c r="E84" s="63"/>
      <c r="F84" s="63"/>
      <c r="G84" s="63"/>
      <c r="H84" s="63"/>
      <c r="I84" s="172"/>
      <c r="J84" s="63"/>
      <c r="K84" s="63"/>
      <c r="L84" s="61"/>
    </row>
    <row r="85" spans="2:12" s="1" customFormat="1" ht="23.25" customHeight="1">
      <c r="B85" s="41"/>
      <c r="C85" s="63"/>
      <c r="D85" s="63"/>
      <c r="E85" s="387" t="str">
        <f>E11</f>
        <v>04.1 - Stoka B</v>
      </c>
      <c r="F85" s="412"/>
      <c r="G85" s="412"/>
      <c r="H85" s="412"/>
      <c r="I85" s="172"/>
      <c r="J85" s="63"/>
      <c r="K85" s="63"/>
      <c r="L85" s="61"/>
    </row>
    <row r="86" spans="2:12" s="1" customFormat="1" ht="6.95" customHeight="1">
      <c r="B86" s="41"/>
      <c r="C86" s="63"/>
      <c r="D86" s="63"/>
      <c r="E86" s="63"/>
      <c r="F86" s="63"/>
      <c r="G86" s="63"/>
      <c r="H86" s="63"/>
      <c r="I86" s="172"/>
      <c r="J86" s="63"/>
      <c r="K86" s="63"/>
      <c r="L86" s="61"/>
    </row>
    <row r="87" spans="2:12" s="1" customFormat="1" ht="18" customHeight="1">
      <c r="B87" s="41"/>
      <c r="C87" s="65" t="s">
        <v>25</v>
      </c>
      <c r="D87" s="63"/>
      <c r="E87" s="63"/>
      <c r="F87" s="175" t="str">
        <f>F14</f>
        <v>Mladá Boleslav</v>
      </c>
      <c r="G87" s="63"/>
      <c r="H87" s="63"/>
      <c r="I87" s="176" t="s">
        <v>27</v>
      </c>
      <c r="J87" s="73">
        <f>IF(J14="","",J14)</f>
        <v>45275</v>
      </c>
      <c r="K87" s="63"/>
      <c r="L87" s="61"/>
    </row>
    <row r="88" spans="2:12" s="1" customFormat="1" ht="6.95" customHeight="1">
      <c r="B88" s="41"/>
      <c r="C88" s="63"/>
      <c r="D88" s="63"/>
      <c r="E88" s="63"/>
      <c r="F88" s="63"/>
      <c r="G88" s="63"/>
      <c r="H88" s="63"/>
      <c r="I88" s="172"/>
      <c r="J88" s="63"/>
      <c r="K88" s="63"/>
      <c r="L88" s="61"/>
    </row>
    <row r="89" spans="2:12" s="1" customFormat="1" ht="15">
      <c r="B89" s="41"/>
      <c r="C89" s="65" t="s">
        <v>30</v>
      </c>
      <c r="D89" s="63"/>
      <c r="E89" s="63"/>
      <c r="F89" s="175" t="str">
        <f>E17</f>
        <v>Vodovody a kanalizace Mladá Boleslav, a.s.</v>
      </c>
      <c r="G89" s="63"/>
      <c r="H89" s="63"/>
      <c r="I89" s="176" t="s">
        <v>38</v>
      </c>
      <c r="J89" s="175" t="str">
        <f>E23</f>
        <v>ŠINDLAR s.r.o.</v>
      </c>
      <c r="K89" s="63"/>
      <c r="L89" s="61"/>
    </row>
    <row r="90" spans="2:12" s="1" customFormat="1" ht="14.45" customHeight="1">
      <c r="B90" s="41"/>
      <c r="C90" s="65" t="s">
        <v>36</v>
      </c>
      <c r="D90" s="63"/>
      <c r="E90" s="63"/>
      <c r="F90" s="175" t="str">
        <f>IF(E20="","",E20)</f>
        <v/>
      </c>
      <c r="G90" s="63"/>
      <c r="H90" s="63"/>
      <c r="I90" s="172"/>
      <c r="J90" s="63"/>
      <c r="K90" s="63"/>
      <c r="L90" s="61"/>
    </row>
    <row r="91" spans="2:12" s="1" customFormat="1" ht="10.35" customHeight="1">
      <c r="B91" s="41"/>
      <c r="C91" s="63"/>
      <c r="D91" s="63"/>
      <c r="E91" s="63"/>
      <c r="F91" s="63"/>
      <c r="G91" s="63"/>
      <c r="H91" s="63"/>
      <c r="I91" s="172"/>
      <c r="J91" s="63"/>
      <c r="K91" s="63"/>
      <c r="L91" s="61"/>
    </row>
    <row r="92" spans="2:20" s="10" customFormat="1" ht="29.25" customHeight="1">
      <c r="B92" s="177"/>
      <c r="C92" s="178" t="s">
        <v>144</v>
      </c>
      <c r="D92" s="179" t="s">
        <v>64</v>
      </c>
      <c r="E92" s="179" t="s">
        <v>60</v>
      </c>
      <c r="F92" s="179" t="s">
        <v>145</v>
      </c>
      <c r="G92" s="179" t="s">
        <v>146</v>
      </c>
      <c r="H92" s="179" t="s">
        <v>147</v>
      </c>
      <c r="I92" s="180" t="s">
        <v>148</v>
      </c>
      <c r="J92" s="179" t="s">
        <v>129</v>
      </c>
      <c r="K92" s="181" t="s">
        <v>149</v>
      </c>
      <c r="L92" s="182"/>
      <c r="M92" s="81" t="s">
        <v>150</v>
      </c>
      <c r="N92" s="82" t="s">
        <v>49</v>
      </c>
      <c r="O92" s="82" t="s">
        <v>151</v>
      </c>
      <c r="P92" s="82" t="s">
        <v>152</v>
      </c>
      <c r="Q92" s="82" t="s">
        <v>153</v>
      </c>
      <c r="R92" s="82" t="s">
        <v>154</v>
      </c>
      <c r="S92" s="82" t="s">
        <v>155</v>
      </c>
      <c r="T92" s="83" t="s">
        <v>156</v>
      </c>
    </row>
    <row r="93" spans="2:63" s="1" customFormat="1" ht="29.25" customHeight="1">
      <c r="B93" s="41"/>
      <c r="C93" s="87" t="s">
        <v>130</v>
      </c>
      <c r="D93" s="63"/>
      <c r="E93" s="63"/>
      <c r="F93" s="63"/>
      <c r="G93" s="63"/>
      <c r="H93" s="63"/>
      <c r="I93" s="172"/>
      <c r="J93" s="183">
        <f>BK93</f>
        <v>0</v>
      </c>
      <c r="K93" s="63"/>
      <c r="L93" s="61"/>
      <c r="M93" s="84"/>
      <c r="N93" s="85"/>
      <c r="O93" s="85"/>
      <c r="P93" s="184">
        <f>P94+P580</f>
        <v>0</v>
      </c>
      <c r="Q93" s="85"/>
      <c r="R93" s="184">
        <f>R94+R580</f>
        <v>2425.11552985</v>
      </c>
      <c r="S93" s="85"/>
      <c r="T93" s="185">
        <f>T94+T580</f>
        <v>379.55900999999994</v>
      </c>
      <c r="AT93" s="25" t="s">
        <v>78</v>
      </c>
      <c r="AU93" s="25" t="s">
        <v>131</v>
      </c>
      <c r="BK93" s="186">
        <f>BK94+BK580</f>
        <v>0</v>
      </c>
    </row>
    <row r="94" spans="2:63" s="11" customFormat="1" ht="37.35" customHeight="1">
      <c r="B94" s="187"/>
      <c r="C94" s="188"/>
      <c r="D94" s="189" t="s">
        <v>78</v>
      </c>
      <c r="E94" s="190" t="s">
        <v>157</v>
      </c>
      <c r="F94" s="190" t="s">
        <v>158</v>
      </c>
      <c r="G94" s="188"/>
      <c r="H94" s="188"/>
      <c r="I94" s="191"/>
      <c r="J94" s="192">
        <f>BK94</f>
        <v>0</v>
      </c>
      <c r="K94" s="188"/>
      <c r="L94" s="193"/>
      <c r="M94" s="194"/>
      <c r="N94" s="195"/>
      <c r="O94" s="195"/>
      <c r="P94" s="196">
        <f>P95+P326+P334+P354+P386+P428+P506+P556+P578</f>
        <v>0</v>
      </c>
      <c r="Q94" s="195"/>
      <c r="R94" s="196">
        <f>R95+R326+R334+R354+R386+R428+R506+R556+R578</f>
        <v>2425.11552985</v>
      </c>
      <c r="S94" s="195"/>
      <c r="T94" s="197">
        <f>T95+T326+T334+T354+T386+T428+T506+T556+T578</f>
        <v>379.55900999999994</v>
      </c>
      <c r="AR94" s="198" t="s">
        <v>24</v>
      </c>
      <c r="AT94" s="199" t="s">
        <v>78</v>
      </c>
      <c r="AU94" s="199" t="s">
        <v>79</v>
      </c>
      <c r="AY94" s="198" t="s">
        <v>159</v>
      </c>
      <c r="BK94" s="200">
        <f>BK95+BK326+BK334+BK354+BK386+BK428+BK506+BK556+BK578</f>
        <v>0</v>
      </c>
    </row>
    <row r="95" spans="2:63" s="11" customFormat="1" ht="19.9" customHeight="1">
      <c r="B95" s="187"/>
      <c r="C95" s="188"/>
      <c r="D95" s="201" t="s">
        <v>78</v>
      </c>
      <c r="E95" s="202" t="s">
        <v>24</v>
      </c>
      <c r="F95" s="202" t="s">
        <v>160</v>
      </c>
      <c r="G95" s="188"/>
      <c r="H95" s="188"/>
      <c r="I95" s="191"/>
      <c r="J95" s="203">
        <f>BK95</f>
        <v>0</v>
      </c>
      <c r="K95" s="188"/>
      <c r="L95" s="193"/>
      <c r="M95" s="194"/>
      <c r="N95" s="195"/>
      <c r="O95" s="195"/>
      <c r="P95" s="196">
        <f>SUM(P96:P325)</f>
        <v>0</v>
      </c>
      <c r="Q95" s="195"/>
      <c r="R95" s="196">
        <f>SUM(R96:R325)</f>
        <v>1992.0848281799997</v>
      </c>
      <c r="S95" s="195"/>
      <c r="T95" s="197">
        <f>SUM(T96:T325)</f>
        <v>343.35520999999994</v>
      </c>
      <c r="AR95" s="198" t="s">
        <v>24</v>
      </c>
      <c r="AT95" s="199" t="s">
        <v>78</v>
      </c>
      <c r="AU95" s="199" t="s">
        <v>24</v>
      </c>
      <c r="AY95" s="198" t="s">
        <v>159</v>
      </c>
      <c r="BK95" s="200">
        <f>SUM(BK96:BK325)</f>
        <v>0</v>
      </c>
    </row>
    <row r="96" spans="2:65" s="1" customFormat="1" ht="31.5" customHeight="1">
      <c r="B96" s="41"/>
      <c r="C96" s="204" t="s">
        <v>24</v>
      </c>
      <c r="D96" s="204" t="s">
        <v>161</v>
      </c>
      <c r="E96" s="205" t="s">
        <v>162</v>
      </c>
      <c r="F96" s="206" t="s">
        <v>163</v>
      </c>
      <c r="G96" s="207" t="s">
        <v>164</v>
      </c>
      <c r="H96" s="208">
        <v>8</v>
      </c>
      <c r="I96" s="209"/>
      <c r="J96" s="210">
        <f>ROUND(I96*H96,2)</f>
        <v>0</v>
      </c>
      <c r="K96" s="206" t="s">
        <v>165</v>
      </c>
      <c r="L96" s="61"/>
      <c r="M96" s="211" t="s">
        <v>22</v>
      </c>
      <c r="N96" s="212" t="s">
        <v>50</v>
      </c>
      <c r="O96" s="42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5" t="s">
        <v>166</v>
      </c>
      <c r="AT96" s="25" t="s">
        <v>161</v>
      </c>
      <c r="AU96" s="25" t="s">
        <v>88</v>
      </c>
      <c r="AY96" s="25" t="s">
        <v>159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5" t="s">
        <v>24</v>
      </c>
      <c r="BK96" s="215">
        <f>ROUND(I96*H96,2)</f>
        <v>0</v>
      </c>
      <c r="BL96" s="25" t="s">
        <v>166</v>
      </c>
      <c r="BM96" s="25" t="s">
        <v>167</v>
      </c>
    </row>
    <row r="97" spans="2:51" s="12" customFormat="1" ht="13.5">
      <c r="B97" s="216"/>
      <c r="C97" s="217"/>
      <c r="D97" s="218" t="s">
        <v>168</v>
      </c>
      <c r="E97" s="219" t="s">
        <v>22</v>
      </c>
      <c r="F97" s="220" t="s">
        <v>169</v>
      </c>
      <c r="G97" s="217"/>
      <c r="H97" s="221" t="s">
        <v>22</v>
      </c>
      <c r="I97" s="222"/>
      <c r="J97" s="217"/>
      <c r="K97" s="217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168</v>
      </c>
      <c r="AU97" s="227" t="s">
        <v>88</v>
      </c>
      <c r="AV97" s="12" t="s">
        <v>24</v>
      </c>
      <c r="AW97" s="12" t="s">
        <v>42</v>
      </c>
      <c r="AX97" s="12" t="s">
        <v>79</v>
      </c>
      <c r="AY97" s="227" t="s">
        <v>159</v>
      </c>
    </row>
    <row r="98" spans="2:51" s="13" customFormat="1" ht="13.5">
      <c r="B98" s="228"/>
      <c r="C98" s="229"/>
      <c r="D98" s="230" t="s">
        <v>168</v>
      </c>
      <c r="E98" s="231" t="s">
        <v>22</v>
      </c>
      <c r="F98" s="232" t="s">
        <v>170</v>
      </c>
      <c r="G98" s="229"/>
      <c r="H98" s="233">
        <v>8</v>
      </c>
      <c r="I98" s="234"/>
      <c r="J98" s="229"/>
      <c r="K98" s="229"/>
      <c r="L98" s="235"/>
      <c r="M98" s="236"/>
      <c r="N98" s="237"/>
      <c r="O98" s="237"/>
      <c r="P98" s="237"/>
      <c r="Q98" s="237"/>
      <c r="R98" s="237"/>
      <c r="S98" s="237"/>
      <c r="T98" s="238"/>
      <c r="AT98" s="239" t="s">
        <v>168</v>
      </c>
      <c r="AU98" s="239" t="s">
        <v>88</v>
      </c>
      <c r="AV98" s="13" t="s">
        <v>88</v>
      </c>
      <c r="AW98" s="13" t="s">
        <v>42</v>
      </c>
      <c r="AX98" s="13" t="s">
        <v>24</v>
      </c>
      <c r="AY98" s="239" t="s">
        <v>159</v>
      </c>
    </row>
    <row r="99" spans="2:65" s="1" customFormat="1" ht="31.5" customHeight="1">
      <c r="B99" s="41"/>
      <c r="C99" s="204" t="s">
        <v>88</v>
      </c>
      <c r="D99" s="204" t="s">
        <v>161</v>
      </c>
      <c r="E99" s="205" t="s">
        <v>171</v>
      </c>
      <c r="F99" s="206" t="s">
        <v>172</v>
      </c>
      <c r="G99" s="207" t="s">
        <v>173</v>
      </c>
      <c r="H99" s="208">
        <v>1</v>
      </c>
      <c r="I99" s="209"/>
      <c r="J99" s="210">
        <f>ROUND(I99*H99,2)</f>
        <v>0</v>
      </c>
      <c r="K99" s="206" t="s">
        <v>165</v>
      </c>
      <c r="L99" s="61"/>
      <c r="M99" s="211" t="s">
        <v>22</v>
      </c>
      <c r="N99" s="212" t="s">
        <v>50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5" t="s">
        <v>166</v>
      </c>
      <c r="AT99" s="25" t="s">
        <v>161</v>
      </c>
      <c r="AU99" s="25" t="s">
        <v>88</v>
      </c>
      <c r="AY99" s="25" t="s">
        <v>159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5" t="s">
        <v>24</v>
      </c>
      <c r="BK99" s="215">
        <f>ROUND(I99*H99,2)</f>
        <v>0</v>
      </c>
      <c r="BL99" s="25" t="s">
        <v>166</v>
      </c>
      <c r="BM99" s="25" t="s">
        <v>174</v>
      </c>
    </row>
    <row r="100" spans="2:51" s="12" customFormat="1" ht="13.5">
      <c r="B100" s="216"/>
      <c r="C100" s="217"/>
      <c r="D100" s="218" t="s">
        <v>168</v>
      </c>
      <c r="E100" s="219" t="s">
        <v>22</v>
      </c>
      <c r="F100" s="220" t="s">
        <v>169</v>
      </c>
      <c r="G100" s="217"/>
      <c r="H100" s="221" t="s">
        <v>22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168</v>
      </c>
      <c r="AU100" s="227" t="s">
        <v>88</v>
      </c>
      <c r="AV100" s="12" t="s">
        <v>24</v>
      </c>
      <c r="AW100" s="12" t="s">
        <v>42</v>
      </c>
      <c r="AX100" s="12" t="s">
        <v>79</v>
      </c>
      <c r="AY100" s="227" t="s">
        <v>159</v>
      </c>
    </row>
    <row r="101" spans="2:51" s="13" customFormat="1" ht="13.5">
      <c r="B101" s="228"/>
      <c r="C101" s="229"/>
      <c r="D101" s="230" t="s">
        <v>168</v>
      </c>
      <c r="E101" s="231" t="s">
        <v>22</v>
      </c>
      <c r="F101" s="232" t="s">
        <v>24</v>
      </c>
      <c r="G101" s="229"/>
      <c r="H101" s="233">
        <v>1</v>
      </c>
      <c r="I101" s="234"/>
      <c r="J101" s="229"/>
      <c r="K101" s="229"/>
      <c r="L101" s="235"/>
      <c r="M101" s="236"/>
      <c r="N101" s="237"/>
      <c r="O101" s="237"/>
      <c r="P101" s="237"/>
      <c r="Q101" s="237"/>
      <c r="R101" s="237"/>
      <c r="S101" s="237"/>
      <c r="T101" s="238"/>
      <c r="AT101" s="239" t="s">
        <v>168</v>
      </c>
      <c r="AU101" s="239" t="s">
        <v>88</v>
      </c>
      <c r="AV101" s="13" t="s">
        <v>88</v>
      </c>
      <c r="AW101" s="13" t="s">
        <v>42</v>
      </c>
      <c r="AX101" s="13" t="s">
        <v>24</v>
      </c>
      <c r="AY101" s="239" t="s">
        <v>159</v>
      </c>
    </row>
    <row r="102" spans="2:65" s="1" customFormat="1" ht="31.5" customHeight="1">
      <c r="B102" s="41"/>
      <c r="C102" s="204" t="s">
        <v>175</v>
      </c>
      <c r="D102" s="204" t="s">
        <v>161</v>
      </c>
      <c r="E102" s="205" t="s">
        <v>176</v>
      </c>
      <c r="F102" s="206" t="s">
        <v>177</v>
      </c>
      <c r="G102" s="207" t="s">
        <v>173</v>
      </c>
      <c r="H102" s="208">
        <v>1</v>
      </c>
      <c r="I102" s="209"/>
      <c r="J102" s="210">
        <f>ROUND(I102*H102,2)</f>
        <v>0</v>
      </c>
      <c r="K102" s="206" t="s">
        <v>165</v>
      </c>
      <c r="L102" s="61"/>
      <c r="M102" s="211" t="s">
        <v>22</v>
      </c>
      <c r="N102" s="212" t="s">
        <v>50</v>
      </c>
      <c r="O102" s="42"/>
      <c r="P102" s="213">
        <f>O102*H102</f>
        <v>0</v>
      </c>
      <c r="Q102" s="213">
        <v>5E-05</v>
      </c>
      <c r="R102" s="213">
        <f>Q102*H102</f>
        <v>5E-05</v>
      </c>
      <c r="S102" s="213">
        <v>0</v>
      </c>
      <c r="T102" s="214">
        <f>S102*H102</f>
        <v>0</v>
      </c>
      <c r="AR102" s="25" t="s">
        <v>166</v>
      </c>
      <c r="AT102" s="25" t="s">
        <v>161</v>
      </c>
      <c r="AU102" s="25" t="s">
        <v>88</v>
      </c>
      <c r="AY102" s="25" t="s">
        <v>159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5" t="s">
        <v>24</v>
      </c>
      <c r="BK102" s="215">
        <f>ROUND(I102*H102,2)</f>
        <v>0</v>
      </c>
      <c r="BL102" s="25" t="s">
        <v>166</v>
      </c>
      <c r="BM102" s="25" t="s">
        <v>178</v>
      </c>
    </row>
    <row r="103" spans="2:51" s="13" customFormat="1" ht="13.5">
      <c r="B103" s="228"/>
      <c r="C103" s="229"/>
      <c r="D103" s="230" t="s">
        <v>168</v>
      </c>
      <c r="E103" s="231" t="s">
        <v>22</v>
      </c>
      <c r="F103" s="232" t="s">
        <v>179</v>
      </c>
      <c r="G103" s="229"/>
      <c r="H103" s="233">
        <v>1</v>
      </c>
      <c r="I103" s="234"/>
      <c r="J103" s="229"/>
      <c r="K103" s="229"/>
      <c r="L103" s="235"/>
      <c r="M103" s="236"/>
      <c r="N103" s="237"/>
      <c r="O103" s="237"/>
      <c r="P103" s="237"/>
      <c r="Q103" s="237"/>
      <c r="R103" s="237"/>
      <c r="S103" s="237"/>
      <c r="T103" s="238"/>
      <c r="AT103" s="239" t="s">
        <v>168</v>
      </c>
      <c r="AU103" s="239" t="s">
        <v>88</v>
      </c>
      <c r="AV103" s="13" t="s">
        <v>88</v>
      </c>
      <c r="AW103" s="13" t="s">
        <v>42</v>
      </c>
      <c r="AX103" s="13" t="s">
        <v>24</v>
      </c>
      <c r="AY103" s="239" t="s">
        <v>159</v>
      </c>
    </row>
    <row r="104" spans="2:65" s="1" customFormat="1" ht="44.25" customHeight="1">
      <c r="B104" s="41"/>
      <c r="C104" s="204" t="s">
        <v>166</v>
      </c>
      <c r="D104" s="204" t="s">
        <v>161</v>
      </c>
      <c r="E104" s="205" t="s">
        <v>180</v>
      </c>
      <c r="F104" s="206" t="s">
        <v>181</v>
      </c>
      <c r="G104" s="207" t="s">
        <v>164</v>
      </c>
      <c r="H104" s="208">
        <v>11.45</v>
      </c>
      <c r="I104" s="209"/>
      <c r="J104" s="210">
        <f>ROUND(I104*H104,2)</f>
        <v>0</v>
      </c>
      <c r="K104" s="206" t="s">
        <v>165</v>
      </c>
      <c r="L104" s="61"/>
      <c r="M104" s="211" t="s">
        <v>22</v>
      </c>
      <c r="N104" s="212" t="s">
        <v>50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0.26</v>
      </c>
      <c r="T104" s="214">
        <f>S104*H104</f>
        <v>2.977</v>
      </c>
      <c r="AR104" s="25" t="s">
        <v>166</v>
      </c>
      <c r="AT104" s="25" t="s">
        <v>161</v>
      </c>
      <c r="AU104" s="25" t="s">
        <v>88</v>
      </c>
      <c r="AY104" s="25" t="s">
        <v>159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5" t="s">
        <v>24</v>
      </c>
      <c r="BK104" s="215">
        <f>ROUND(I104*H104,2)</f>
        <v>0</v>
      </c>
      <c r="BL104" s="25" t="s">
        <v>166</v>
      </c>
      <c r="BM104" s="25" t="s">
        <v>182</v>
      </c>
    </row>
    <row r="105" spans="2:51" s="12" customFormat="1" ht="13.5">
      <c r="B105" s="216"/>
      <c r="C105" s="217"/>
      <c r="D105" s="218" t="s">
        <v>168</v>
      </c>
      <c r="E105" s="219" t="s">
        <v>22</v>
      </c>
      <c r="F105" s="220" t="s">
        <v>183</v>
      </c>
      <c r="G105" s="217"/>
      <c r="H105" s="221" t="s">
        <v>22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168</v>
      </c>
      <c r="AU105" s="227" t="s">
        <v>88</v>
      </c>
      <c r="AV105" s="12" t="s">
        <v>24</v>
      </c>
      <c r="AW105" s="12" t="s">
        <v>42</v>
      </c>
      <c r="AX105" s="12" t="s">
        <v>79</v>
      </c>
      <c r="AY105" s="227" t="s">
        <v>159</v>
      </c>
    </row>
    <row r="106" spans="2:51" s="13" customFormat="1" ht="13.5">
      <c r="B106" s="228"/>
      <c r="C106" s="229"/>
      <c r="D106" s="230" t="s">
        <v>168</v>
      </c>
      <c r="E106" s="231" t="s">
        <v>22</v>
      </c>
      <c r="F106" s="232" t="s">
        <v>184</v>
      </c>
      <c r="G106" s="229"/>
      <c r="H106" s="233">
        <v>11.45</v>
      </c>
      <c r="I106" s="234"/>
      <c r="J106" s="229"/>
      <c r="K106" s="229"/>
      <c r="L106" s="235"/>
      <c r="M106" s="236"/>
      <c r="N106" s="237"/>
      <c r="O106" s="237"/>
      <c r="P106" s="237"/>
      <c r="Q106" s="237"/>
      <c r="R106" s="237"/>
      <c r="S106" s="237"/>
      <c r="T106" s="238"/>
      <c r="AT106" s="239" t="s">
        <v>168</v>
      </c>
      <c r="AU106" s="239" t="s">
        <v>88</v>
      </c>
      <c r="AV106" s="13" t="s">
        <v>88</v>
      </c>
      <c r="AW106" s="13" t="s">
        <v>42</v>
      </c>
      <c r="AX106" s="13" t="s">
        <v>24</v>
      </c>
      <c r="AY106" s="239" t="s">
        <v>159</v>
      </c>
    </row>
    <row r="107" spans="2:65" s="1" customFormat="1" ht="44.25" customHeight="1">
      <c r="B107" s="41"/>
      <c r="C107" s="204" t="s">
        <v>185</v>
      </c>
      <c r="D107" s="204" t="s">
        <v>161</v>
      </c>
      <c r="E107" s="205" t="s">
        <v>186</v>
      </c>
      <c r="F107" s="206" t="s">
        <v>187</v>
      </c>
      <c r="G107" s="207" t="s">
        <v>164</v>
      </c>
      <c r="H107" s="208">
        <v>233.125</v>
      </c>
      <c r="I107" s="209"/>
      <c r="J107" s="210">
        <f>ROUND(I107*H107,2)</f>
        <v>0</v>
      </c>
      <c r="K107" s="206" t="s">
        <v>165</v>
      </c>
      <c r="L107" s="61"/>
      <c r="M107" s="211" t="s">
        <v>22</v>
      </c>
      <c r="N107" s="212" t="s">
        <v>50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0.29</v>
      </c>
      <c r="T107" s="214">
        <f>S107*H107</f>
        <v>67.60624999999999</v>
      </c>
      <c r="AR107" s="25" t="s">
        <v>166</v>
      </c>
      <c r="AT107" s="25" t="s">
        <v>161</v>
      </c>
      <c r="AU107" s="25" t="s">
        <v>88</v>
      </c>
      <c r="AY107" s="25" t="s">
        <v>159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5" t="s">
        <v>24</v>
      </c>
      <c r="BK107" s="215">
        <f>ROUND(I107*H107,2)</f>
        <v>0</v>
      </c>
      <c r="BL107" s="25" t="s">
        <v>166</v>
      </c>
      <c r="BM107" s="25" t="s">
        <v>188</v>
      </c>
    </row>
    <row r="108" spans="2:47" s="1" customFormat="1" ht="27">
      <c r="B108" s="41"/>
      <c r="C108" s="63"/>
      <c r="D108" s="218" t="s">
        <v>189</v>
      </c>
      <c r="E108" s="63"/>
      <c r="F108" s="240" t="s">
        <v>190</v>
      </c>
      <c r="G108" s="63"/>
      <c r="H108" s="63"/>
      <c r="I108" s="172"/>
      <c r="J108" s="63"/>
      <c r="K108" s="63"/>
      <c r="L108" s="61"/>
      <c r="M108" s="241"/>
      <c r="N108" s="42"/>
      <c r="O108" s="42"/>
      <c r="P108" s="42"/>
      <c r="Q108" s="42"/>
      <c r="R108" s="42"/>
      <c r="S108" s="42"/>
      <c r="T108" s="78"/>
      <c r="AT108" s="25" t="s">
        <v>189</v>
      </c>
      <c r="AU108" s="25" t="s">
        <v>88</v>
      </c>
    </row>
    <row r="109" spans="2:51" s="12" customFormat="1" ht="13.5">
      <c r="B109" s="216"/>
      <c r="C109" s="217"/>
      <c r="D109" s="218" t="s">
        <v>168</v>
      </c>
      <c r="E109" s="219" t="s">
        <v>22</v>
      </c>
      <c r="F109" s="220" t="s">
        <v>183</v>
      </c>
      <c r="G109" s="217"/>
      <c r="H109" s="221" t="s">
        <v>22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168</v>
      </c>
      <c r="AU109" s="227" t="s">
        <v>88</v>
      </c>
      <c r="AV109" s="12" t="s">
        <v>24</v>
      </c>
      <c r="AW109" s="12" t="s">
        <v>42</v>
      </c>
      <c r="AX109" s="12" t="s">
        <v>79</v>
      </c>
      <c r="AY109" s="227" t="s">
        <v>159</v>
      </c>
    </row>
    <row r="110" spans="2:51" s="12" customFormat="1" ht="13.5">
      <c r="B110" s="216"/>
      <c r="C110" s="217"/>
      <c r="D110" s="218" t="s">
        <v>168</v>
      </c>
      <c r="E110" s="219" t="s">
        <v>22</v>
      </c>
      <c r="F110" s="220" t="s">
        <v>191</v>
      </c>
      <c r="G110" s="217"/>
      <c r="H110" s="221" t="s">
        <v>22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168</v>
      </c>
      <c r="AU110" s="227" t="s">
        <v>88</v>
      </c>
      <c r="AV110" s="12" t="s">
        <v>24</v>
      </c>
      <c r="AW110" s="12" t="s">
        <v>42</v>
      </c>
      <c r="AX110" s="12" t="s">
        <v>79</v>
      </c>
      <c r="AY110" s="227" t="s">
        <v>159</v>
      </c>
    </row>
    <row r="111" spans="2:51" s="12" customFormat="1" ht="13.5">
      <c r="B111" s="216"/>
      <c r="C111" s="217"/>
      <c r="D111" s="218" t="s">
        <v>168</v>
      </c>
      <c r="E111" s="219" t="s">
        <v>22</v>
      </c>
      <c r="F111" s="220" t="s">
        <v>192</v>
      </c>
      <c r="G111" s="217"/>
      <c r="H111" s="221" t="s">
        <v>22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168</v>
      </c>
      <c r="AU111" s="227" t="s">
        <v>88</v>
      </c>
      <c r="AV111" s="12" t="s">
        <v>24</v>
      </c>
      <c r="AW111" s="12" t="s">
        <v>42</v>
      </c>
      <c r="AX111" s="12" t="s">
        <v>79</v>
      </c>
      <c r="AY111" s="227" t="s">
        <v>159</v>
      </c>
    </row>
    <row r="112" spans="2:51" s="13" customFormat="1" ht="13.5">
      <c r="B112" s="228"/>
      <c r="C112" s="229"/>
      <c r="D112" s="230" t="s">
        <v>168</v>
      </c>
      <c r="E112" s="231" t="s">
        <v>22</v>
      </c>
      <c r="F112" s="232" t="s">
        <v>193</v>
      </c>
      <c r="G112" s="229"/>
      <c r="H112" s="233">
        <v>233.125</v>
      </c>
      <c r="I112" s="234"/>
      <c r="J112" s="229"/>
      <c r="K112" s="229"/>
      <c r="L112" s="235"/>
      <c r="M112" s="236"/>
      <c r="N112" s="237"/>
      <c r="O112" s="237"/>
      <c r="P112" s="237"/>
      <c r="Q112" s="237"/>
      <c r="R112" s="237"/>
      <c r="S112" s="237"/>
      <c r="T112" s="238"/>
      <c r="AT112" s="239" t="s">
        <v>168</v>
      </c>
      <c r="AU112" s="239" t="s">
        <v>88</v>
      </c>
      <c r="AV112" s="13" t="s">
        <v>88</v>
      </c>
      <c r="AW112" s="13" t="s">
        <v>42</v>
      </c>
      <c r="AX112" s="13" t="s">
        <v>24</v>
      </c>
      <c r="AY112" s="239" t="s">
        <v>159</v>
      </c>
    </row>
    <row r="113" spans="2:65" s="1" customFormat="1" ht="44.25" customHeight="1">
      <c r="B113" s="41"/>
      <c r="C113" s="204" t="s">
        <v>194</v>
      </c>
      <c r="D113" s="204" t="s">
        <v>161</v>
      </c>
      <c r="E113" s="205" t="s">
        <v>195</v>
      </c>
      <c r="F113" s="206" t="s">
        <v>196</v>
      </c>
      <c r="G113" s="207" t="s">
        <v>164</v>
      </c>
      <c r="H113" s="208">
        <v>257.097</v>
      </c>
      <c r="I113" s="209"/>
      <c r="J113" s="210">
        <f>ROUND(I113*H113,2)</f>
        <v>0</v>
      </c>
      <c r="K113" s="206" t="s">
        <v>165</v>
      </c>
      <c r="L113" s="61"/>
      <c r="M113" s="211" t="s">
        <v>22</v>
      </c>
      <c r="N113" s="212" t="s">
        <v>50</v>
      </c>
      <c r="O113" s="42"/>
      <c r="P113" s="213">
        <f>O113*H113</f>
        <v>0</v>
      </c>
      <c r="Q113" s="213">
        <v>0</v>
      </c>
      <c r="R113" s="213">
        <f>Q113*H113</f>
        <v>0</v>
      </c>
      <c r="S113" s="213">
        <v>0.44</v>
      </c>
      <c r="T113" s="214">
        <f>S113*H113</f>
        <v>113.12267999999999</v>
      </c>
      <c r="AR113" s="25" t="s">
        <v>166</v>
      </c>
      <c r="AT113" s="25" t="s">
        <v>161</v>
      </c>
      <c r="AU113" s="25" t="s">
        <v>88</v>
      </c>
      <c r="AY113" s="25" t="s">
        <v>159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5" t="s">
        <v>24</v>
      </c>
      <c r="BK113" s="215">
        <f>ROUND(I113*H113,2)</f>
        <v>0</v>
      </c>
      <c r="BL113" s="25" t="s">
        <v>166</v>
      </c>
      <c r="BM113" s="25" t="s">
        <v>197</v>
      </c>
    </row>
    <row r="114" spans="2:47" s="1" customFormat="1" ht="27">
      <c r="B114" s="41"/>
      <c r="C114" s="63"/>
      <c r="D114" s="218" t="s">
        <v>189</v>
      </c>
      <c r="E114" s="63"/>
      <c r="F114" s="240" t="s">
        <v>198</v>
      </c>
      <c r="G114" s="63"/>
      <c r="H114" s="63"/>
      <c r="I114" s="172"/>
      <c r="J114" s="63"/>
      <c r="K114" s="63"/>
      <c r="L114" s="61"/>
      <c r="M114" s="241"/>
      <c r="N114" s="42"/>
      <c r="O114" s="42"/>
      <c r="P114" s="42"/>
      <c r="Q114" s="42"/>
      <c r="R114" s="42"/>
      <c r="S114" s="42"/>
      <c r="T114" s="78"/>
      <c r="AT114" s="25" t="s">
        <v>189</v>
      </c>
      <c r="AU114" s="25" t="s">
        <v>88</v>
      </c>
    </row>
    <row r="115" spans="2:51" s="12" customFormat="1" ht="13.5">
      <c r="B115" s="216"/>
      <c r="C115" s="217"/>
      <c r="D115" s="218" t="s">
        <v>168</v>
      </c>
      <c r="E115" s="219" t="s">
        <v>22</v>
      </c>
      <c r="F115" s="220" t="s">
        <v>199</v>
      </c>
      <c r="G115" s="217"/>
      <c r="H115" s="221" t="s">
        <v>22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168</v>
      </c>
      <c r="AU115" s="227" t="s">
        <v>88</v>
      </c>
      <c r="AV115" s="12" t="s">
        <v>24</v>
      </c>
      <c r="AW115" s="12" t="s">
        <v>42</v>
      </c>
      <c r="AX115" s="12" t="s">
        <v>79</v>
      </c>
      <c r="AY115" s="227" t="s">
        <v>159</v>
      </c>
    </row>
    <row r="116" spans="2:51" s="12" customFormat="1" ht="13.5">
      <c r="B116" s="216"/>
      <c r="C116" s="217"/>
      <c r="D116" s="218" t="s">
        <v>168</v>
      </c>
      <c r="E116" s="219" t="s">
        <v>22</v>
      </c>
      <c r="F116" s="220" t="s">
        <v>192</v>
      </c>
      <c r="G116" s="217"/>
      <c r="H116" s="221" t="s">
        <v>22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168</v>
      </c>
      <c r="AU116" s="227" t="s">
        <v>88</v>
      </c>
      <c r="AV116" s="12" t="s">
        <v>24</v>
      </c>
      <c r="AW116" s="12" t="s">
        <v>42</v>
      </c>
      <c r="AX116" s="12" t="s">
        <v>79</v>
      </c>
      <c r="AY116" s="227" t="s">
        <v>159</v>
      </c>
    </row>
    <row r="117" spans="2:51" s="13" customFormat="1" ht="13.5">
      <c r="B117" s="228"/>
      <c r="C117" s="229"/>
      <c r="D117" s="218" t="s">
        <v>168</v>
      </c>
      <c r="E117" s="242" t="s">
        <v>22</v>
      </c>
      <c r="F117" s="243" t="s">
        <v>200</v>
      </c>
      <c r="G117" s="229"/>
      <c r="H117" s="244">
        <v>233.125</v>
      </c>
      <c r="I117" s="234"/>
      <c r="J117" s="229"/>
      <c r="K117" s="229"/>
      <c r="L117" s="235"/>
      <c r="M117" s="236"/>
      <c r="N117" s="237"/>
      <c r="O117" s="237"/>
      <c r="P117" s="237"/>
      <c r="Q117" s="237"/>
      <c r="R117" s="237"/>
      <c r="S117" s="237"/>
      <c r="T117" s="238"/>
      <c r="AT117" s="239" t="s">
        <v>168</v>
      </c>
      <c r="AU117" s="239" t="s">
        <v>88</v>
      </c>
      <c r="AV117" s="13" t="s">
        <v>88</v>
      </c>
      <c r="AW117" s="13" t="s">
        <v>42</v>
      </c>
      <c r="AX117" s="13" t="s">
        <v>79</v>
      </c>
      <c r="AY117" s="239" t="s">
        <v>159</v>
      </c>
    </row>
    <row r="118" spans="2:51" s="13" customFormat="1" ht="13.5">
      <c r="B118" s="228"/>
      <c r="C118" s="229"/>
      <c r="D118" s="218" t="s">
        <v>168</v>
      </c>
      <c r="E118" s="242" t="s">
        <v>22</v>
      </c>
      <c r="F118" s="243" t="s">
        <v>201</v>
      </c>
      <c r="G118" s="229"/>
      <c r="H118" s="244">
        <v>8.672</v>
      </c>
      <c r="I118" s="234"/>
      <c r="J118" s="229"/>
      <c r="K118" s="229"/>
      <c r="L118" s="235"/>
      <c r="M118" s="236"/>
      <c r="N118" s="237"/>
      <c r="O118" s="237"/>
      <c r="P118" s="237"/>
      <c r="Q118" s="237"/>
      <c r="R118" s="237"/>
      <c r="S118" s="237"/>
      <c r="T118" s="238"/>
      <c r="AT118" s="239" t="s">
        <v>168</v>
      </c>
      <c r="AU118" s="239" t="s">
        <v>88</v>
      </c>
      <c r="AV118" s="13" t="s">
        <v>88</v>
      </c>
      <c r="AW118" s="13" t="s">
        <v>42</v>
      </c>
      <c r="AX118" s="13" t="s">
        <v>79</v>
      </c>
      <c r="AY118" s="239" t="s">
        <v>159</v>
      </c>
    </row>
    <row r="119" spans="2:51" s="12" customFormat="1" ht="13.5">
      <c r="B119" s="216"/>
      <c r="C119" s="217"/>
      <c r="D119" s="218" t="s">
        <v>168</v>
      </c>
      <c r="E119" s="219" t="s">
        <v>22</v>
      </c>
      <c r="F119" s="220" t="s">
        <v>202</v>
      </c>
      <c r="G119" s="217"/>
      <c r="H119" s="221" t="s">
        <v>22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168</v>
      </c>
      <c r="AU119" s="227" t="s">
        <v>88</v>
      </c>
      <c r="AV119" s="12" t="s">
        <v>24</v>
      </c>
      <c r="AW119" s="12" t="s">
        <v>42</v>
      </c>
      <c r="AX119" s="12" t="s">
        <v>79</v>
      </c>
      <c r="AY119" s="227" t="s">
        <v>159</v>
      </c>
    </row>
    <row r="120" spans="2:51" s="13" customFormat="1" ht="13.5">
      <c r="B120" s="228"/>
      <c r="C120" s="229"/>
      <c r="D120" s="218" t="s">
        <v>168</v>
      </c>
      <c r="E120" s="242" t="s">
        <v>22</v>
      </c>
      <c r="F120" s="243" t="s">
        <v>203</v>
      </c>
      <c r="G120" s="229"/>
      <c r="H120" s="244">
        <v>15.3</v>
      </c>
      <c r="I120" s="234"/>
      <c r="J120" s="229"/>
      <c r="K120" s="229"/>
      <c r="L120" s="235"/>
      <c r="M120" s="236"/>
      <c r="N120" s="237"/>
      <c r="O120" s="237"/>
      <c r="P120" s="237"/>
      <c r="Q120" s="237"/>
      <c r="R120" s="237"/>
      <c r="S120" s="237"/>
      <c r="T120" s="238"/>
      <c r="AT120" s="239" t="s">
        <v>168</v>
      </c>
      <c r="AU120" s="239" t="s">
        <v>88</v>
      </c>
      <c r="AV120" s="13" t="s">
        <v>88</v>
      </c>
      <c r="AW120" s="13" t="s">
        <v>42</v>
      </c>
      <c r="AX120" s="13" t="s">
        <v>79</v>
      </c>
      <c r="AY120" s="239" t="s">
        <v>159</v>
      </c>
    </row>
    <row r="121" spans="2:51" s="14" customFormat="1" ht="13.5">
      <c r="B121" s="245"/>
      <c r="C121" s="246"/>
      <c r="D121" s="230" t="s">
        <v>168</v>
      </c>
      <c r="E121" s="247" t="s">
        <v>22</v>
      </c>
      <c r="F121" s="248" t="s">
        <v>204</v>
      </c>
      <c r="G121" s="246"/>
      <c r="H121" s="249">
        <v>257.097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AT121" s="255" t="s">
        <v>168</v>
      </c>
      <c r="AU121" s="255" t="s">
        <v>88</v>
      </c>
      <c r="AV121" s="14" t="s">
        <v>166</v>
      </c>
      <c r="AW121" s="14" t="s">
        <v>42</v>
      </c>
      <c r="AX121" s="14" t="s">
        <v>24</v>
      </c>
      <c r="AY121" s="255" t="s">
        <v>159</v>
      </c>
    </row>
    <row r="122" spans="2:65" s="1" customFormat="1" ht="31.5" customHeight="1">
      <c r="B122" s="41"/>
      <c r="C122" s="204" t="s">
        <v>205</v>
      </c>
      <c r="D122" s="204" t="s">
        <v>161</v>
      </c>
      <c r="E122" s="205" t="s">
        <v>206</v>
      </c>
      <c r="F122" s="206" t="s">
        <v>207</v>
      </c>
      <c r="G122" s="207" t="s">
        <v>164</v>
      </c>
      <c r="H122" s="208">
        <v>1222.885</v>
      </c>
      <c r="I122" s="209"/>
      <c r="J122" s="210">
        <f>ROUND(I122*H122,2)</f>
        <v>0</v>
      </c>
      <c r="K122" s="206" t="s">
        <v>165</v>
      </c>
      <c r="L122" s="61"/>
      <c r="M122" s="211" t="s">
        <v>22</v>
      </c>
      <c r="N122" s="212" t="s">
        <v>50</v>
      </c>
      <c r="O122" s="42"/>
      <c r="P122" s="213">
        <f>O122*H122</f>
        <v>0</v>
      </c>
      <c r="Q122" s="213">
        <v>6E-05</v>
      </c>
      <c r="R122" s="213">
        <f>Q122*H122</f>
        <v>0.0733731</v>
      </c>
      <c r="S122" s="213">
        <v>0.128</v>
      </c>
      <c r="T122" s="214">
        <f>S122*H122</f>
        <v>156.52928</v>
      </c>
      <c r="AR122" s="25" t="s">
        <v>166</v>
      </c>
      <c r="AT122" s="25" t="s">
        <v>161</v>
      </c>
      <c r="AU122" s="25" t="s">
        <v>88</v>
      </c>
      <c r="AY122" s="25" t="s">
        <v>159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5" t="s">
        <v>24</v>
      </c>
      <c r="BK122" s="215">
        <f>ROUND(I122*H122,2)</f>
        <v>0</v>
      </c>
      <c r="BL122" s="25" t="s">
        <v>166</v>
      </c>
      <c r="BM122" s="25" t="s">
        <v>208</v>
      </c>
    </row>
    <row r="123" spans="2:47" s="1" customFormat="1" ht="27">
      <c r="B123" s="41"/>
      <c r="C123" s="63"/>
      <c r="D123" s="218" t="s">
        <v>189</v>
      </c>
      <c r="E123" s="63"/>
      <c r="F123" s="240" t="s">
        <v>209</v>
      </c>
      <c r="G123" s="63"/>
      <c r="H123" s="63"/>
      <c r="I123" s="172"/>
      <c r="J123" s="63"/>
      <c r="K123" s="63"/>
      <c r="L123" s="61"/>
      <c r="M123" s="241"/>
      <c r="N123" s="42"/>
      <c r="O123" s="42"/>
      <c r="P123" s="42"/>
      <c r="Q123" s="42"/>
      <c r="R123" s="42"/>
      <c r="S123" s="42"/>
      <c r="T123" s="78"/>
      <c r="AT123" s="25" t="s">
        <v>189</v>
      </c>
      <c r="AU123" s="25" t="s">
        <v>88</v>
      </c>
    </row>
    <row r="124" spans="2:51" s="12" customFormat="1" ht="13.5">
      <c r="B124" s="216"/>
      <c r="C124" s="217"/>
      <c r="D124" s="218" t="s">
        <v>168</v>
      </c>
      <c r="E124" s="219" t="s">
        <v>22</v>
      </c>
      <c r="F124" s="220" t="s">
        <v>210</v>
      </c>
      <c r="G124" s="217"/>
      <c r="H124" s="221" t="s">
        <v>22</v>
      </c>
      <c r="I124" s="222"/>
      <c r="J124" s="217"/>
      <c r="K124" s="217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168</v>
      </c>
      <c r="AU124" s="227" t="s">
        <v>88</v>
      </c>
      <c r="AV124" s="12" t="s">
        <v>24</v>
      </c>
      <c r="AW124" s="12" t="s">
        <v>42</v>
      </c>
      <c r="AX124" s="12" t="s">
        <v>79</v>
      </c>
      <c r="AY124" s="227" t="s">
        <v>159</v>
      </c>
    </row>
    <row r="125" spans="2:51" s="13" customFormat="1" ht="13.5">
      <c r="B125" s="228"/>
      <c r="C125" s="229"/>
      <c r="D125" s="218" t="s">
        <v>168</v>
      </c>
      <c r="E125" s="242" t="s">
        <v>22</v>
      </c>
      <c r="F125" s="243" t="s">
        <v>211</v>
      </c>
      <c r="G125" s="229"/>
      <c r="H125" s="244">
        <v>989.76</v>
      </c>
      <c r="I125" s="234"/>
      <c r="J125" s="229"/>
      <c r="K125" s="229"/>
      <c r="L125" s="235"/>
      <c r="M125" s="236"/>
      <c r="N125" s="237"/>
      <c r="O125" s="237"/>
      <c r="P125" s="237"/>
      <c r="Q125" s="237"/>
      <c r="R125" s="237"/>
      <c r="S125" s="237"/>
      <c r="T125" s="238"/>
      <c r="AT125" s="239" t="s">
        <v>168</v>
      </c>
      <c r="AU125" s="239" t="s">
        <v>88</v>
      </c>
      <c r="AV125" s="13" t="s">
        <v>88</v>
      </c>
      <c r="AW125" s="13" t="s">
        <v>42</v>
      </c>
      <c r="AX125" s="13" t="s">
        <v>79</v>
      </c>
      <c r="AY125" s="239" t="s">
        <v>159</v>
      </c>
    </row>
    <row r="126" spans="2:51" s="15" customFormat="1" ht="13.5">
      <c r="B126" s="256"/>
      <c r="C126" s="257"/>
      <c r="D126" s="218" t="s">
        <v>168</v>
      </c>
      <c r="E126" s="258" t="s">
        <v>22</v>
      </c>
      <c r="F126" s="259" t="s">
        <v>212</v>
      </c>
      <c r="G126" s="257"/>
      <c r="H126" s="260">
        <v>989.76</v>
      </c>
      <c r="I126" s="261"/>
      <c r="J126" s="257"/>
      <c r="K126" s="257"/>
      <c r="L126" s="262"/>
      <c r="M126" s="263"/>
      <c r="N126" s="264"/>
      <c r="O126" s="264"/>
      <c r="P126" s="264"/>
      <c r="Q126" s="264"/>
      <c r="R126" s="264"/>
      <c r="S126" s="264"/>
      <c r="T126" s="265"/>
      <c r="AT126" s="266" t="s">
        <v>168</v>
      </c>
      <c r="AU126" s="266" t="s">
        <v>88</v>
      </c>
      <c r="AV126" s="15" t="s">
        <v>175</v>
      </c>
      <c r="AW126" s="15" t="s">
        <v>42</v>
      </c>
      <c r="AX126" s="15" t="s">
        <v>79</v>
      </c>
      <c r="AY126" s="266" t="s">
        <v>159</v>
      </c>
    </row>
    <row r="127" spans="2:51" s="12" customFormat="1" ht="13.5">
      <c r="B127" s="216"/>
      <c r="C127" s="217"/>
      <c r="D127" s="218" t="s">
        <v>168</v>
      </c>
      <c r="E127" s="219" t="s">
        <v>22</v>
      </c>
      <c r="F127" s="220" t="s">
        <v>192</v>
      </c>
      <c r="G127" s="217"/>
      <c r="H127" s="221" t="s">
        <v>22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168</v>
      </c>
      <c r="AU127" s="227" t="s">
        <v>88</v>
      </c>
      <c r="AV127" s="12" t="s">
        <v>24</v>
      </c>
      <c r="AW127" s="12" t="s">
        <v>42</v>
      </c>
      <c r="AX127" s="12" t="s">
        <v>79</v>
      </c>
      <c r="AY127" s="227" t="s">
        <v>159</v>
      </c>
    </row>
    <row r="128" spans="2:51" s="13" customFormat="1" ht="13.5">
      <c r="B128" s="228"/>
      <c r="C128" s="229"/>
      <c r="D128" s="218" t="s">
        <v>168</v>
      </c>
      <c r="E128" s="242" t="s">
        <v>22</v>
      </c>
      <c r="F128" s="243" t="s">
        <v>213</v>
      </c>
      <c r="G128" s="229"/>
      <c r="H128" s="244">
        <v>233.125</v>
      </c>
      <c r="I128" s="234"/>
      <c r="J128" s="229"/>
      <c r="K128" s="229"/>
      <c r="L128" s="235"/>
      <c r="M128" s="236"/>
      <c r="N128" s="237"/>
      <c r="O128" s="237"/>
      <c r="P128" s="237"/>
      <c r="Q128" s="237"/>
      <c r="R128" s="237"/>
      <c r="S128" s="237"/>
      <c r="T128" s="238"/>
      <c r="AT128" s="239" t="s">
        <v>168</v>
      </c>
      <c r="AU128" s="239" t="s">
        <v>88</v>
      </c>
      <c r="AV128" s="13" t="s">
        <v>88</v>
      </c>
      <c r="AW128" s="13" t="s">
        <v>42</v>
      </c>
      <c r="AX128" s="13" t="s">
        <v>79</v>
      </c>
      <c r="AY128" s="239" t="s">
        <v>159</v>
      </c>
    </row>
    <row r="129" spans="2:51" s="15" customFormat="1" ht="13.5">
      <c r="B129" s="256"/>
      <c r="C129" s="257"/>
      <c r="D129" s="218" t="s">
        <v>168</v>
      </c>
      <c r="E129" s="258" t="s">
        <v>22</v>
      </c>
      <c r="F129" s="259" t="s">
        <v>212</v>
      </c>
      <c r="G129" s="257"/>
      <c r="H129" s="260">
        <v>233.125</v>
      </c>
      <c r="I129" s="261"/>
      <c r="J129" s="257"/>
      <c r="K129" s="257"/>
      <c r="L129" s="262"/>
      <c r="M129" s="263"/>
      <c r="N129" s="264"/>
      <c r="O129" s="264"/>
      <c r="P129" s="264"/>
      <c r="Q129" s="264"/>
      <c r="R129" s="264"/>
      <c r="S129" s="264"/>
      <c r="T129" s="265"/>
      <c r="AT129" s="266" t="s">
        <v>168</v>
      </c>
      <c r="AU129" s="266" t="s">
        <v>88</v>
      </c>
      <c r="AV129" s="15" t="s">
        <v>175</v>
      </c>
      <c r="AW129" s="15" t="s">
        <v>42</v>
      </c>
      <c r="AX129" s="15" t="s">
        <v>79</v>
      </c>
      <c r="AY129" s="266" t="s">
        <v>159</v>
      </c>
    </row>
    <row r="130" spans="2:51" s="14" customFormat="1" ht="13.5">
      <c r="B130" s="245"/>
      <c r="C130" s="246"/>
      <c r="D130" s="230" t="s">
        <v>168</v>
      </c>
      <c r="E130" s="247" t="s">
        <v>22</v>
      </c>
      <c r="F130" s="248" t="s">
        <v>204</v>
      </c>
      <c r="G130" s="246"/>
      <c r="H130" s="249">
        <v>1222.885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AT130" s="255" t="s">
        <v>168</v>
      </c>
      <c r="AU130" s="255" t="s">
        <v>88</v>
      </c>
      <c r="AV130" s="14" t="s">
        <v>166</v>
      </c>
      <c r="AW130" s="14" t="s">
        <v>42</v>
      </c>
      <c r="AX130" s="14" t="s">
        <v>24</v>
      </c>
      <c r="AY130" s="255" t="s">
        <v>159</v>
      </c>
    </row>
    <row r="131" spans="2:65" s="1" customFormat="1" ht="31.5" customHeight="1">
      <c r="B131" s="41"/>
      <c r="C131" s="204" t="s">
        <v>214</v>
      </c>
      <c r="D131" s="204" t="s">
        <v>161</v>
      </c>
      <c r="E131" s="205" t="s">
        <v>215</v>
      </c>
      <c r="F131" s="206" t="s">
        <v>216</v>
      </c>
      <c r="G131" s="207" t="s">
        <v>217</v>
      </c>
      <c r="H131" s="208">
        <v>6</v>
      </c>
      <c r="I131" s="209"/>
      <c r="J131" s="210">
        <f>ROUND(I131*H131,2)</f>
        <v>0</v>
      </c>
      <c r="K131" s="206" t="s">
        <v>165</v>
      </c>
      <c r="L131" s="61"/>
      <c r="M131" s="211" t="s">
        <v>22</v>
      </c>
      <c r="N131" s="212" t="s">
        <v>50</v>
      </c>
      <c r="O131" s="42"/>
      <c r="P131" s="213">
        <f>O131*H131</f>
        <v>0</v>
      </c>
      <c r="Q131" s="213">
        <v>0</v>
      </c>
      <c r="R131" s="213">
        <f>Q131*H131</f>
        <v>0</v>
      </c>
      <c r="S131" s="213">
        <v>0.23</v>
      </c>
      <c r="T131" s="214">
        <f>S131*H131</f>
        <v>1.3800000000000001</v>
      </c>
      <c r="AR131" s="25" t="s">
        <v>166</v>
      </c>
      <c r="AT131" s="25" t="s">
        <v>161</v>
      </c>
      <c r="AU131" s="25" t="s">
        <v>88</v>
      </c>
      <c r="AY131" s="25" t="s">
        <v>159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25" t="s">
        <v>24</v>
      </c>
      <c r="BK131" s="215">
        <f>ROUND(I131*H131,2)</f>
        <v>0</v>
      </c>
      <c r="BL131" s="25" t="s">
        <v>166</v>
      </c>
      <c r="BM131" s="25" t="s">
        <v>218</v>
      </c>
    </row>
    <row r="132" spans="2:51" s="12" customFormat="1" ht="13.5">
      <c r="B132" s="216"/>
      <c r="C132" s="217"/>
      <c r="D132" s="218" t="s">
        <v>168</v>
      </c>
      <c r="E132" s="219" t="s">
        <v>22</v>
      </c>
      <c r="F132" s="220" t="s">
        <v>202</v>
      </c>
      <c r="G132" s="217"/>
      <c r="H132" s="221" t="s">
        <v>22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168</v>
      </c>
      <c r="AU132" s="227" t="s">
        <v>88</v>
      </c>
      <c r="AV132" s="12" t="s">
        <v>24</v>
      </c>
      <c r="AW132" s="12" t="s">
        <v>42</v>
      </c>
      <c r="AX132" s="12" t="s">
        <v>79</v>
      </c>
      <c r="AY132" s="227" t="s">
        <v>159</v>
      </c>
    </row>
    <row r="133" spans="2:51" s="13" customFormat="1" ht="13.5">
      <c r="B133" s="228"/>
      <c r="C133" s="229"/>
      <c r="D133" s="230" t="s">
        <v>168</v>
      </c>
      <c r="E133" s="231" t="s">
        <v>22</v>
      </c>
      <c r="F133" s="232" t="s">
        <v>219</v>
      </c>
      <c r="G133" s="229"/>
      <c r="H133" s="233">
        <v>6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168</v>
      </c>
      <c r="AU133" s="239" t="s">
        <v>88</v>
      </c>
      <c r="AV133" s="13" t="s">
        <v>88</v>
      </c>
      <c r="AW133" s="13" t="s">
        <v>42</v>
      </c>
      <c r="AX133" s="13" t="s">
        <v>24</v>
      </c>
      <c r="AY133" s="239" t="s">
        <v>159</v>
      </c>
    </row>
    <row r="134" spans="2:65" s="1" customFormat="1" ht="31.5" customHeight="1">
      <c r="B134" s="41"/>
      <c r="C134" s="204" t="s">
        <v>220</v>
      </c>
      <c r="D134" s="204" t="s">
        <v>161</v>
      </c>
      <c r="E134" s="205" t="s">
        <v>221</v>
      </c>
      <c r="F134" s="206" t="s">
        <v>222</v>
      </c>
      <c r="G134" s="207" t="s">
        <v>217</v>
      </c>
      <c r="H134" s="208">
        <v>6</v>
      </c>
      <c r="I134" s="209"/>
      <c r="J134" s="210">
        <f>ROUND(I134*H134,2)</f>
        <v>0</v>
      </c>
      <c r="K134" s="206" t="s">
        <v>165</v>
      </c>
      <c r="L134" s="61"/>
      <c r="M134" s="211" t="s">
        <v>22</v>
      </c>
      <c r="N134" s="212" t="s">
        <v>50</v>
      </c>
      <c r="O134" s="42"/>
      <c r="P134" s="213">
        <f>O134*H134</f>
        <v>0</v>
      </c>
      <c r="Q134" s="213">
        <v>0</v>
      </c>
      <c r="R134" s="213">
        <f>Q134*H134</f>
        <v>0</v>
      </c>
      <c r="S134" s="213">
        <v>0.29</v>
      </c>
      <c r="T134" s="214">
        <f>S134*H134</f>
        <v>1.7399999999999998</v>
      </c>
      <c r="AR134" s="25" t="s">
        <v>166</v>
      </c>
      <c r="AT134" s="25" t="s">
        <v>161</v>
      </c>
      <c r="AU134" s="25" t="s">
        <v>88</v>
      </c>
      <c r="AY134" s="25" t="s">
        <v>159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5" t="s">
        <v>24</v>
      </c>
      <c r="BK134" s="215">
        <f>ROUND(I134*H134,2)</f>
        <v>0</v>
      </c>
      <c r="BL134" s="25" t="s">
        <v>166</v>
      </c>
      <c r="BM134" s="25" t="s">
        <v>223</v>
      </c>
    </row>
    <row r="135" spans="2:51" s="12" customFormat="1" ht="13.5">
      <c r="B135" s="216"/>
      <c r="C135" s="217"/>
      <c r="D135" s="218" t="s">
        <v>168</v>
      </c>
      <c r="E135" s="219" t="s">
        <v>22</v>
      </c>
      <c r="F135" s="220" t="s">
        <v>202</v>
      </c>
      <c r="G135" s="217"/>
      <c r="H135" s="221" t="s">
        <v>22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168</v>
      </c>
      <c r="AU135" s="227" t="s">
        <v>88</v>
      </c>
      <c r="AV135" s="12" t="s">
        <v>24</v>
      </c>
      <c r="AW135" s="12" t="s">
        <v>42</v>
      </c>
      <c r="AX135" s="12" t="s">
        <v>79</v>
      </c>
      <c r="AY135" s="227" t="s">
        <v>159</v>
      </c>
    </row>
    <row r="136" spans="2:51" s="13" customFormat="1" ht="13.5">
      <c r="B136" s="228"/>
      <c r="C136" s="229"/>
      <c r="D136" s="230" t="s">
        <v>168</v>
      </c>
      <c r="E136" s="231" t="s">
        <v>22</v>
      </c>
      <c r="F136" s="232" t="s">
        <v>219</v>
      </c>
      <c r="G136" s="229"/>
      <c r="H136" s="233">
        <v>6</v>
      </c>
      <c r="I136" s="234"/>
      <c r="J136" s="229"/>
      <c r="K136" s="229"/>
      <c r="L136" s="235"/>
      <c r="M136" s="236"/>
      <c r="N136" s="237"/>
      <c r="O136" s="237"/>
      <c r="P136" s="237"/>
      <c r="Q136" s="237"/>
      <c r="R136" s="237"/>
      <c r="S136" s="237"/>
      <c r="T136" s="238"/>
      <c r="AT136" s="239" t="s">
        <v>168</v>
      </c>
      <c r="AU136" s="239" t="s">
        <v>88</v>
      </c>
      <c r="AV136" s="13" t="s">
        <v>88</v>
      </c>
      <c r="AW136" s="13" t="s">
        <v>42</v>
      </c>
      <c r="AX136" s="13" t="s">
        <v>24</v>
      </c>
      <c r="AY136" s="239" t="s">
        <v>159</v>
      </c>
    </row>
    <row r="137" spans="2:65" s="1" customFormat="1" ht="31.5" customHeight="1">
      <c r="B137" s="41"/>
      <c r="C137" s="204" t="s">
        <v>28</v>
      </c>
      <c r="D137" s="204" t="s">
        <v>161</v>
      </c>
      <c r="E137" s="205" t="s">
        <v>224</v>
      </c>
      <c r="F137" s="206" t="s">
        <v>225</v>
      </c>
      <c r="G137" s="207" t="s">
        <v>226</v>
      </c>
      <c r="H137" s="208">
        <v>576</v>
      </c>
      <c r="I137" s="209"/>
      <c r="J137" s="210">
        <f>ROUND(I137*H137,2)</f>
        <v>0</v>
      </c>
      <c r="K137" s="206" t="s">
        <v>22</v>
      </c>
      <c r="L137" s="61"/>
      <c r="M137" s="211" t="s">
        <v>22</v>
      </c>
      <c r="N137" s="212" t="s">
        <v>50</v>
      </c>
      <c r="O137" s="4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5" t="s">
        <v>166</v>
      </c>
      <c r="AT137" s="25" t="s">
        <v>161</v>
      </c>
      <c r="AU137" s="25" t="s">
        <v>88</v>
      </c>
      <c r="AY137" s="25" t="s">
        <v>159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5" t="s">
        <v>24</v>
      </c>
      <c r="BK137" s="215">
        <f>ROUND(I137*H137,2)</f>
        <v>0</v>
      </c>
      <c r="BL137" s="25" t="s">
        <v>166</v>
      </c>
      <c r="BM137" s="25" t="s">
        <v>227</v>
      </c>
    </row>
    <row r="138" spans="2:47" s="1" customFormat="1" ht="27">
      <c r="B138" s="41"/>
      <c r="C138" s="63"/>
      <c r="D138" s="218" t="s">
        <v>189</v>
      </c>
      <c r="E138" s="63"/>
      <c r="F138" s="240" t="s">
        <v>228</v>
      </c>
      <c r="G138" s="63"/>
      <c r="H138" s="63"/>
      <c r="I138" s="172"/>
      <c r="J138" s="63"/>
      <c r="K138" s="63"/>
      <c r="L138" s="61"/>
      <c r="M138" s="241"/>
      <c r="N138" s="42"/>
      <c r="O138" s="42"/>
      <c r="P138" s="42"/>
      <c r="Q138" s="42"/>
      <c r="R138" s="42"/>
      <c r="S138" s="42"/>
      <c r="T138" s="78"/>
      <c r="AT138" s="25" t="s">
        <v>189</v>
      </c>
      <c r="AU138" s="25" t="s">
        <v>88</v>
      </c>
    </row>
    <row r="139" spans="2:51" s="12" customFormat="1" ht="13.5">
      <c r="B139" s="216"/>
      <c r="C139" s="217"/>
      <c r="D139" s="218" t="s">
        <v>168</v>
      </c>
      <c r="E139" s="219" t="s">
        <v>22</v>
      </c>
      <c r="F139" s="220" t="s">
        <v>229</v>
      </c>
      <c r="G139" s="217"/>
      <c r="H139" s="221" t="s">
        <v>22</v>
      </c>
      <c r="I139" s="222"/>
      <c r="J139" s="217"/>
      <c r="K139" s="217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168</v>
      </c>
      <c r="AU139" s="227" t="s">
        <v>88</v>
      </c>
      <c r="AV139" s="12" t="s">
        <v>24</v>
      </c>
      <c r="AW139" s="12" t="s">
        <v>42</v>
      </c>
      <c r="AX139" s="12" t="s">
        <v>79</v>
      </c>
      <c r="AY139" s="227" t="s">
        <v>159</v>
      </c>
    </row>
    <row r="140" spans="2:51" s="12" customFormat="1" ht="13.5">
      <c r="B140" s="216"/>
      <c r="C140" s="217"/>
      <c r="D140" s="218" t="s">
        <v>168</v>
      </c>
      <c r="E140" s="219" t="s">
        <v>22</v>
      </c>
      <c r="F140" s="220" t="s">
        <v>230</v>
      </c>
      <c r="G140" s="217"/>
      <c r="H140" s="221" t="s">
        <v>22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168</v>
      </c>
      <c r="AU140" s="227" t="s">
        <v>88</v>
      </c>
      <c r="AV140" s="12" t="s">
        <v>24</v>
      </c>
      <c r="AW140" s="12" t="s">
        <v>42</v>
      </c>
      <c r="AX140" s="12" t="s">
        <v>79</v>
      </c>
      <c r="AY140" s="227" t="s">
        <v>159</v>
      </c>
    </row>
    <row r="141" spans="2:51" s="13" customFormat="1" ht="13.5">
      <c r="B141" s="228"/>
      <c r="C141" s="229"/>
      <c r="D141" s="230" t="s">
        <v>168</v>
      </c>
      <c r="E141" s="231" t="s">
        <v>22</v>
      </c>
      <c r="F141" s="232" t="s">
        <v>231</v>
      </c>
      <c r="G141" s="229"/>
      <c r="H141" s="233">
        <v>576</v>
      </c>
      <c r="I141" s="234"/>
      <c r="J141" s="229"/>
      <c r="K141" s="229"/>
      <c r="L141" s="235"/>
      <c r="M141" s="236"/>
      <c r="N141" s="237"/>
      <c r="O141" s="237"/>
      <c r="P141" s="237"/>
      <c r="Q141" s="237"/>
      <c r="R141" s="237"/>
      <c r="S141" s="237"/>
      <c r="T141" s="238"/>
      <c r="AT141" s="239" t="s">
        <v>168</v>
      </c>
      <c r="AU141" s="239" t="s">
        <v>88</v>
      </c>
      <c r="AV141" s="13" t="s">
        <v>88</v>
      </c>
      <c r="AW141" s="13" t="s">
        <v>42</v>
      </c>
      <c r="AX141" s="13" t="s">
        <v>24</v>
      </c>
      <c r="AY141" s="239" t="s">
        <v>159</v>
      </c>
    </row>
    <row r="142" spans="2:65" s="1" customFormat="1" ht="31.5" customHeight="1">
      <c r="B142" s="41"/>
      <c r="C142" s="204" t="s">
        <v>232</v>
      </c>
      <c r="D142" s="204" t="s">
        <v>161</v>
      </c>
      <c r="E142" s="205" t="s">
        <v>233</v>
      </c>
      <c r="F142" s="206" t="s">
        <v>234</v>
      </c>
      <c r="G142" s="207" t="s">
        <v>235</v>
      </c>
      <c r="H142" s="208">
        <v>24</v>
      </c>
      <c r="I142" s="209"/>
      <c r="J142" s="210">
        <f>ROUND(I142*H142,2)</f>
        <v>0</v>
      </c>
      <c r="K142" s="206" t="s">
        <v>165</v>
      </c>
      <c r="L142" s="61"/>
      <c r="M142" s="211" t="s">
        <v>22</v>
      </c>
      <c r="N142" s="212" t="s">
        <v>50</v>
      </c>
      <c r="O142" s="42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AR142" s="25" t="s">
        <v>166</v>
      </c>
      <c r="AT142" s="25" t="s">
        <v>161</v>
      </c>
      <c r="AU142" s="25" t="s">
        <v>88</v>
      </c>
      <c r="AY142" s="25" t="s">
        <v>159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25" t="s">
        <v>24</v>
      </c>
      <c r="BK142" s="215">
        <f>ROUND(I142*H142,2)</f>
        <v>0</v>
      </c>
      <c r="BL142" s="25" t="s">
        <v>166</v>
      </c>
      <c r="BM142" s="25" t="s">
        <v>236</v>
      </c>
    </row>
    <row r="143" spans="2:51" s="12" customFormat="1" ht="13.5">
      <c r="B143" s="216"/>
      <c r="C143" s="217"/>
      <c r="D143" s="218" t="s">
        <v>168</v>
      </c>
      <c r="E143" s="219" t="s">
        <v>22</v>
      </c>
      <c r="F143" s="220" t="s">
        <v>237</v>
      </c>
      <c r="G143" s="217"/>
      <c r="H143" s="221" t="s">
        <v>22</v>
      </c>
      <c r="I143" s="222"/>
      <c r="J143" s="217"/>
      <c r="K143" s="217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168</v>
      </c>
      <c r="AU143" s="227" t="s">
        <v>88</v>
      </c>
      <c r="AV143" s="12" t="s">
        <v>24</v>
      </c>
      <c r="AW143" s="12" t="s">
        <v>42</v>
      </c>
      <c r="AX143" s="12" t="s">
        <v>79</v>
      </c>
      <c r="AY143" s="227" t="s">
        <v>159</v>
      </c>
    </row>
    <row r="144" spans="2:51" s="13" customFormat="1" ht="13.5">
      <c r="B144" s="228"/>
      <c r="C144" s="229"/>
      <c r="D144" s="230" t="s">
        <v>168</v>
      </c>
      <c r="E144" s="231" t="s">
        <v>22</v>
      </c>
      <c r="F144" s="232" t="s">
        <v>238</v>
      </c>
      <c r="G144" s="229"/>
      <c r="H144" s="233">
        <v>24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168</v>
      </c>
      <c r="AU144" s="239" t="s">
        <v>88</v>
      </c>
      <c r="AV144" s="13" t="s">
        <v>88</v>
      </c>
      <c r="AW144" s="13" t="s">
        <v>42</v>
      </c>
      <c r="AX144" s="13" t="s">
        <v>24</v>
      </c>
      <c r="AY144" s="239" t="s">
        <v>159</v>
      </c>
    </row>
    <row r="145" spans="2:65" s="1" customFormat="1" ht="57" customHeight="1">
      <c r="B145" s="41"/>
      <c r="C145" s="204" t="s">
        <v>239</v>
      </c>
      <c r="D145" s="204" t="s">
        <v>161</v>
      </c>
      <c r="E145" s="205" t="s">
        <v>240</v>
      </c>
      <c r="F145" s="206" t="s">
        <v>241</v>
      </c>
      <c r="G145" s="207" t="s">
        <v>217</v>
      </c>
      <c r="H145" s="208">
        <v>8.94</v>
      </c>
      <c r="I145" s="209"/>
      <c r="J145" s="210">
        <f>ROUND(I145*H145,2)</f>
        <v>0</v>
      </c>
      <c r="K145" s="206" t="s">
        <v>165</v>
      </c>
      <c r="L145" s="61"/>
      <c r="M145" s="211" t="s">
        <v>22</v>
      </c>
      <c r="N145" s="212" t="s">
        <v>50</v>
      </c>
      <c r="O145" s="42"/>
      <c r="P145" s="213">
        <f>O145*H145</f>
        <v>0</v>
      </c>
      <c r="Q145" s="213">
        <v>0.00868</v>
      </c>
      <c r="R145" s="213">
        <f>Q145*H145</f>
        <v>0.0775992</v>
      </c>
      <c r="S145" s="213">
        <v>0</v>
      </c>
      <c r="T145" s="214">
        <f>S145*H145</f>
        <v>0</v>
      </c>
      <c r="AR145" s="25" t="s">
        <v>166</v>
      </c>
      <c r="AT145" s="25" t="s">
        <v>161</v>
      </c>
      <c r="AU145" s="25" t="s">
        <v>88</v>
      </c>
      <c r="AY145" s="25" t="s">
        <v>159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25" t="s">
        <v>24</v>
      </c>
      <c r="BK145" s="215">
        <f>ROUND(I145*H145,2)</f>
        <v>0</v>
      </c>
      <c r="BL145" s="25" t="s">
        <v>166</v>
      </c>
      <c r="BM145" s="25" t="s">
        <v>242</v>
      </c>
    </row>
    <row r="146" spans="2:51" s="12" customFormat="1" ht="13.5">
      <c r="B146" s="216"/>
      <c r="C146" s="217"/>
      <c r="D146" s="218" t="s">
        <v>168</v>
      </c>
      <c r="E146" s="219" t="s">
        <v>22</v>
      </c>
      <c r="F146" s="220" t="s">
        <v>243</v>
      </c>
      <c r="G146" s="217"/>
      <c r="H146" s="221" t="s">
        <v>22</v>
      </c>
      <c r="I146" s="222"/>
      <c r="J146" s="217"/>
      <c r="K146" s="217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168</v>
      </c>
      <c r="AU146" s="227" t="s">
        <v>88</v>
      </c>
      <c r="AV146" s="12" t="s">
        <v>24</v>
      </c>
      <c r="AW146" s="12" t="s">
        <v>42</v>
      </c>
      <c r="AX146" s="12" t="s">
        <v>79</v>
      </c>
      <c r="AY146" s="227" t="s">
        <v>159</v>
      </c>
    </row>
    <row r="147" spans="2:51" s="13" customFormat="1" ht="13.5">
      <c r="B147" s="228"/>
      <c r="C147" s="229"/>
      <c r="D147" s="230" t="s">
        <v>168</v>
      </c>
      <c r="E147" s="231" t="s">
        <v>22</v>
      </c>
      <c r="F147" s="232" t="s">
        <v>244</v>
      </c>
      <c r="G147" s="229"/>
      <c r="H147" s="233">
        <v>8.94</v>
      </c>
      <c r="I147" s="234"/>
      <c r="J147" s="229"/>
      <c r="K147" s="229"/>
      <c r="L147" s="235"/>
      <c r="M147" s="236"/>
      <c r="N147" s="237"/>
      <c r="O147" s="237"/>
      <c r="P147" s="237"/>
      <c r="Q147" s="237"/>
      <c r="R147" s="237"/>
      <c r="S147" s="237"/>
      <c r="T147" s="238"/>
      <c r="AT147" s="239" t="s">
        <v>168</v>
      </c>
      <c r="AU147" s="239" t="s">
        <v>88</v>
      </c>
      <c r="AV147" s="13" t="s">
        <v>88</v>
      </c>
      <c r="AW147" s="13" t="s">
        <v>42</v>
      </c>
      <c r="AX147" s="13" t="s">
        <v>24</v>
      </c>
      <c r="AY147" s="239" t="s">
        <v>159</v>
      </c>
    </row>
    <row r="148" spans="2:65" s="1" customFormat="1" ht="69.75" customHeight="1">
      <c r="B148" s="41"/>
      <c r="C148" s="204" t="s">
        <v>245</v>
      </c>
      <c r="D148" s="204" t="s">
        <v>161</v>
      </c>
      <c r="E148" s="205" t="s">
        <v>246</v>
      </c>
      <c r="F148" s="206" t="s">
        <v>247</v>
      </c>
      <c r="G148" s="207" t="s">
        <v>217</v>
      </c>
      <c r="H148" s="208">
        <v>2.98</v>
      </c>
      <c r="I148" s="209"/>
      <c r="J148" s="210">
        <f>ROUND(I148*H148,2)</f>
        <v>0</v>
      </c>
      <c r="K148" s="206" t="s">
        <v>22</v>
      </c>
      <c r="L148" s="61"/>
      <c r="M148" s="211" t="s">
        <v>22</v>
      </c>
      <c r="N148" s="212" t="s">
        <v>50</v>
      </c>
      <c r="O148" s="42"/>
      <c r="P148" s="213">
        <f>O148*H148</f>
        <v>0</v>
      </c>
      <c r="Q148" s="213">
        <v>0.01269</v>
      </c>
      <c r="R148" s="213">
        <f>Q148*H148</f>
        <v>0.0378162</v>
      </c>
      <c r="S148" s="213">
        <v>0</v>
      </c>
      <c r="T148" s="214">
        <f>S148*H148</f>
        <v>0</v>
      </c>
      <c r="AR148" s="25" t="s">
        <v>166</v>
      </c>
      <c r="AT148" s="25" t="s">
        <v>161</v>
      </c>
      <c r="AU148" s="25" t="s">
        <v>88</v>
      </c>
      <c r="AY148" s="25" t="s">
        <v>159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5" t="s">
        <v>24</v>
      </c>
      <c r="BK148" s="215">
        <f>ROUND(I148*H148,2)</f>
        <v>0</v>
      </c>
      <c r="BL148" s="25" t="s">
        <v>166</v>
      </c>
      <c r="BM148" s="25" t="s">
        <v>248</v>
      </c>
    </row>
    <row r="149" spans="2:51" s="12" customFormat="1" ht="13.5">
      <c r="B149" s="216"/>
      <c r="C149" s="217"/>
      <c r="D149" s="218" t="s">
        <v>168</v>
      </c>
      <c r="E149" s="219" t="s">
        <v>22</v>
      </c>
      <c r="F149" s="220" t="s">
        <v>243</v>
      </c>
      <c r="G149" s="217"/>
      <c r="H149" s="221" t="s">
        <v>22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168</v>
      </c>
      <c r="AU149" s="227" t="s">
        <v>88</v>
      </c>
      <c r="AV149" s="12" t="s">
        <v>24</v>
      </c>
      <c r="AW149" s="12" t="s">
        <v>42</v>
      </c>
      <c r="AX149" s="12" t="s">
        <v>79</v>
      </c>
      <c r="AY149" s="227" t="s">
        <v>159</v>
      </c>
    </row>
    <row r="150" spans="2:51" s="12" customFormat="1" ht="13.5">
      <c r="B150" s="216"/>
      <c r="C150" s="217"/>
      <c r="D150" s="218" t="s">
        <v>168</v>
      </c>
      <c r="E150" s="219" t="s">
        <v>22</v>
      </c>
      <c r="F150" s="220" t="s">
        <v>249</v>
      </c>
      <c r="G150" s="217"/>
      <c r="H150" s="221" t="s">
        <v>22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168</v>
      </c>
      <c r="AU150" s="227" t="s">
        <v>88</v>
      </c>
      <c r="AV150" s="12" t="s">
        <v>24</v>
      </c>
      <c r="AW150" s="12" t="s">
        <v>42</v>
      </c>
      <c r="AX150" s="12" t="s">
        <v>79</v>
      </c>
      <c r="AY150" s="227" t="s">
        <v>159</v>
      </c>
    </row>
    <row r="151" spans="2:51" s="13" customFormat="1" ht="13.5">
      <c r="B151" s="228"/>
      <c r="C151" s="229"/>
      <c r="D151" s="230" t="s">
        <v>168</v>
      </c>
      <c r="E151" s="231" t="s">
        <v>22</v>
      </c>
      <c r="F151" s="232" t="s">
        <v>250</v>
      </c>
      <c r="G151" s="229"/>
      <c r="H151" s="233">
        <v>2.98</v>
      </c>
      <c r="I151" s="234"/>
      <c r="J151" s="229"/>
      <c r="K151" s="229"/>
      <c r="L151" s="235"/>
      <c r="M151" s="236"/>
      <c r="N151" s="237"/>
      <c r="O151" s="237"/>
      <c r="P151" s="237"/>
      <c r="Q151" s="237"/>
      <c r="R151" s="237"/>
      <c r="S151" s="237"/>
      <c r="T151" s="238"/>
      <c r="AT151" s="239" t="s">
        <v>168</v>
      </c>
      <c r="AU151" s="239" t="s">
        <v>88</v>
      </c>
      <c r="AV151" s="13" t="s">
        <v>88</v>
      </c>
      <c r="AW151" s="13" t="s">
        <v>42</v>
      </c>
      <c r="AX151" s="13" t="s">
        <v>24</v>
      </c>
      <c r="AY151" s="239" t="s">
        <v>159</v>
      </c>
    </row>
    <row r="152" spans="2:65" s="1" customFormat="1" ht="57" customHeight="1">
      <c r="B152" s="41"/>
      <c r="C152" s="204" t="s">
        <v>251</v>
      </c>
      <c r="D152" s="204" t="s">
        <v>161</v>
      </c>
      <c r="E152" s="205" t="s">
        <v>252</v>
      </c>
      <c r="F152" s="206" t="s">
        <v>253</v>
      </c>
      <c r="G152" s="207" t="s">
        <v>217</v>
      </c>
      <c r="H152" s="208">
        <v>32.78</v>
      </c>
      <c r="I152" s="209"/>
      <c r="J152" s="210">
        <f>ROUND(I152*H152,2)</f>
        <v>0</v>
      </c>
      <c r="K152" s="206" t="s">
        <v>165</v>
      </c>
      <c r="L152" s="61"/>
      <c r="M152" s="211" t="s">
        <v>22</v>
      </c>
      <c r="N152" s="212" t="s">
        <v>50</v>
      </c>
      <c r="O152" s="42"/>
      <c r="P152" s="213">
        <f>O152*H152</f>
        <v>0</v>
      </c>
      <c r="Q152" s="213">
        <v>0.0369</v>
      </c>
      <c r="R152" s="213">
        <f>Q152*H152</f>
        <v>1.2095820000000002</v>
      </c>
      <c r="S152" s="213">
        <v>0</v>
      </c>
      <c r="T152" s="214">
        <f>S152*H152</f>
        <v>0</v>
      </c>
      <c r="AR152" s="25" t="s">
        <v>166</v>
      </c>
      <c r="AT152" s="25" t="s">
        <v>161</v>
      </c>
      <c r="AU152" s="25" t="s">
        <v>88</v>
      </c>
      <c r="AY152" s="25" t="s">
        <v>159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5" t="s">
        <v>24</v>
      </c>
      <c r="BK152" s="215">
        <f>ROUND(I152*H152,2)</f>
        <v>0</v>
      </c>
      <c r="BL152" s="25" t="s">
        <v>166</v>
      </c>
      <c r="BM152" s="25" t="s">
        <v>254</v>
      </c>
    </row>
    <row r="153" spans="2:51" s="12" customFormat="1" ht="13.5">
      <c r="B153" s="216"/>
      <c r="C153" s="217"/>
      <c r="D153" s="218" t="s">
        <v>168</v>
      </c>
      <c r="E153" s="219" t="s">
        <v>22</v>
      </c>
      <c r="F153" s="220" t="s">
        <v>243</v>
      </c>
      <c r="G153" s="217"/>
      <c r="H153" s="221" t="s">
        <v>22</v>
      </c>
      <c r="I153" s="222"/>
      <c r="J153" s="217"/>
      <c r="K153" s="217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168</v>
      </c>
      <c r="AU153" s="227" t="s">
        <v>88</v>
      </c>
      <c r="AV153" s="12" t="s">
        <v>24</v>
      </c>
      <c r="AW153" s="12" t="s">
        <v>42</v>
      </c>
      <c r="AX153" s="12" t="s">
        <v>79</v>
      </c>
      <c r="AY153" s="227" t="s">
        <v>159</v>
      </c>
    </row>
    <row r="154" spans="2:51" s="13" customFormat="1" ht="13.5">
      <c r="B154" s="228"/>
      <c r="C154" s="229"/>
      <c r="D154" s="230" t="s">
        <v>168</v>
      </c>
      <c r="E154" s="231" t="s">
        <v>22</v>
      </c>
      <c r="F154" s="232" t="s">
        <v>255</v>
      </c>
      <c r="G154" s="229"/>
      <c r="H154" s="233">
        <v>32.78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168</v>
      </c>
      <c r="AU154" s="239" t="s">
        <v>88</v>
      </c>
      <c r="AV154" s="13" t="s">
        <v>88</v>
      </c>
      <c r="AW154" s="13" t="s">
        <v>42</v>
      </c>
      <c r="AX154" s="13" t="s">
        <v>24</v>
      </c>
      <c r="AY154" s="239" t="s">
        <v>159</v>
      </c>
    </row>
    <row r="155" spans="2:65" s="1" customFormat="1" ht="31.5" customHeight="1">
      <c r="B155" s="41"/>
      <c r="C155" s="204" t="s">
        <v>10</v>
      </c>
      <c r="D155" s="204" t="s">
        <v>161</v>
      </c>
      <c r="E155" s="205" t="s">
        <v>256</v>
      </c>
      <c r="F155" s="206" t="s">
        <v>257</v>
      </c>
      <c r="G155" s="207" t="s">
        <v>258</v>
      </c>
      <c r="H155" s="208">
        <v>24.464</v>
      </c>
      <c r="I155" s="209"/>
      <c r="J155" s="210">
        <f>ROUND(I155*H155,2)</f>
        <v>0</v>
      </c>
      <c r="K155" s="206" t="s">
        <v>165</v>
      </c>
      <c r="L155" s="61"/>
      <c r="M155" s="211" t="s">
        <v>22</v>
      </c>
      <c r="N155" s="212" t="s">
        <v>50</v>
      </c>
      <c r="O155" s="42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5" t="s">
        <v>166</v>
      </c>
      <c r="AT155" s="25" t="s">
        <v>161</v>
      </c>
      <c r="AU155" s="25" t="s">
        <v>88</v>
      </c>
      <c r="AY155" s="25" t="s">
        <v>159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25" t="s">
        <v>24</v>
      </c>
      <c r="BK155" s="215">
        <f>ROUND(I155*H155,2)</f>
        <v>0</v>
      </c>
      <c r="BL155" s="25" t="s">
        <v>166</v>
      </c>
      <c r="BM155" s="25" t="s">
        <v>259</v>
      </c>
    </row>
    <row r="156" spans="2:51" s="12" customFormat="1" ht="13.5">
      <c r="B156" s="216"/>
      <c r="C156" s="217"/>
      <c r="D156" s="218" t="s">
        <v>168</v>
      </c>
      <c r="E156" s="219" t="s">
        <v>22</v>
      </c>
      <c r="F156" s="220" t="s">
        <v>260</v>
      </c>
      <c r="G156" s="217"/>
      <c r="H156" s="221" t="s">
        <v>22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168</v>
      </c>
      <c r="AU156" s="227" t="s">
        <v>88</v>
      </c>
      <c r="AV156" s="12" t="s">
        <v>24</v>
      </c>
      <c r="AW156" s="12" t="s">
        <v>42</v>
      </c>
      <c r="AX156" s="12" t="s">
        <v>79</v>
      </c>
      <c r="AY156" s="227" t="s">
        <v>159</v>
      </c>
    </row>
    <row r="157" spans="2:51" s="12" customFormat="1" ht="13.5">
      <c r="B157" s="216"/>
      <c r="C157" s="217"/>
      <c r="D157" s="218" t="s">
        <v>168</v>
      </c>
      <c r="E157" s="219" t="s">
        <v>22</v>
      </c>
      <c r="F157" s="220" t="s">
        <v>261</v>
      </c>
      <c r="G157" s="217"/>
      <c r="H157" s="221" t="s">
        <v>22</v>
      </c>
      <c r="I157" s="222"/>
      <c r="J157" s="217"/>
      <c r="K157" s="217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168</v>
      </c>
      <c r="AU157" s="227" t="s">
        <v>88</v>
      </c>
      <c r="AV157" s="12" t="s">
        <v>24</v>
      </c>
      <c r="AW157" s="12" t="s">
        <v>42</v>
      </c>
      <c r="AX157" s="12" t="s">
        <v>79</v>
      </c>
      <c r="AY157" s="227" t="s">
        <v>159</v>
      </c>
    </row>
    <row r="158" spans="2:51" s="13" customFormat="1" ht="13.5">
      <c r="B158" s="228"/>
      <c r="C158" s="229"/>
      <c r="D158" s="230" t="s">
        <v>168</v>
      </c>
      <c r="E158" s="231" t="s">
        <v>22</v>
      </c>
      <c r="F158" s="232" t="s">
        <v>262</v>
      </c>
      <c r="G158" s="229"/>
      <c r="H158" s="233">
        <v>24.464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AT158" s="239" t="s">
        <v>168</v>
      </c>
      <c r="AU158" s="239" t="s">
        <v>88</v>
      </c>
      <c r="AV158" s="13" t="s">
        <v>88</v>
      </c>
      <c r="AW158" s="13" t="s">
        <v>42</v>
      </c>
      <c r="AX158" s="13" t="s">
        <v>24</v>
      </c>
      <c r="AY158" s="239" t="s">
        <v>159</v>
      </c>
    </row>
    <row r="159" spans="2:65" s="1" customFormat="1" ht="31.5" customHeight="1">
      <c r="B159" s="41"/>
      <c r="C159" s="204" t="s">
        <v>263</v>
      </c>
      <c r="D159" s="204" t="s">
        <v>161</v>
      </c>
      <c r="E159" s="205" t="s">
        <v>264</v>
      </c>
      <c r="F159" s="206" t="s">
        <v>265</v>
      </c>
      <c r="G159" s="207" t="s">
        <v>258</v>
      </c>
      <c r="H159" s="208">
        <v>372.798</v>
      </c>
      <c r="I159" s="209"/>
      <c r="J159" s="210">
        <f>ROUND(I159*H159,2)</f>
        <v>0</v>
      </c>
      <c r="K159" s="206" t="s">
        <v>165</v>
      </c>
      <c r="L159" s="61"/>
      <c r="M159" s="211" t="s">
        <v>22</v>
      </c>
      <c r="N159" s="212" t="s">
        <v>50</v>
      </c>
      <c r="O159" s="42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25" t="s">
        <v>166</v>
      </c>
      <c r="AT159" s="25" t="s">
        <v>161</v>
      </c>
      <c r="AU159" s="25" t="s">
        <v>88</v>
      </c>
      <c r="AY159" s="25" t="s">
        <v>159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5" t="s">
        <v>24</v>
      </c>
      <c r="BK159" s="215">
        <f>ROUND(I159*H159,2)</f>
        <v>0</v>
      </c>
      <c r="BL159" s="25" t="s">
        <v>166</v>
      </c>
      <c r="BM159" s="25" t="s">
        <v>266</v>
      </c>
    </row>
    <row r="160" spans="2:51" s="13" customFormat="1" ht="13.5">
      <c r="B160" s="228"/>
      <c r="C160" s="229"/>
      <c r="D160" s="230" t="s">
        <v>168</v>
      </c>
      <c r="E160" s="231" t="s">
        <v>22</v>
      </c>
      <c r="F160" s="232" t="s">
        <v>267</v>
      </c>
      <c r="G160" s="229"/>
      <c r="H160" s="233">
        <v>372.798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168</v>
      </c>
      <c r="AU160" s="239" t="s">
        <v>88</v>
      </c>
      <c r="AV160" s="13" t="s">
        <v>88</v>
      </c>
      <c r="AW160" s="13" t="s">
        <v>42</v>
      </c>
      <c r="AX160" s="13" t="s">
        <v>24</v>
      </c>
      <c r="AY160" s="239" t="s">
        <v>159</v>
      </c>
    </row>
    <row r="161" spans="2:65" s="1" customFormat="1" ht="31.5" customHeight="1">
      <c r="B161" s="41"/>
      <c r="C161" s="204" t="s">
        <v>268</v>
      </c>
      <c r="D161" s="204" t="s">
        <v>161</v>
      </c>
      <c r="E161" s="205" t="s">
        <v>269</v>
      </c>
      <c r="F161" s="206" t="s">
        <v>270</v>
      </c>
      <c r="G161" s="207" t="s">
        <v>258</v>
      </c>
      <c r="H161" s="208">
        <v>633.137</v>
      </c>
      <c r="I161" s="209"/>
      <c r="J161" s="210">
        <f>ROUND(I161*H161,2)</f>
        <v>0</v>
      </c>
      <c r="K161" s="206" t="s">
        <v>165</v>
      </c>
      <c r="L161" s="61"/>
      <c r="M161" s="211" t="s">
        <v>22</v>
      </c>
      <c r="N161" s="212" t="s">
        <v>50</v>
      </c>
      <c r="O161" s="4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5" t="s">
        <v>166</v>
      </c>
      <c r="AT161" s="25" t="s">
        <v>161</v>
      </c>
      <c r="AU161" s="25" t="s">
        <v>88</v>
      </c>
      <c r="AY161" s="25" t="s">
        <v>159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5" t="s">
        <v>24</v>
      </c>
      <c r="BK161" s="215">
        <f>ROUND(I161*H161,2)</f>
        <v>0</v>
      </c>
      <c r="BL161" s="25" t="s">
        <v>166</v>
      </c>
      <c r="BM161" s="25" t="s">
        <v>271</v>
      </c>
    </row>
    <row r="162" spans="2:51" s="12" customFormat="1" ht="13.5">
      <c r="B162" s="216"/>
      <c r="C162" s="217"/>
      <c r="D162" s="218" t="s">
        <v>168</v>
      </c>
      <c r="E162" s="219" t="s">
        <v>22</v>
      </c>
      <c r="F162" s="220" t="s">
        <v>272</v>
      </c>
      <c r="G162" s="217"/>
      <c r="H162" s="221" t="s">
        <v>22</v>
      </c>
      <c r="I162" s="222"/>
      <c r="J162" s="217"/>
      <c r="K162" s="217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168</v>
      </c>
      <c r="AU162" s="227" t="s">
        <v>88</v>
      </c>
      <c r="AV162" s="12" t="s">
        <v>24</v>
      </c>
      <c r="AW162" s="12" t="s">
        <v>42</v>
      </c>
      <c r="AX162" s="12" t="s">
        <v>79</v>
      </c>
      <c r="AY162" s="227" t="s">
        <v>159</v>
      </c>
    </row>
    <row r="163" spans="2:51" s="12" customFormat="1" ht="13.5">
      <c r="B163" s="216"/>
      <c r="C163" s="217"/>
      <c r="D163" s="218" t="s">
        <v>168</v>
      </c>
      <c r="E163" s="219" t="s">
        <v>22</v>
      </c>
      <c r="F163" s="220" t="s">
        <v>273</v>
      </c>
      <c r="G163" s="217"/>
      <c r="H163" s="221" t="s">
        <v>22</v>
      </c>
      <c r="I163" s="222"/>
      <c r="J163" s="217"/>
      <c r="K163" s="217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168</v>
      </c>
      <c r="AU163" s="227" t="s">
        <v>88</v>
      </c>
      <c r="AV163" s="12" t="s">
        <v>24</v>
      </c>
      <c r="AW163" s="12" t="s">
        <v>42</v>
      </c>
      <c r="AX163" s="12" t="s">
        <v>79</v>
      </c>
      <c r="AY163" s="227" t="s">
        <v>159</v>
      </c>
    </row>
    <row r="164" spans="2:51" s="12" customFormat="1" ht="13.5">
      <c r="B164" s="216"/>
      <c r="C164" s="217"/>
      <c r="D164" s="218" t="s">
        <v>168</v>
      </c>
      <c r="E164" s="219" t="s">
        <v>22</v>
      </c>
      <c r="F164" s="220" t="s">
        <v>274</v>
      </c>
      <c r="G164" s="217"/>
      <c r="H164" s="221" t="s">
        <v>22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168</v>
      </c>
      <c r="AU164" s="227" t="s">
        <v>88</v>
      </c>
      <c r="AV164" s="12" t="s">
        <v>24</v>
      </c>
      <c r="AW164" s="12" t="s">
        <v>42</v>
      </c>
      <c r="AX164" s="12" t="s">
        <v>79</v>
      </c>
      <c r="AY164" s="227" t="s">
        <v>159</v>
      </c>
    </row>
    <row r="165" spans="2:51" s="13" customFormat="1" ht="13.5">
      <c r="B165" s="228"/>
      <c r="C165" s="229"/>
      <c r="D165" s="218" t="s">
        <v>168</v>
      </c>
      <c r="E165" s="242" t="s">
        <v>22</v>
      </c>
      <c r="F165" s="243" t="s">
        <v>275</v>
      </c>
      <c r="G165" s="229"/>
      <c r="H165" s="244">
        <v>630.876</v>
      </c>
      <c r="I165" s="234"/>
      <c r="J165" s="229"/>
      <c r="K165" s="229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168</v>
      </c>
      <c r="AU165" s="239" t="s">
        <v>88</v>
      </c>
      <c r="AV165" s="13" t="s">
        <v>88</v>
      </c>
      <c r="AW165" s="13" t="s">
        <v>42</v>
      </c>
      <c r="AX165" s="13" t="s">
        <v>79</v>
      </c>
      <c r="AY165" s="239" t="s">
        <v>159</v>
      </c>
    </row>
    <row r="166" spans="2:51" s="13" customFormat="1" ht="13.5">
      <c r="B166" s="228"/>
      <c r="C166" s="229"/>
      <c r="D166" s="218" t="s">
        <v>168</v>
      </c>
      <c r="E166" s="242" t="s">
        <v>22</v>
      </c>
      <c r="F166" s="243" t="s">
        <v>276</v>
      </c>
      <c r="G166" s="229"/>
      <c r="H166" s="244">
        <v>21.483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AT166" s="239" t="s">
        <v>168</v>
      </c>
      <c r="AU166" s="239" t="s">
        <v>88</v>
      </c>
      <c r="AV166" s="13" t="s">
        <v>88</v>
      </c>
      <c r="AW166" s="13" t="s">
        <v>42</v>
      </c>
      <c r="AX166" s="13" t="s">
        <v>79</v>
      </c>
      <c r="AY166" s="239" t="s">
        <v>159</v>
      </c>
    </row>
    <row r="167" spans="2:51" s="15" customFormat="1" ht="13.5">
      <c r="B167" s="256"/>
      <c r="C167" s="257"/>
      <c r="D167" s="218" t="s">
        <v>168</v>
      </c>
      <c r="E167" s="258" t="s">
        <v>22</v>
      </c>
      <c r="F167" s="259" t="s">
        <v>212</v>
      </c>
      <c r="G167" s="257"/>
      <c r="H167" s="260">
        <v>652.359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AT167" s="266" t="s">
        <v>168</v>
      </c>
      <c r="AU167" s="266" t="s">
        <v>88</v>
      </c>
      <c r="AV167" s="15" t="s">
        <v>175</v>
      </c>
      <c r="AW167" s="15" t="s">
        <v>42</v>
      </c>
      <c r="AX167" s="15" t="s">
        <v>79</v>
      </c>
      <c r="AY167" s="266" t="s">
        <v>159</v>
      </c>
    </row>
    <row r="168" spans="2:51" s="12" customFormat="1" ht="13.5">
      <c r="B168" s="216"/>
      <c r="C168" s="217"/>
      <c r="D168" s="218" t="s">
        <v>168</v>
      </c>
      <c r="E168" s="219" t="s">
        <v>22</v>
      </c>
      <c r="F168" s="220" t="s">
        <v>277</v>
      </c>
      <c r="G168" s="217"/>
      <c r="H168" s="221" t="s">
        <v>22</v>
      </c>
      <c r="I168" s="222"/>
      <c r="J168" s="217"/>
      <c r="K168" s="217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168</v>
      </c>
      <c r="AU168" s="227" t="s">
        <v>88</v>
      </c>
      <c r="AV168" s="12" t="s">
        <v>24</v>
      </c>
      <c r="AW168" s="12" t="s">
        <v>42</v>
      </c>
      <c r="AX168" s="12" t="s">
        <v>79</v>
      </c>
      <c r="AY168" s="227" t="s">
        <v>159</v>
      </c>
    </row>
    <row r="169" spans="2:51" s="13" customFormat="1" ht="13.5">
      <c r="B169" s="228"/>
      <c r="C169" s="229"/>
      <c r="D169" s="218" t="s">
        <v>168</v>
      </c>
      <c r="E169" s="242" t="s">
        <v>22</v>
      </c>
      <c r="F169" s="243" t="s">
        <v>278</v>
      </c>
      <c r="G169" s="229"/>
      <c r="H169" s="244">
        <v>-5.011</v>
      </c>
      <c r="I169" s="234"/>
      <c r="J169" s="229"/>
      <c r="K169" s="229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168</v>
      </c>
      <c r="AU169" s="239" t="s">
        <v>88</v>
      </c>
      <c r="AV169" s="13" t="s">
        <v>88</v>
      </c>
      <c r="AW169" s="13" t="s">
        <v>42</v>
      </c>
      <c r="AX169" s="13" t="s">
        <v>79</v>
      </c>
      <c r="AY169" s="239" t="s">
        <v>159</v>
      </c>
    </row>
    <row r="170" spans="2:51" s="13" customFormat="1" ht="13.5">
      <c r="B170" s="228"/>
      <c r="C170" s="229"/>
      <c r="D170" s="218" t="s">
        <v>168</v>
      </c>
      <c r="E170" s="242" t="s">
        <v>22</v>
      </c>
      <c r="F170" s="243" t="s">
        <v>279</v>
      </c>
      <c r="G170" s="229"/>
      <c r="H170" s="244">
        <v>-12.554</v>
      </c>
      <c r="I170" s="234"/>
      <c r="J170" s="229"/>
      <c r="K170" s="229"/>
      <c r="L170" s="235"/>
      <c r="M170" s="236"/>
      <c r="N170" s="237"/>
      <c r="O170" s="237"/>
      <c r="P170" s="237"/>
      <c r="Q170" s="237"/>
      <c r="R170" s="237"/>
      <c r="S170" s="237"/>
      <c r="T170" s="238"/>
      <c r="AT170" s="239" t="s">
        <v>168</v>
      </c>
      <c r="AU170" s="239" t="s">
        <v>88</v>
      </c>
      <c r="AV170" s="13" t="s">
        <v>88</v>
      </c>
      <c r="AW170" s="13" t="s">
        <v>42</v>
      </c>
      <c r="AX170" s="13" t="s">
        <v>79</v>
      </c>
      <c r="AY170" s="239" t="s">
        <v>159</v>
      </c>
    </row>
    <row r="171" spans="2:51" s="12" customFormat="1" ht="13.5">
      <c r="B171" s="216"/>
      <c r="C171" s="217"/>
      <c r="D171" s="218" t="s">
        <v>168</v>
      </c>
      <c r="E171" s="219" t="s">
        <v>22</v>
      </c>
      <c r="F171" s="220" t="s">
        <v>280</v>
      </c>
      <c r="G171" s="217"/>
      <c r="H171" s="221" t="s">
        <v>22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168</v>
      </c>
      <c r="AU171" s="227" t="s">
        <v>88</v>
      </c>
      <c r="AV171" s="12" t="s">
        <v>24</v>
      </c>
      <c r="AW171" s="12" t="s">
        <v>42</v>
      </c>
      <c r="AX171" s="12" t="s">
        <v>79</v>
      </c>
      <c r="AY171" s="227" t="s">
        <v>159</v>
      </c>
    </row>
    <row r="172" spans="2:51" s="13" customFormat="1" ht="13.5">
      <c r="B172" s="228"/>
      <c r="C172" s="229"/>
      <c r="D172" s="218" t="s">
        <v>168</v>
      </c>
      <c r="E172" s="242" t="s">
        <v>22</v>
      </c>
      <c r="F172" s="243" t="s">
        <v>281</v>
      </c>
      <c r="G172" s="229"/>
      <c r="H172" s="244">
        <v>-1.657</v>
      </c>
      <c r="I172" s="234"/>
      <c r="J172" s="229"/>
      <c r="K172" s="229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168</v>
      </c>
      <c r="AU172" s="239" t="s">
        <v>88</v>
      </c>
      <c r="AV172" s="13" t="s">
        <v>88</v>
      </c>
      <c r="AW172" s="13" t="s">
        <v>42</v>
      </c>
      <c r="AX172" s="13" t="s">
        <v>79</v>
      </c>
      <c r="AY172" s="239" t="s">
        <v>159</v>
      </c>
    </row>
    <row r="173" spans="2:51" s="15" customFormat="1" ht="13.5">
      <c r="B173" s="256"/>
      <c r="C173" s="257"/>
      <c r="D173" s="218" t="s">
        <v>168</v>
      </c>
      <c r="E173" s="258" t="s">
        <v>22</v>
      </c>
      <c r="F173" s="259" t="s">
        <v>212</v>
      </c>
      <c r="G173" s="257"/>
      <c r="H173" s="260">
        <v>-19.222</v>
      </c>
      <c r="I173" s="261"/>
      <c r="J173" s="257"/>
      <c r="K173" s="257"/>
      <c r="L173" s="262"/>
      <c r="M173" s="263"/>
      <c r="N173" s="264"/>
      <c r="O173" s="264"/>
      <c r="P173" s="264"/>
      <c r="Q173" s="264"/>
      <c r="R173" s="264"/>
      <c r="S173" s="264"/>
      <c r="T173" s="265"/>
      <c r="AT173" s="266" t="s">
        <v>168</v>
      </c>
      <c r="AU173" s="266" t="s">
        <v>88</v>
      </c>
      <c r="AV173" s="15" t="s">
        <v>175</v>
      </c>
      <c r="AW173" s="15" t="s">
        <v>42</v>
      </c>
      <c r="AX173" s="15" t="s">
        <v>79</v>
      </c>
      <c r="AY173" s="266" t="s">
        <v>159</v>
      </c>
    </row>
    <row r="174" spans="2:51" s="14" customFormat="1" ht="13.5">
      <c r="B174" s="245"/>
      <c r="C174" s="246"/>
      <c r="D174" s="230" t="s">
        <v>168</v>
      </c>
      <c r="E174" s="247" t="s">
        <v>22</v>
      </c>
      <c r="F174" s="248" t="s">
        <v>204</v>
      </c>
      <c r="G174" s="246"/>
      <c r="H174" s="249">
        <v>633.137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AT174" s="255" t="s">
        <v>168</v>
      </c>
      <c r="AU174" s="255" t="s">
        <v>88</v>
      </c>
      <c r="AV174" s="14" t="s">
        <v>166</v>
      </c>
      <c r="AW174" s="14" t="s">
        <v>42</v>
      </c>
      <c r="AX174" s="14" t="s">
        <v>24</v>
      </c>
      <c r="AY174" s="255" t="s">
        <v>159</v>
      </c>
    </row>
    <row r="175" spans="2:65" s="1" customFormat="1" ht="31.5" customHeight="1">
      <c r="B175" s="41"/>
      <c r="C175" s="204" t="s">
        <v>282</v>
      </c>
      <c r="D175" s="204" t="s">
        <v>161</v>
      </c>
      <c r="E175" s="205" t="s">
        <v>283</v>
      </c>
      <c r="F175" s="206" t="s">
        <v>284</v>
      </c>
      <c r="G175" s="207" t="s">
        <v>258</v>
      </c>
      <c r="H175" s="208">
        <v>189.941</v>
      </c>
      <c r="I175" s="209"/>
      <c r="J175" s="210">
        <f>ROUND(I175*H175,2)</f>
        <v>0</v>
      </c>
      <c r="K175" s="206" t="s">
        <v>165</v>
      </c>
      <c r="L175" s="61"/>
      <c r="M175" s="211" t="s">
        <v>22</v>
      </c>
      <c r="N175" s="212" t="s">
        <v>50</v>
      </c>
      <c r="O175" s="42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AR175" s="25" t="s">
        <v>166</v>
      </c>
      <c r="AT175" s="25" t="s">
        <v>161</v>
      </c>
      <c r="AU175" s="25" t="s">
        <v>88</v>
      </c>
      <c r="AY175" s="25" t="s">
        <v>159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5" t="s">
        <v>24</v>
      </c>
      <c r="BK175" s="215">
        <f>ROUND(I175*H175,2)</f>
        <v>0</v>
      </c>
      <c r="BL175" s="25" t="s">
        <v>166</v>
      </c>
      <c r="BM175" s="25" t="s">
        <v>285</v>
      </c>
    </row>
    <row r="176" spans="2:47" s="1" customFormat="1" ht="27">
      <c r="B176" s="41"/>
      <c r="C176" s="63"/>
      <c r="D176" s="218" t="s">
        <v>189</v>
      </c>
      <c r="E176" s="63"/>
      <c r="F176" s="240" t="s">
        <v>286</v>
      </c>
      <c r="G176" s="63"/>
      <c r="H176" s="63"/>
      <c r="I176" s="172"/>
      <c r="J176" s="63"/>
      <c r="K176" s="63"/>
      <c r="L176" s="61"/>
      <c r="M176" s="241"/>
      <c r="N176" s="42"/>
      <c r="O176" s="42"/>
      <c r="P176" s="42"/>
      <c r="Q176" s="42"/>
      <c r="R176" s="42"/>
      <c r="S176" s="42"/>
      <c r="T176" s="78"/>
      <c r="AT176" s="25" t="s">
        <v>189</v>
      </c>
      <c r="AU176" s="25" t="s">
        <v>88</v>
      </c>
    </row>
    <row r="177" spans="2:51" s="13" customFormat="1" ht="13.5">
      <c r="B177" s="228"/>
      <c r="C177" s="229"/>
      <c r="D177" s="230" t="s">
        <v>168</v>
      </c>
      <c r="E177" s="229"/>
      <c r="F177" s="232" t="s">
        <v>287</v>
      </c>
      <c r="G177" s="229"/>
      <c r="H177" s="233">
        <v>189.941</v>
      </c>
      <c r="I177" s="234"/>
      <c r="J177" s="229"/>
      <c r="K177" s="229"/>
      <c r="L177" s="235"/>
      <c r="M177" s="236"/>
      <c r="N177" s="237"/>
      <c r="O177" s="237"/>
      <c r="P177" s="237"/>
      <c r="Q177" s="237"/>
      <c r="R177" s="237"/>
      <c r="S177" s="237"/>
      <c r="T177" s="238"/>
      <c r="AT177" s="239" t="s">
        <v>168</v>
      </c>
      <c r="AU177" s="239" t="s">
        <v>88</v>
      </c>
      <c r="AV177" s="13" t="s">
        <v>88</v>
      </c>
      <c r="AW177" s="13" t="s">
        <v>6</v>
      </c>
      <c r="AX177" s="13" t="s">
        <v>24</v>
      </c>
      <c r="AY177" s="239" t="s">
        <v>159</v>
      </c>
    </row>
    <row r="178" spans="2:65" s="1" customFormat="1" ht="31.5" customHeight="1">
      <c r="B178" s="41"/>
      <c r="C178" s="204" t="s">
        <v>288</v>
      </c>
      <c r="D178" s="204" t="s">
        <v>161</v>
      </c>
      <c r="E178" s="205" t="s">
        <v>289</v>
      </c>
      <c r="F178" s="206" t="s">
        <v>290</v>
      </c>
      <c r="G178" s="207" t="s">
        <v>258</v>
      </c>
      <c r="H178" s="208">
        <v>633.137</v>
      </c>
      <c r="I178" s="209"/>
      <c r="J178" s="210">
        <f>ROUND(I178*H178,2)</f>
        <v>0</v>
      </c>
      <c r="K178" s="206" t="s">
        <v>165</v>
      </c>
      <c r="L178" s="61"/>
      <c r="M178" s="211" t="s">
        <v>22</v>
      </c>
      <c r="N178" s="212" t="s">
        <v>50</v>
      </c>
      <c r="O178" s="42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AR178" s="25" t="s">
        <v>166</v>
      </c>
      <c r="AT178" s="25" t="s">
        <v>161</v>
      </c>
      <c r="AU178" s="25" t="s">
        <v>88</v>
      </c>
      <c r="AY178" s="25" t="s">
        <v>159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25" t="s">
        <v>24</v>
      </c>
      <c r="BK178" s="215">
        <f>ROUND(I178*H178,2)</f>
        <v>0</v>
      </c>
      <c r="BL178" s="25" t="s">
        <v>166</v>
      </c>
      <c r="BM178" s="25" t="s">
        <v>291</v>
      </c>
    </row>
    <row r="179" spans="2:51" s="12" customFormat="1" ht="13.5">
      <c r="B179" s="216"/>
      <c r="C179" s="217"/>
      <c r="D179" s="218" t="s">
        <v>168</v>
      </c>
      <c r="E179" s="219" t="s">
        <v>22</v>
      </c>
      <c r="F179" s="220" t="s">
        <v>272</v>
      </c>
      <c r="G179" s="217"/>
      <c r="H179" s="221" t="s">
        <v>22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168</v>
      </c>
      <c r="AU179" s="227" t="s">
        <v>88</v>
      </c>
      <c r="AV179" s="12" t="s">
        <v>24</v>
      </c>
      <c r="AW179" s="12" t="s">
        <v>42</v>
      </c>
      <c r="AX179" s="12" t="s">
        <v>79</v>
      </c>
      <c r="AY179" s="227" t="s">
        <v>159</v>
      </c>
    </row>
    <row r="180" spans="2:51" s="12" customFormat="1" ht="13.5">
      <c r="B180" s="216"/>
      <c r="C180" s="217"/>
      <c r="D180" s="218" t="s">
        <v>168</v>
      </c>
      <c r="E180" s="219" t="s">
        <v>22</v>
      </c>
      <c r="F180" s="220" t="s">
        <v>273</v>
      </c>
      <c r="G180" s="217"/>
      <c r="H180" s="221" t="s">
        <v>22</v>
      </c>
      <c r="I180" s="222"/>
      <c r="J180" s="217"/>
      <c r="K180" s="217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168</v>
      </c>
      <c r="AU180" s="227" t="s">
        <v>88</v>
      </c>
      <c r="AV180" s="12" t="s">
        <v>24</v>
      </c>
      <c r="AW180" s="12" t="s">
        <v>42</v>
      </c>
      <c r="AX180" s="12" t="s">
        <v>79</v>
      </c>
      <c r="AY180" s="227" t="s">
        <v>159</v>
      </c>
    </row>
    <row r="181" spans="2:51" s="12" customFormat="1" ht="13.5">
      <c r="B181" s="216"/>
      <c r="C181" s="217"/>
      <c r="D181" s="218" t="s">
        <v>168</v>
      </c>
      <c r="E181" s="219" t="s">
        <v>22</v>
      </c>
      <c r="F181" s="220" t="s">
        <v>274</v>
      </c>
      <c r="G181" s="217"/>
      <c r="H181" s="221" t="s">
        <v>22</v>
      </c>
      <c r="I181" s="222"/>
      <c r="J181" s="217"/>
      <c r="K181" s="217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168</v>
      </c>
      <c r="AU181" s="227" t="s">
        <v>88</v>
      </c>
      <c r="AV181" s="12" t="s">
        <v>24</v>
      </c>
      <c r="AW181" s="12" t="s">
        <v>42</v>
      </c>
      <c r="AX181" s="12" t="s">
        <v>79</v>
      </c>
      <c r="AY181" s="227" t="s">
        <v>159</v>
      </c>
    </row>
    <row r="182" spans="2:51" s="13" customFormat="1" ht="13.5">
      <c r="B182" s="228"/>
      <c r="C182" s="229"/>
      <c r="D182" s="218" t="s">
        <v>168</v>
      </c>
      <c r="E182" s="242" t="s">
        <v>22</v>
      </c>
      <c r="F182" s="243" t="s">
        <v>275</v>
      </c>
      <c r="G182" s="229"/>
      <c r="H182" s="244">
        <v>630.876</v>
      </c>
      <c r="I182" s="234"/>
      <c r="J182" s="229"/>
      <c r="K182" s="229"/>
      <c r="L182" s="235"/>
      <c r="M182" s="236"/>
      <c r="N182" s="237"/>
      <c r="O182" s="237"/>
      <c r="P182" s="237"/>
      <c r="Q182" s="237"/>
      <c r="R182" s="237"/>
      <c r="S182" s="237"/>
      <c r="T182" s="238"/>
      <c r="AT182" s="239" t="s">
        <v>168</v>
      </c>
      <c r="AU182" s="239" t="s">
        <v>88</v>
      </c>
      <c r="AV182" s="13" t="s">
        <v>88</v>
      </c>
      <c r="AW182" s="13" t="s">
        <v>42</v>
      </c>
      <c r="AX182" s="13" t="s">
        <v>79</v>
      </c>
      <c r="AY182" s="239" t="s">
        <v>159</v>
      </c>
    </row>
    <row r="183" spans="2:51" s="13" customFormat="1" ht="13.5">
      <c r="B183" s="228"/>
      <c r="C183" s="229"/>
      <c r="D183" s="218" t="s">
        <v>168</v>
      </c>
      <c r="E183" s="242" t="s">
        <v>22</v>
      </c>
      <c r="F183" s="243" t="s">
        <v>276</v>
      </c>
      <c r="G183" s="229"/>
      <c r="H183" s="244">
        <v>21.483</v>
      </c>
      <c r="I183" s="234"/>
      <c r="J183" s="229"/>
      <c r="K183" s="229"/>
      <c r="L183" s="235"/>
      <c r="M183" s="236"/>
      <c r="N183" s="237"/>
      <c r="O183" s="237"/>
      <c r="P183" s="237"/>
      <c r="Q183" s="237"/>
      <c r="R183" s="237"/>
      <c r="S183" s="237"/>
      <c r="T183" s="238"/>
      <c r="AT183" s="239" t="s">
        <v>168</v>
      </c>
      <c r="AU183" s="239" t="s">
        <v>88</v>
      </c>
      <c r="AV183" s="13" t="s">
        <v>88</v>
      </c>
      <c r="AW183" s="13" t="s">
        <v>42</v>
      </c>
      <c r="AX183" s="13" t="s">
        <v>79</v>
      </c>
      <c r="AY183" s="239" t="s">
        <v>159</v>
      </c>
    </row>
    <row r="184" spans="2:51" s="15" customFormat="1" ht="13.5">
      <c r="B184" s="256"/>
      <c r="C184" s="257"/>
      <c r="D184" s="218" t="s">
        <v>168</v>
      </c>
      <c r="E184" s="258" t="s">
        <v>22</v>
      </c>
      <c r="F184" s="259" t="s">
        <v>212</v>
      </c>
      <c r="G184" s="257"/>
      <c r="H184" s="260">
        <v>652.359</v>
      </c>
      <c r="I184" s="261"/>
      <c r="J184" s="257"/>
      <c r="K184" s="257"/>
      <c r="L184" s="262"/>
      <c r="M184" s="263"/>
      <c r="N184" s="264"/>
      <c r="O184" s="264"/>
      <c r="P184" s="264"/>
      <c r="Q184" s="264"/>
      <c r="R184" s="264"/>
      <c r="S184" s="264"/>
      <c r="T184" s="265"/>
      <c r="AT184" s="266" t="s">
        <v>168</v>
      </c>
      <c r="AU184" s="266" t="s">
        <v>88</v>
      </c>
      <c r="AV184" s="15" t="s">
        <v>175</v>
      </c>
      <c r="AW184" s="15" t="s">
        <v>42</v>
      </c>
      <c r="AX184" s="15" t="s">
        <v>79</v>
      </c>
      <c r="AY184" s="266" t="s">
        <v>159</v>
      </c>
    </row>
    <row r="185" spans="2:51" s="12" customFormat="1" ht="13.5">
      <c r="B185" s="216"/>
      <c r="C185" s="217"/>
      <c r="D185" s="218" t="s">
        <v>168</v>
      </c>
      <c r="E185" s="219" t="s">
        <v>22</v>
      </c>
      <c r="F185" s="220" t="s">
        <v>277</v>
      </c>
      <c r="G185" s="217"/>
      <c r="H185" s="221" t="s">
        <v>22</v>
      </c>
      <c r="I185" s="222"/>
      <c r="J185" s="217"/>
      <c r="K185" s="217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168</v>
      </c>
      <c r="AU185" s="227" t="s">
        <v>88</v>
      </c>
      <c r="AV185" s="12" t="s">
        <v>24</v>
      </c>
      <c r="AW185" s="12" t="s">
        <v>42</v>
      </c>
      <c r="AX185" s="12" t="s">
        <v>79</v>
      </c>
      <c r="AY185" s="227" t="s">
        <v>159</v>
      </c>
    </row>
    <row r="186" spans="2:51" s="13" customFormat="1" ht="13.5">
      <c r="B186" s="228"/>
      <c r="C186" s="229"/>
      <c r="D186" s="218" t="s">
        <v>168</v>
      </c>
      <c r="E186" s="242" t="s">
        <v>22</v>
      </c>
      <c r="F186" s="243" t="s">
        <v>278</v>
      </c>
      <c r="G186" s="229"/>
      <c r="H186" s="244">
        <v>-5.011</v>
      </c>
      <c r="I186" s="234"/>
      <c r="J186" s="229"/>
      <c r="K186" s="229"/>
      <c r="L186" s="235"/>
      <c r="M186" s="236"/>
      <c r="N186" s="237"/>
      <c r="O186" s="237"/>
      <c r="P186" s="237"/>
      <c r="Q186" s="237"/>
      <c r="R186" s="237"/>
      <c r="S186" s="237"/>
      <c r="T186" s="238"/>
      <c r="AT186" s="239" t="s">
        <v>168</v>
      </c>
      <c r="AU186" s="239" t="s">
        <v>88</v>
      </c>
      <c r="AV186" s="13" t="s">
        <v>88</v>
      </c>
      <c r="AW186" s="13" t="s">
        <v>42</v>
      </c>
      <c r="AX186" s="13" t="s">
        <v>79</v>
      </c>
      <c r="AY186" s="239" t="s">
        <v>159</v>
      </c>
    </row>
    <row r="187" spans="2:51" s="13" customFormat="1" ht="13.5">
      <c r="B187" s="228"/>
      <c r="C187" s="229"/>
      <c r="D187" s="218" t="s">
        <v>168</v>
      </c>
      <c r="E187" s="242" t="s">
        <v>22</v>
      </c>
      <c r="F187" s="243" t="s">
        <v>279</v>
      </c>
      <c r="G187" s="229"/>
      <c r="H187" s="244">
        <v>-12.554</v>
      </c>
      <c r="I187" s="234"/>
      <c r="J187" s="229"/>
      <c r="K187" s="229"/>
      <c r="L187" s="235"/>
      <c r="M187" s="236"/>
      <c r="N187" s="237"/>
      <c r="O187" s="237"/>
      <c r="P187" s="237"/>
      <c r="Q187" s="237"/>
      <c r="R187" s="237"/>
      <c r="S187" s="237"/>
      <c r="T187" s="238"/>
      <c r="AT187" s="239" t="s">
        <v>168</v>
      </c>
      <c r="AU187" s="239" t="s">
        <v>88</v>
      </c>
      <c r="AV187" s="13" t="s">
        <v>88</v>
      </c>
      <c r="AW187" s="13" t="s">
        <v>42</v>
      </c>
      <c r="AX187" s="13" t="s">
        <v>79</v>
      </c>
      <c r="AY187" s="239" t="s">
        <v>159</v>
      </c>
    </row>
    <row r="188" spans="2:51" s="12" customFormat="1" ht="13.5">
      <c r="B188" s="216"/>
      <c r="C188" s="217"/>
      <c r="D188" s="218" t="s">
        <v>168</v>
      </c>
      <c r="E188" s="219" t="s">
        <v>22</v>
      </c>
      <c r="F188" s="220" t="s">
        <v>280</v>
      </c>
      <c r="G188" s="217"/>
      <c r="H188" s="221" t="s">
        <v>22</v>
      </c>
      <c r="I188" s="222"/>
      <c r="J188" s="217"/>
      <c r="K188" s="217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168</v>
      </c>
      <c r="AU188" s="227" t="s">
        <v>88</v>
      </c>
      <c r="AV188" s="12" t="s">
        <v>24</v>
      </c>
      <c r="AW188" s="12" t="s">
        <v>42</v>
      </c>
      <c r="AX188" s="12" t="s">
        <v>79</v>
      </c>
      <c r="AY188" s="227" t="s">
        <v>159</v>
      </c>
    </row>
    <row r="189" spans="2:51" s="13" customFormat="1" ht="13.5">
      <c r="B189" s="228"/>
      <c r="C189" s="229"/>
      <c r="D189" s="218" t="s">
        <v>168</v>
      </c>
      <c r="E189" s="242" t="s">
        <v>22</v>
      </c>
      <c r="F189" s="243" t="s">
        <v>281</v>
      </c>
      <c r="G189" s="229"/>
      <c r="H189" s="244">
        <v>-1.657</v>
      </c>
      <c r="I189" s="234"/>
      <c r="J189" s="229"/>
      <c r="K189" s="229"/>
      <c r="L189" s="235"/>
      <c r="M189" s="236"/>
      <c r="N189" s="237"/>
      <c r="O189" s="237"/>
      <c r="P189" s="237"/>
      <c r="Q189" s="237"/>
      <c r="R189" s="237"/>
      <c r="S189" s="237"/>
      <c r="T189" s="238"/>
      <c r="AT189" s="239" t="s">
        <v>168</v>
      </c>
      <c r="AU189" s="239" t="s">
        <v>88</v>
      </c>
      <c r="AV189" s="13" t="s">
        <v>88</v>
      </c>
      <c r="AW189" s="13" t="s">
        <v>42</v>
      </c>
      <c r="AX189" s="13" t="s">
        <v>79</v>
      </c>
      <c r="AY189" s="239" t="s">
        <v>159</v>
      </c>
    </row>
    <row r="190" spans="2:51" s="15" customFormat="1" ht="13.5">
      <c r="B190" s="256"/>
      <c r="C190" s="257"/>
      <c r="D190" s="218" t="s">
        <v>168</v>
      </c>
      <c r="E190" s="258" t="s">
        <v>22</v>
      </c>
      <c r="F190" s="259" t="s">
        <v>212</v>
      </c>
      <c r="G190" s="257"/>
      <c r="H190" s="260">
        <v>-19.222</v>
      </c>
      <c r="I190" s="261"/>
      <c r="J190" s="257"/>
      <c r="K190" s="257"/>
      <c r="L190" s="262"/>
      <c r="M190" s="263"/>
      <c r="N190" s="264"/>
      <c r="O190" s="264"/>
      <c r="P190" s="264"/>
      <c r="Q190" s="264"/>
      <c r="R190" s="264"/>
      <c r="S190" s="264"/>
      <c r="T190" s="265"/>
      <c r="AT190" s="266" t="s">
        <v>168</v>
      </c>
      <c r="AU190" s="266" t="s">
        <v>88</v>
      </c>
      <c r="AV190" s="15" t="s">
        <v>175</v>
      </c>
      <c r="AW190" s="15" t="s">
        <v>42</v>
      </c>
      <c r="AX190" s="15" t="s">
        <v>79</v>
      </c>
      <c r="AY190" s="266" t="s">
        <v>159</v>
      </c>
    </row>
    <row r="191" spans="2:51" s="14" customFormat="1" ht="13.5">
      <c r="B191" s="245"/>
      <c r="C191" s="246"/>
      <c r="D191" s="230" t="s">
        <v>168</v>
      </c>
      <c r="E191" s="247" t="s">
        <v>22</v>
      </c>
      <c r="F191" s="248" t="s">
        <v>204</v>
      </c>
      <c r="G191" s="246"/>
      <c r="H191" s="249">
        <v>633.137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AT191" s="255" t="s">
        <v>168</v>
      </c>
      <c r="AU191" s="255" t="s">
        <v>88</v>
      </c>
      <c r="AV191" s="14" t="s">
        <v>166</v>
      </c>
      <c r="AW191" s="14" t="s">
        <v>42</v>
      </c>
      <c r="AX191" s="14" t="s">
        <v>24</v>
      </c>
      <c r="AY191" s="255" t="s">
        <v>159</v>
      </c>
    </row>
    <row r="192" spans="2:65" s="1" customFormat="1" ht="31.5" customHeight="1">
      <c r="B192" s="41"/>
      <c r="C192" s="204" t="s">
        <v>292</v>
      </c>
      <c r="D192" s="204" t="s">
        <v>161</v>
      </c>
      <c r="E192" s="205" t="s">
        <v>293</v>
      </c>
      <c r="F192" s="206" t="s">
        <v>294</v>
      </c>
      <c r="G192" s="207" t="s">
        <v>258</v>
      </c>
      <c r="H192" s="208">
        <v>189.941</v>
      </c>
      <c r="I192" s="209"/>
      <c r="J192" s="210">
        <f>ROUND(I192*H192,2)</f>
        <v>0</v>
      </c>
      <c r="K192" s="206" t="s">
        <v>165</v>
      </c>
      <c r="L192" s="61"/>
      <c r="M192" s="211" t="s">
        <v>22</v>
      </c>
      <c r="N192" s="212" t="s">
        <v>50</v>
      </c>
      <c r="O192" s="42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AR192" s="25" t="s">
        <v>166</v>
      </c>
      <c r="AT192" s="25" t="s">
        <v>161</v>
      </c>
      <c r="AU192" s="25" t="s">
        <v>88</v>
      </c>
      <c r="AY192" s="25" t="s">
        <v>159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25" t="s">
        <v>24</v>
      </c>
      <c r="BK192" s="215">
        <f>ROUND(I192*H192,2)</f>
        <v>0</v>
      </c>
      <c r="BL192" s="25" t="s">
        <v>166</v>
      </c>
      <c r="BM192" s="25" t="s">
        <v>295</v>
      </c>
    </row>
    <row r="193" spans="2:47" s="1" customFormat="1" ht="27">
      <c r="B193" s="41"/>
      <c r="C193" s="63"/>
      <c r="D193" s="218" t="s">
        <v>189</v>
      </c>
      <c r="E193" s="63"/>
      <c r="F193" s="240" t="s">
        <v>286</v>
      </c>
      <c r="G193" s="63"/>
      <c r="H193" s="63"/>
      <c r="I193" s="172"/>
      <c r="J193" s="63"/>
      <c r="K193" s="63"/>
      <c r="L193" s="61"/>
      <c r="M193" s="241"/>
      <c r="N193" s="42"/>
      <c r="O193" s="42"/>
      <c r="P193" s="42"/>
      <c r="Q193" s="42"/>
      <c r="R193" s="42"/>
      <c r="S193" s="42"/>
      <c r="T193" s="78"/>
      <c r="AT193" s="25" t="s">
        <v>189</v>
      </c>
      <c r="AU193" s="25" t="s">
        <v>88</v>
      </c>
    </row>
    <row r="194" spans="2:51" s="13" customFormat="1" ht="13.5">
      <c r="B194" s="228"/>
      <c r="C194" s="229"/>
      <c r="D194" s="230" t="s">
        <v>168</v>
      </c>
      <c r="E194" s="229"/>
      <c r="F194" s="232" t="s">
        <v>287</v>
      </c>
      <c r="G194" s="229"/>
      <c r="H194" s="233">
        <v>189.941</v>
      </c>
      <c r="I194" s="234"/>
      <c r="J194" s="229"/>
      <c r="K194" s="229"/>
      <c r="L194" s="235"/>
      <c r="M194" s="236"/>
      <c r="N194" s="237"/>
      <c r="O194" s="237"/>
      <c r="P194" s="237"/>
      <c r="Q194" s="237"/>
      <c r="R194" s="237"/>
      <c r="S194" s="237"/>
      <c r="T194" s="238"/>
      <c r="AT194" s="239" t="s">
        <v>168</v>
      </c>
      <c r="AU194" s="239" t="s">
        <v>88</v>
      </c>
      <c r="AV194" s="13" t="s">
        <v>88</v>
      </c>
      <c r="AW194" s="13" t="s">
        <v>6</v>
      </c>
      <c r="AX194" s="13" t="s">
        <v>24</v>
      </c>
      <c r="AY194" s="239" t="s">
        <v>159</v>
      </c>
    </row>
    <row r="195" spans="2:65" s="1" customFormat="1" ht="31.5" customHeight="1">
      <c r="B195" s="41"/>
      <c r="C195" s="204" t="s">
        <v>9</v>
      </c>
      <c r="D195" s="204" t="s">
        <v>161</v>
      </c>
      <c r="E195" s="205" t="s">
        <v>296</v>
      </c>
      <c r="F195" s="206" t="s">
        <v>297</v>
      </c>
      <c r="G195" s="207" t="s">
        <v>258</v>
      </c>
      <c r="H195" s="208">
        <v>158.284</v>
      </c>
      <c r="I195" s="209"/>
      <c r="J195" s="210">
        <f>ROUND(I195*H195,2)</f>
        <v>0</v>
      </c>
      <c r="K195" s="206" t="s">
        <v>165</v>
      </c>
      <c r="L195" s="61"/>
      <c r="M195" s="211" t="s">
        <v>22</v>
      </c>
      <c r="N195" s="212" t="s">
        <v>50</v>
      </c>
      <c r="O195" s="42"/>
      <c r="P195" s="213">
        <f>O195*H195</f>
        <v>0</v>
      </c>
      <c r="Q195" s="213">
        <v>0.00822</v>
      </c>
      <c r="R195" s="213">
        <f>Q195*H195</f>
        <v>1.30109448</v>
      </c>
      <c r="S195" s="213">
        <v>0</v>
      </c>
      <c r="T195" s="214">
        <f>S195*H195</f>
        <v>0</v>
      </c>
      <c r="AR195" s="25" t="s">
        <v>166</v>
      </c>
      <c r="AT195" s="25" t="s">
        <v>161</v>
      </c>
      <c r="AU195" s="25" t="s">
        <v>88</v>
      </c>
      <c r="AY195" s="25" t="s">
        <v>159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5" t="s">
        <v>24</v>
      </c>
      <c r="BK195" s="215">
        <f>ROUND(I195*H195,2)</f>
        <v>0</v>
      </c>
      <c r="BL195" s="25" t="s">
        <v>166</v>
      </c>
      <c r="BM195" s="25" t="s">
        <v>298</v>
      </c>
    </row>
    <row r="196" spans="2:51" s="12" customFormat="1" ht="13.5">
      <c r="B196" s="216"/>
      <c r="C196" s="217"/>
      <c r="D196" s="218" t="s">
        <v>168</v>
      </c>
      <c r="E196" s="219" t="s">
        <v>22</v>
      </c>
      <c r="F196" s="220" t="s">
        <v>272</v>
      </c>
      <c r="G196" s="217"/>
      <c r="H196" s="221" t="s">
        <v>22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168</v>
      </c>
      <c r="AU196" s="227" t="s">
        <v>88</v>
      </c>
      <c r="AV196" s="12" t="s">
        <v>24</v>
      </c>
      <c r="AW196" s="12" t="s">
        <v>42</v>
      </c>
      <c r="AX196" s="12" t="s">
        <v>79</v>
      </c>
      <c r="AY196" s="227" t="s">
        <v>159</v>
      </c>
    </row>
    <row r="197" spans="2:51" s="12" customFormat="1" ht="13.5">
      <c r="B197" s="216"/>
      <c r="C197" s="217"/>
      <c r="D197" s="218" t="s">
        <v>168</v>
      </c>
      <c r="E197" s="219" t="s">
        <v>22</v>
      </c>
      <c r="F197" s="220" t="s">
        <v>273</v>
      </c>
      <c r="G197" s="217"/>
      <c r="H197" s="221" t="s">
        <v>22</v>
      </c>
      <c r="I197" s="222"/>
      <c r="J197" s="217"/>
      <c r="K197" s="217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168</v>
      </c>
      <c r="AU197" s="227" t="s">
        <v>88</v>
      </c>
      <c r="AV197" s="12" t="s">
        <v>24</v>
      </c>
      <c r="AW197" s="12" t="s">
        <v>42</v>
      </c>
      <c r="AX197" s="12" t="s">
        <v>79</v>
      </c>
      <c r="AY197" s="227" t="s">
        <v>159</v>
      </c>
    </row>
    <row r="198" spans="2:51" s="12" customFormat="1" ht="13.5">
      <c r="B198" s="216"/>
      <c r="C198" s="217"/>
      <c r="D198" s="218" t="s">
        <v>168</v>
      </c>
      <c r="E198" s="219" t="s">
        <v>22</v>
      </c>
      <c r="F198" s="220" t="s">
        <v>299</v>
      </c>
      <c r="G198" s="217"/>
      <c r="H198" s="221" t="s">
        <v>22</v>
      </c>
      <c r="I198" s="222"/>
      <c r="J198" s="217"/>
      <c r="K198" s="217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168</v>
      </c>
      <c r="AU198" s="227" t="s">
        <v>88</v>
      </c>
      <c r="AV198" s="12" t="s">
        <v>24</v>
      </c>
      <c r="AW198" s="12" t="s">
        <v>42</v>
      </c>
      <c r="AX198" s="12" t="s">
        <v>79</v>
      </c>
      <c r="AY198" s="227" t="s">
        <v>159</v>
      </c>
    </row>
    <row r="199" spans="2:51" s="13" customFormat="1" ht="13.5">
      <c r="B199" s="228"/>
      <c r="C199" s="229"/>
      <c r="D199" s="218" t="s">
        <v>168</v>
      </c>
      <c r="E199" s="242" t="s">
        <v>22</v>
      </c>
      <c r="F199" s="243" t="s">
        <v>300</v>
      </c>
      <c r="G199" s="229"/>
      <c r="H199" s="244">
        <v>157.719</v>
      </c>
      <c r="I199" s="234"/>
      <c r="J199" s="229"/>
      <c r="K199" s="229"/>
      <c r="L199" s="235"/>
      <c r="M199" s="236"/>
      <c r="N199" s="237"/>
      <c r="O199" s="237"/>
      <c r="P199" s="237"/>
      <c r="Q199" s="237"/>
      <c r="R199" s="237"/>
      <c r="S199" s="237"/>
      <c r="T199" s="238"/>
      <c r="AT199" s="239" t="s">
        <v>168</v>
      </c>
      <c r="AU199" s="239" t="s">
        <v>88</v>
      </c>
      <c r="AV199" s="13" t="s">
        <v>88</v>
      </c>
      <c r="AW199" s="13" t="s">
        <v>42</v>
      </c>
      <c r="AX199" s="13" t="s">
        <v>79</v>
      </c>
      <c r="AY199" s="239" t="s">
        <v>159</v>
      </c>
    </row>
    <row r="200" spans="2:51" s="13" customFormat="1" ht="13.5">
      <c r="B200" s="228"/>
      <c r="C200" s="229"/>
      <c r="D200" s="218" t="s">
        <v>168</v>
      </c>
      <c r="E200" s="242" t="s">
        <v>22</v>
      </c>
      <c r="F200" s="243" t="s">
        <v>301</v>
      </c>
      <c r="G200" s="229"/>
      <c r="H200" s="244">
        <v>5.371</v>
      </c>
      <c r="I200" s="234"/>
      <c r="J200" s="229"/>
      <c r="K200" s="229"/>
      <c r="L200" s="235"/>
      <c r="M200" s="236"/>
      <c r="N200" s="237"/>
      <c r="O200" s="237"/>
      <c r="P200" s="237"/>
      <c r="Q200" s="237"/>
      <c r="R200" s="237"/>
      <c r="S200" s="237"/>
      <c r="T200" s="238"/>
      <c r="AT200" s="239" t="s">
        <v>168</v>
      </c>
      <c r="AU200" s="239" t="s">
        <v>88</v>
      </c>
      <c r="AV200" s="13" t="s">
        <v>88</v>
      </c>
      <c r="AW200" s="13" t="s">
        <v>42</v>
      </c>
      <c r="AX200" s="13" t="s">
        <v>79</v>
      </c>
      <c r="AY200" s="239" t="s">
        <v>159</v>
      </c>
    </row>
    <row r="201" spans="2:51" s="15" customFormat="1" ht="13.5">
      <c r="B201" s="256"/>
      <c r="C201" s="257"/>
      <c r="D201" s="218" t="s">
        <v>168</v>
      </c>
      <c r="E201" s="258" t="s">
        <v>22</v>
      </c>
      <c r="F201" s="259" t="s">
        <v>212</v>
      </c>
      <c r="G201" s="257"/>
      <c r="H201" s="260">
        <v>163.09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AT201" s="266" t="s">
        <v>168</v>
      </c>
      <c r="AU201" s="266" t="s">
        <v>88</v>
      </c>
      <c r="AV201" s="15" t="s">
        <v>175</v>
      </c>
      <c r="AW201" s="15" t="s">
        <v>42</v>
      </c>
      <c r="AX201" s="15" t="s">
        <v>79</v>
      </c>
      <c r="AY201" s="266" t="s">
        <v>159</v>
      </c>
    </row>
    <row r="202" spans="2:51" s="12" customFormat="1" ht="13.5">
      <c r="B202" s="216"/>
      <c r="C202" s="217"/>
      <c r="D202" s="218" t="s">
        <v>168</v>
      </c>
      <c r="E202" s="219" t="s">
        <v>22</v>
      </c>
      <c r="F202" s="220" t="s">
        <v>277</v>
      </c>
      <c r="G202" s="217"/>
      <c r="H202" s="221" t="s">
        <v>22</v>
      </c>
      <c r="I202" s="222"/>
      <c r="J202" s="217"/>
      <c r="K202" s="217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168</v>
      </c>
      <c r="AU202" s="227" t="s">
        <v>88</v>
      </c>
      <c r="AV202" s="12" t="s">
        <v>24</v>
      </c>
      <c r="AW202" s="12" t="s">
        <v>42</v>
      </c>
      <c r="AX202" s="12" t="s">
        <v>79</v>
      </c>
      <c r="AY202" s="227" t="s">
        <v>159</v>
      </c>
    </row>
    <row r="203" spans="2:51" s="13" customFormat="1" ht="13.5">
      <c r="B203" s="228"/>
      <c r="C203" s="229"/>
      <c r="D203" s="218" t="s">
        <v>168</v>
      </c>
      <c r="E203" s="242" t="s">
        <v>22</v>
      </c>
      <c r="F203" s="243" t="s">
        <v>302</v>
      </c>
      <c r="G203" s="229"/>
      <c r="H203" s="244">
        <v>-1.253</v>
      </c>
      <c r="I203" s="234"/>
      <c r="J203" s="229"/>
      <c r="K203" s="229"/>
      <c r="L203" s="235"/>
      <c r="M203" s="236"/>
      <c r="N203" s="237"/>
      <c r="O203" s="237"/>
      <c r="P203" s="237"/>
      <c r="Q203" s="237"/>
      <c r="R203" s="237"/>
      <c r="S203" s="237"/>
      <c r="T203" s="238"/>
      <c r="AT203" s="239" t="s">
        <v>168</v>
      </c>
      <c r="AU203" s="239" t="s">
        <v>88</v>
      </c>
      <c r="AV203" s="13" t="s">
        <v>88</v>
      </c>
      <c r="AW203" s="13" t="s">
        <v>42</v>
      </c>
      <c r="AX203" s="13" t="s">
        <v>79</v>
      </c>
      <c r="AY203" s="239" t="s">
        <v>159</v>
      </c>
    </row>
    <row r="204" spans="2:51" s="13" customFormat="1" ht="13.5">
      <c r="B204" s="228"/>
      <c r="C204" s="229"/>
      <c r="D204" s="218" t="s">
        <v>168</v>
      </c>
      <c r="E204" s="242" t="s">
        <v>22</v>
      </c>
      <c r="F204" s="243" t="s">
        <v>303</v>
      </c>
      <c r="G204" s="229"/>
      <c r="H204" s="244">
        <v>-3.139</v>
      </c>
      <c r="I204" s="234"/>
      <c r="J204" s="229"/>
      <c r="K204" s="229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168</v>
      </c>
      <c r="AU204" s="239" t="s">
        <v>88</v>
      </c>
      <c r="AV204" s="13" t="s">
        <v>88</v>
      </c>
      <c r="AW204" s="13" t="s">
        <v>42</v>
      </c>
      <c r="AX204" s="13" t="s">
        <v>79</v>
      </c>
      <c r="AY204" s="239" t="s">
        <v>159</v>
      </c>
    </row>
    <row r="205" spans="2:51" s="12" customFormat="1" ht="13.5">
      <c r="B205" s="216"/>
      <c r="C205" s="217"/>
      <c r="D205" s="218" t="s">
        <v>168</v>
      </c>
      <c r="E205" s="219" t="s">
        <v>22</v>
      </c>
      <c r="F205" s="220" t="s">
        <v>280</v>
      </c>
      <c r="G205" s="217"/>
      <c r="H205" s="221" t="s">
        <v>22</v>
      </c>
      <c r="I205" s="222"/>
      <c r="J205" s="217"/>
      <c r="K205" s="217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168</v>
      </c>
      <c r="AU205" s="227" t="s">
        <v>88</v>
      </c>
      <c r="AV205" s="12" t="s">
        <v>24</v>
      </c>
      <c r="AW205" s="12" t="s">
        <v>42</v>
      </c>
      <c r="AX205" s="12" t="s">
        <v>79</v>
      </c>
      <c r="AY205" s="227" t="s">
        <v>159</v>
      </c>
    </row>
    <row r="206" spans="2:51" s="13" customFormat="1" ht="13.5">
      <c r="B206" s="228"/>
      <c r="C206" s="229"/>
      <c r="D206" s="218" t="s">
        <v>168</v>
      </c>
      <c r="E206" s="242" t="s">
        <v>22</v>
      </c>
      <c r="F206" s="243" t="s">
        <v>304</v>
      </c>
      <c r="G206" s="229"/>
      <c r="H206" s="244">
        <v>-0.414</v>
      </c>
      <c r="I206" s="234"/>
      <c r="J206" s="229"/>
      <c r="K206" s="229"/>
      <c r="L206" s="235"/>
      <c r="M206" s="236"/>
      <c r="N206" s="237"/>
      <c r="O206" s="237"/>
      <c r="P206" s="237"/>
      <c r="Q206" s="237"/>
      <c r="R206" s="237"/>
      <c r="S206" s="237"/>
      <c r="T206" s="238"/>
      <c r="AT206" s="239" t="s">
        <v>168</v>
      </c>
      <c r="AU206" s="239" t="s">
        <v>88</v>
      </c>
      <c r="AV206" s="13" t="s">
        <v>88</v>
      </c>
      <c r="AW206" s="13" t="s">
        <v>42</v>
      </c>
      <c r="AX206" s="13" t="s">
        <v>79</v>
      </c>
      <c r="AY206" s="239" t="s">
        <v>159</v>
      </c>
    </row>
    <row r="207" spans="2:51" s="15" customFormat="1" ht="13.5">
      <c r="B207" s="256"/>
      <c r="C207" s="257"/>
      <c r="D207" s="218" t="s">
        <v>168</v>
      </c>
      <c r="E207" s="258" t="s">
        <v>22</v>
      </c>
      <c r="F207" s="259" t="s">
        <v>212</v>
      </c>
      <c r="G207" s="257"/>
      <c r="H207" s="260">
        <v>-4.806</v>
      </c>
      <c r="I207" s="261"/>
      <c r="J207" s="257"/>
      <c r="K207" s="257"/>
      <c r="L207" s="262"/>
      <c r="M207" s="263"/>
      <c r="N207" s="264"/>
      <c r="O207" s="264"/>
      <c r="P207" s="264"/>
      <c r="Q207" s="264"/>
      <c r="R207" s="264"/>
      <c r="S207" s="264"/>
      <c r="T207" s="265"/>
      <c r="AT207" s="266" t="s">
        <v>168</v>
      </c>
      <c r="AU207" s="266" t="s">
        <v>88</v>
      </c>
      <c r="AV207" s="15" t="s">
        <v>175</v>
      </c>
      <c r="AW207" s="15" t="s">
        <v>42</v>
      </c>
      <c r="AX207" s="15" t="s">
        <v>79</v>
      </c>
      <c r="AY207" s="266" t="s">
        <v>159</v>
      </c>
    </row>
    <row r="208" spans="2:51" s="14" customFormat="1" ht="13.5">
      <c r="B208" s="245"/>
      <c r="C208" s="246"/>
      <c r="D208" s="230" t="s">
        <v>168</v>
      </c>
      <c r="E208" s="247" t="s">
        <v>22</v>
      </c>
      <c r="F208" s="248" t="s">
        <v>204</v>
      </c>
      <c r="G208" s="246"/>
      <c r="H208" s="249">
        <v>158.284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AT208" s="255" t="s">
        <v>168</v>
      </c>
      <c r="AU208" s="255" t="s">
        <v>88</v>
      </c>
      <c r="AV208" s="14" t="s">
        <v>166</v>
      </c>
      <c r="AW208" s="14" t="s">
        <v>42</v>
      </c>
      <c r="AX208" s="14" t="s">
        <v>24</v>
      </c>
      <c r="AY208" s="255" t="s">
        <v>159</v>
      </c>
    </row>
    <row r="209" spans="2:65" s="1" customFormat="1" ht="31.5" customHeight="1">
      <c r="B209" s="41"/>
      <c r="C209" s="204" t="s">
        <v>305</v>
      </c>
      <c r="D209" s="204" t="s">
        <v>161</v>
      </c>
      <c r="E209" s="205" t="s">
        <v>306</v>
      </c>
      <c r="F209" s="206" t="s">
        <v>307</v>
      </c>
      <c r="G209" s="207" t="s">
        <v>258</v>
      </c>
      <c r="H209" s="208">
        <v>158.284</v>
      </c>
      <c r="I209" s="209"/>
      <c r="J209" s="210">
        <f>ROUND(I209*H209,2)</f>
        <v>0</v>
      </c>
      <c r="K209" s="206" t="s">
        <v>165</v>
      </c>
      <c r="L209" s="61"/>
      <c r="M209" s="211" t="s">
        <v>22</v>
      </c>
      <c r="N209" s="212" t="s">
        <v>50</v>
      </c>
      <c r="O209" s="42"/>
      <c r="P209" s="213">
        <f>O209*H209</f>
        <v>0</v>
      </c>
      <c r="Q209" s="213">
        <v>0.01552</v>
      </c>
      <c r="R209" s="213">
        <f>Q209*H209</f>
        <v>2.45656768</v>
      </c>
      <c r="S209" s="213">
        <v>0</v>
      </c>
      <c r="T209" s="214">
        <f>S209*H209</f>
        <v>0</v>
      </c>
      <c r="AR209" s="25" t="s">
        <v>166</v>
      </c>
      <c r="AT209" s="25" t="s">
        <v>161</v>
      </c>
      <c r="AU209" s="25" t="s">
        <v>88</v>
      </c>
      <c r="AY209" s="25" t="s">
        <v>159</v>
      </c>
      <c r="BE209" s="215">
        <f>IF(N209="základní",J209,0)</f>
        <v>0</v>
      </c>
      <c r="BF209" s="215">
        <f>IF(N209="snížená",J209,0)</f>
        <v>0</v>
      </c>
      <c r="BG209" s="215">
        <f>IF(N209="zákl. přenesená",J209,0)</f>
        <v>0</v>
      </c>
      <c r="BH209" s="215">
        <f>IF(N209="sníž. přenesená",J209,0)</f>
        <v>0</v>
      </c>
      <c r="BI209" s="215">
        <f>IF(N209="nulová",J209,0)</f>
        <v>0</v>
      </c>
      <c r="BJ209" s="25" t="s">
        <v>24</v>
      </c>
      <c r="BK209" s="215">
        <f>ROUND(I209*H209,2)</f>
        <v>0</v>
      </c>
      <c r="BL209" s="25" t="s">
        <v>166</v>
      </c>
      <c r="BM209" s="25" t="s">
        <v>308</v>
      </c>
    </row>
    <row r="210" spans="2:51" s="12" customFormat="1" ht="13.5">
      <c r="B210" s="216"/>
      <c r="C210" s="217"/>
      <c r="D210" s="218" t="s">
        <v>168</v>
      </c>
      <c r="E210" s="219" t="s">
        <v>22</v>
      </c>
      <c r="F210" s="220" t="s">
        <v>272</v>
      </c>
      <c r="G210" s="217"/>
      <c r="H210" s="221" t="s">
        <v>22</v>
      </c>
      <c r="I210" s="222"/>
      <c r="J210" s="217"/>
      <c r="K210" s="217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168</v>
      </c>
      <c r="AU210" s="227" t="s">
        <v>88</v>
      </c>
      <c r="AV210" s="12" t="s">
        <v>24</v>
      </c>
      <c r="AW210" s="12" t="s">
        <v>42</v>
      </c>
      <c r="AX210" s="12" t="s">
        <v>79</v>
      </c>
      <c r="AY210" s="227" t="s">
        <v>159</v>
      </c>
    </row>
    <row r="211" spans="2:51" s="12" customFormat="1" ht="13.5">
      <c r="B211" s="216"/>
      <c r="C211" s="217"/>
      <c r="D211" s="218" t="s">
        <v>168</v>
      </c>
      <c r="E211" s="219" t="s">
        <v>22</v>
      </c>
      <c r="F211" s="220" t="s">
        <v>273</v>
      </c>
      <c r="G211" s="217"/>
      <c r="H211" s="221" t="s">
        <v>22</v>
      </c>
      <c r="I211" s="222"/>
      <c r="J211" s="217"/>
      <c r="K211" s="217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168</v>
      </c>
      <c r="AU211" s="227" t="s">
        <v>88</v>
      </c>
      <c r="AV211" s="12" t="s">
        <v>24</v>
      </c>
      <c r="AW211" s="12" t="s">
        <v>42</v>
      </c>
      <c r="AX211" s="12" t="s">
        <v>79</v>
      </c>
      <c r="AY211" s="227" t="s">
        <v>159</v>
      </c>
    </row>
    <row r="212" spans="2:51" s="12" customFormat="1" ht="13.5">
      <c r="B212" s="216"/>
      <c r="C212" s="217"/>
      <c r="D212" s="218" t="s">
        <v>168</v>
      </c>
      <c r="E212" s="219" t="s">
        <v>22</v>
      </c>
      <c r="F212" s="220" t="s">
        <v>299</v>
      </c>
      <c r="G212" s="217"/>
      <c r="H212" s="221" t="s">
        <v>22</v>
      </c>
      <c r="I212" s="222"/>
      <c r="J212" s="217"/>
      <c r="K212" s="217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168</v>
      </c>
      <c r="AU212" s="227" t="s">
        <v>88</v>
      </c>
      <c r="AV212" s="12" t="s">
        <v>24</v>
      </c>
      <c r="AW212" s="12" t="s">
        <v>42</v>
      </c>
      <c r="AX212" s="12" t="s">
        <v>79</v>
      </c>
      <c r="AY212" s="227" t="s">
        <v>159</v>
      </c>
    </row>
    <row r="213" spans="2:51" s="13" customFormat="1" ht="13.5">
      <c r="B213" s="228"/>
      <c r="C213" s="229"/>
      <c r="D213" s="218" t="s">
        <v>168</v>
      </c>
      <c r="E213" s="242" t="s">
        <v>22</v>
      </c>
      <c r="F213" s="243" t="s">
        <v>300</v>
      </c>
      <c r="G213" s="229"/>
      <c r="H213" s="244">
        <v>157.719</v>
      </c>
      <c r="I213" s="234"/>
      <c r="J213" s="229"/>
      <c r="K213" s="229"/>
      <c r="L213" s="235"/>
      <c r="M213" s="236"/>
      <c r="N213" s="237"/>
      <c r="O213" s="237"/>
      <c r="P213" s="237"/>
      <c r="Q213" s="237"/>
      <c r="R213" s="237"/>
      <c r="S213" s="237"/>
      <c r="T213" s="238"/>
      <c r="AT213" s="239" t="s">
        <v>168</v>
      </c>
      <c r="AU213" s="239" t="s">
        <v>88</v>
      </c>
      <c r="AV213" s="13" t="s">
        <v>88</v>
      </c>
      <c r="AW213" s="13" t="s">
        <v>42</v>
      </c>
      <c r="AX213" s="13" t="s">
        <v>79</v>
      </c>
      <c r="AY213" s="239" t="s">
        <v>159</v>
      </c>
    </row>
    <row r="214" spans="2:51" s="13" customFormat="1" ht="13.5">
      <c r="B214" s="228"/>
      <c r="C214" s="229"/>
      <c r="D214" s="218" t="s">
        <v>168</v>
      </c>
      <c r="E214" s="242" t="s">
        <v>22</v>
      </c>
      <c r="F214" s="243" t="s">
        <v>301</v>
      </c>
      <c r="G214" s="229"/>
      <c r="H214" s="244">
        <v>5.371</v>
      </c>
      <c r="I214" s="234"/>
      <c r="J214" s="229"/>
      <c r="K214" s="229"/>
      <c r="L214" s="235"/>
      <c r="M214" s="236"/>
      <c r="N214" s="237"/>
      <c r="O214" s="237"/>
      <c r="P214" s="237"/>
      <c r="Q214" s="237"/>
      <c r="R214" s="237"/>
      <c r="S214" s="237"/>
      <c r="T214" s="238"/>
      <c r="AT214" s="239" t="s">
        <v>168</v>
      </c>
      <c r="AU214" s="239" t="s">
        <v>88</v>
      </c>
      <c r="AV214" s="13" t="s">
        <v>88</v>
      </c>
      <c r="AW214" s="13" t="s">
        <v>42</v>
      </c>
      <c r="AX214" s="13" t="s">
        <v>79</v>
      </c>
      <c r="AY214" s="239" t="s">
        <v>159</v>
      </c>
    </row>
    <row r="215" spans="2:51" s="15" customFormat="1" ht="13.5">
      <c r="B215" s="256"/>
      <c r="C215" s="257"/>
      <c r="D215" s="218" t="s">
        <v>168</v>
      </c>
      <c r="E215" s="258" t="s">
        <v>22</v>
      </c>
      <c r="F215" s="259" t="s">
        <v>212</v>
      </c>
      <c r="G215" s="257"/>
      <c r="H215" s="260">
        <v>163.09</v>
      </c>
      <c r="I215" s="261"/>
      <c r="J215" s="257"/>
      <c r="K215" s="257"/>
      <c r="L215" s="262"/>
      <c r="M215" s="263"/>
      <c r="N215" s="264"/>
      <c r="O215" s="264"/>
      <c r="P215" s="264"/>
      <c r="Q215" s="264"/>
      <c r="R215" s="264"/>
      <c r="S215" s="264"/>
      <c r="T215" s="265"/>
      <c r="AT215" s="266" t="s">
        <v>168</v>
      </c>
      <c r="AU215" s="266" t="s">
        <v>88</v>
      </c>
      <c r="AV215" s="15" t="s">
        <v>175</v>
      </c>
      <c r="AW215" s="15" t="s">
        <v>42</v>
      </c>
      <c r="AX215" s="15" t="s">
        <v>79</v>
      </c>
      <c r="AY215" s="266" t="s">
        <v>159</v>
      </c>
    </row>
    <row r="216" spans="2:51" s="12" customFormat="1" ht="13.5">
      <c r="B216" s="216"/>
      <c r="C216" s="217"/>
      <c r="D216" s="218" t="s">
        <v>168</v>
      </c>
      <c r="E216" s="219" t="s">
        <v>22</v>
      </c>
      <c r="F216" s="220" t="s">
        <v>277</v>
      </c>
      <c r="G216" s="217"/>
      <c r="H216" s="221" t="s">
        <v>22</v>
      </c>
      <c r="I216" s="222"/>
      <c r="J216" s="217"/>
      <c r="K216" s="217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168</v>
      </c>
      <c r="AU216" s="227" t="s">
        <v>88</v>
      </c>
      <c r="AV216" s="12" t="s">
        <v>24</v>
      </c>
      <c r="AW216" s="12" t="s">
        <v>42</v>
      </c>
      <c r="AX216" s="12" t="s">
        <v>79</v>
      </c>
      <c r="AY216" s="227" t="s">
        <v>159</v>
      </c>
    </row>
    <row r="217" spans="2:51" s="13" customFormat="1" ht="13.5">
      <c r="B217" s="228"/>
      <c r="C217" s="229"/>
      <c r="D217" s="218" t="s">
        <v>168</v>
      </c>
      <c r="E217" s="242" t="s">
        <v>22</v>
      </c>
      <c r="F217" s="243" t="s">
        <v>302</v>
      </c>
      <c r="G217" s="229"/>
      <c r="H217" s="244">
        <v>-1.253</v>
      </c>
      <c r="I217" s="234"/>
      <c r="J217" s="229"/>
      <c r="K217" s="229"/>
      <c r="L217" s="235"/>
      <c r="M217" s="236"/>
      <c r="N217" s="237"/>
      <c r="O217" s="237"/>
      <c r="P217" s="237"/>
      <c r="Q217" s="237"/>
      <c r="R217" s="237"/>
      <c r="S217" s="237"/>
      <c r="T217" s="238"/>
      <c r="AT217" s="239" t="s">
        <v>168</v>
      </c>
      <c r="AU217" s="239" t="s">
        <v>88</v>
      </c>
      <c r="AV217" s="13" t="s">
        <v>88</v>
      </c>
      <c r="AW217" s="13" t="s">
        <v>42</v>
      </c>
      <c r="AX217" s="13" t="s">
        <v>79</v>
      </c>
      <c r="AY217" s="239" t="s">
        <v>159</v>
      </c>
    </row>
    <row r="218" spans="2:51" s="13" customFormat="1" ht="13.5">
      <c r="B218" s="228"/>
      <c r="C218" s="229"/>
      <c r="D218" s="218" t="s">
        <v>168</v>
      </c>
      <c r="E218" s="242" t="s">
        <v>22</v>
      </c>
      <c r="F218" s="243" t="s">
        <v>303</v>
      </c>
      <c r="G218" s="229"/>
      <c r="H218" s="244">
        <v>-3.139</v>
      </c>
      <c r="I218" s="234"/>
      <c r="J218" s="229"/>
      <c r="K218" s="229"/>
      <c r="L218" s="235"/>
      <c r="M218" s="236"/>
      <c r="N218" s="237"/>
      <c r="O218" s="237"/>
      <c r="P218" s="237"/>
      <c r="Q218" s="237"/>
      <c r="R218" s="237"/>
      <c r="S218" s="237"/>
      <c r="T218" s="238"/>
      <c r="AT218" s="239" t="s">
        <v>168</v>
      </c>
      <c r="AU218" s="239" t="s">
        <v>88</v>
      </c>
      <c r="AV218" s="13" t="s">
        <v>88</v>
      </c>
      <c r="AW218" s="13" t="s">
        <v>42</v>
      </c>
      <c r="AX218" s="13" t="s">
        <v>79</v>
      </c>
      <c r="AY218" s="239" t="s">
        <v>159</v>
      </c>
    </row>
    <row r="219" spans="2:51" s="12" customFormat="1" ht="13.5">
      <c r="B219" s="216"/>
      <c r="C219" s="217"/>
      <c r="D219" s="218" t="s">
        <v>168</v>
      </c>
      <c r="E219" s="219" t="s">
        <v>22</v>
      </c>
      <c r="F219" s="220" t="s">
        <v>280</v>
      </c>
      <c r="G219" s="217"/>
      <c r="H219" s="221" t="s">
        <v>22</v>
      </c>
      <c r="I219" s="222"/>
      <c r="J219" s="217"/>
      <c r="K219" s="217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168</v>
      </c>
      <c r="AU219" s="227" t="s">
        <v>88</v>
      </c>
      <c r="AV219" s="12" t="s">
        <v>24</v>
      </c>
      <c r="AW219" s="12" t="s">
        <v>42</v>
      </c>
      <c r="AX219" s="12" t="s">
        <v>79</v>
      </c>
      <c r="AY219" s="227" t="s">
        <v>159</v>
      </c>
    </row>
    <row r="220" spans="2:51" s="13" customFormat="1" ht="13.5">
      <c r="B220" s="228"/>
      <c r="C220" s="229"/>
      <c r="D220" s="218" t="s">
        <v>168</v>
      </c>
      <c r="E220" s="242" t="s">
        <v>22</v>
      </c>
      <c r="F220" s="243" t="s">
        <v>304</v>
      </c>
      <c r="G220" s="229"/>
      <c r="H220" s="244">
        <v>-0.414</v>
      </c>
      <c r="I220" s="234"/>
      <c r="J220" s="229"/>
      <c r="K220" s="229"/>
      <c r="L220" s="235"/>
      <c r="M220" s="236"/>
      <c r="N220" s="237"/>
      <c r="O220" s="237"/>
      <c r="P220" s="237"/>
      <c r="Q220" s="237"/>
      <c r="R220" s="237"/>
      <c r="S220" s="237"/>
      <c r="T220" s="238"/>
      <c r="AT220" s="239" t="s">
        <v>168</v>
      </c>
      <c r="AU220" s="239" t="s">
        <v>88</v>
      </c>
      <c r="AV220" s="13" t="s">
        <v>88</v>
      </c>
      <c r="AW220" s="13" t="s">
        <v>42</v>
      </c>
      <c r="AX220" s="13" t="s">
        <v>79</v>
      </c>
      <c r="AY220" s="239" t="s">
        <v>159</v>
      </c>
    </row>
    <row r="221" spans="2:51" s="15" customFormat="1" ht="13.5">
      <c r="B221" s="256"/>
      <c r="C221" s="257"/>
      <c r="D221" s="218" t="s">
        <v>168</v>
      </c>
      <c r="E221" s="258" t="s">
        <v>22</v>
      </c>
      <c r="F221" s="259" t="s">
        <v>212</v>
      </c>
      <c r="G221" s="257"/>
      <c r="H221" s="260">
        <v>-4.806</v>
      </c>
      <c r="I221" s="261"/>
      <c r="J221" s="257"/>
      <c r="K221" s="257"/>
      <c r="L221" s="262"/>
      <c r="M221" s="263"/>
      <c r="N221" s="264"/>
      <c r="O221" s="264"/>
      <c r="P221" s="264"/>
      <c r="Q221" s="264"/>
      <c r="R221" s="264"/>
      <c r="S221" s="264"/>
      <c r="T221" s="265"/>
      <c r="AT221" s="266" t="s">
        <v>168</v>
      </c>
      <c r="AU221" s="266" t="s">
        <v>88</v>
      </c>
      <c r="AV221" s="15" t="s">
        <v>175</v>
      </c>
      <c r="AW221" s="15" t="s">
        <v>42</v>
      </c>
      <c r="AX221" s="15" t="s">
        <v>79</v>
      </c>
      <c r="AY221" s="266" t="s">
        <v>159</v>
      </c>
    </row>
    <row r="222" spans="2:51" s="14" customFormat="1" ht="13.5">
      <c r="B222" s="245"/>
      <c r="C222" s="246"/>
      <c r="D222" s="230" t="s">
        <v>168</v>
      </c>
      <c r="E222" s="247" t="s">
        <v>22</v>
      </c>
      <c r="F222" s="248" t="s">
        <v>204</v>
      </c>
      <c r="G222" s="246"/>
      <c r="H222" s="249">
        <v>158.284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AT222" s="255" t="s">
        <v>168</v>
      </c>
      <c r="AU222" s="255" t="s">
        <v>88</v>
      </c>
      <c r="AV222" s="14" t="s">
        <v>166</v>
      </c>
      <c r="AW222" s="14" t="s">
        <v>42</v>
      </c>
      <c r="AX222" s="14" t="s">
        <v>24</v>
      </c>
      <c r="AY222" s="255" t="s">
        <v>159</v>
      </c>
    </row>
    <row r="223" spans="2:65" s="1" customFormat="1" ht="31.5" customHeight="1">
      <c r="B223" s="41"/>
      <c r="C223" s="204" t="s">
        <v>309</v>
      </c>
      <c r="D223" s="204" t="s">
        <v>161</v>
      </c>
      <c r="E223" s="205" t="s">
        <v>310</v>
      </c>
      <c r="F223" s="206" t="s">
        <v>311</v>
      </c>
      <c r="G223" s="207" t="s">
        <v>164</v>
      </c>
      <c r="H223" s="208">
        <v>565.04</v>
      </c>
      <c r="I223" s="209"/>
      <c r="J223" s="210">
        <f>ROUND(I223*H223,2)</f>
        <v>0</v>
      </c>
      <c r="K223" s="206" t="s">
        <v>165</v>
      </c>
      <c r="L223" s="61"/>
      <c r="M223" s="211" t="s">
        <v>22</v>
      </c>
      <c r="N223" s="212" t="s">
        <v>50</v>
      </c>
      <c r="O223" s="42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AR223" s="25" t="s">
        <v>166</v>
      </c>
      <c r="AT223" s="25" t="s">
        <v>161</v>
      </c>
      <c r="AU223" s="25" t="s">
        <v>88</v>
      </c>
      <c r="AY223" s="25" t="s">
        <v>159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25" t="s">
        <v>24</v>
      </c>
      <c r="BK223" s="215">
        <f>ROUND(I223*H223,2)</f>
        <v>0</v>
      </c>
      <c r="BL223" s="25" t="s">
        <v>166</v>
      </c>
      <c r="BM223" s="25" t="s">
        <v>312</v>
      </c>
    </row>
    <row r="224" spans="2:51" s="12" customFormat="1" ht="13.5">
      <c r="B224" s="216"/>
      <c r="C224" s="217"/>
      <c r="D224" s="218" t="s">
        <v>168</v>
      </c>
      <c r="E224" s="219" t="s">
        <v>22</v>
      </c>
      <c r="F224" s="220" t="s">
        <v>199</v>
      </c>
      <c r="G224" s="217"/>
      <c r="H224" s="221" t="s">
        <v>22</v>
      </c>
      <c r="I224" s="222"/>
      <c r="J224" s="217"/>
      <c r="K224" s="217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168</v>
      </c>
      <c r="AU224" s="227" t="s">
        <v>88</v>
      </c>
      <c r="AV224" s="12" t="s">
        <v>24</v>
      </c>
      <c r="AW224" s="12" t="s">
        <v>42</v>
      </c>
      <c r="AX224" s="12" t="s">
        <v>79</v>
      </c>
      <c r="AY224" s="227" t="s">
        <v>159</v>
      </c>
    </row>
    <row r="225" spans="2:51" s="12" customFormat="1" ht="13.5">
      <c r="B225" s="216"/>
      <c r="C225" s="217"/>
      <c r="D225" s="218" t="s">
        <v>168</v>
      </c>
      <c r="E225" s="219" t="s">
        <v>22</v>
      </c>
      <c r="F225" s="220" t="s">
        <v>273</v>
      </c>
      <c r="G225" s="217"/>
      <c r="H225" s="221" t="s">
        <v>22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168</v>
      </c>
      <c r="AU225" s="227" t="s">
        <v>88</v>
      </c>
      <c r="AV225" s="12" t="s">
        <v>24</v>
      </c>
      <c r="AW225" s="12" t="s">
        <v>42</v>
      </c>
      <c r="AX225" s="12" t="s">
        <v>79</v>
      </c>
      <c r="AY225" s="227" t="s">
        <v>159</v>
      </c>
    </row>
    <row r="226" spans="2:51" s="13" customFormat="1" ht="13.5">
      <c r="B226" s="228"/>
      <c r="C226" s="229"/>
      <c r="D226" s="230" t="s">
        <v>168</v>
      </c>
      <c r="E226" s="231" t="s">
        <v>22</v>
      </c>
      <c r="F226" s="232" t="s">
        <v>313</v>
      </c>
      <c r="G226" s="229"/>
      <c r="H226" s="233">
        <v>565.04</v>
      </c>
      <c r="I226" s="234"/>
      <c r="J226" s="229"/>
      <c r="K226" s="229"/>
      <c r="L226" s="235"/>
      <c r="M226" s="236"/>
      <c r="N226" s="237"/>
      <c r="O226" s="237"/>
      <c r="P226" s="237"/>
      <c r="Q226" s="237"/>
      <c r="R226" s="237"/>
      <c r="S226" s="237"/>
      <c r="T226" s="238"/>
      <c r="AT226" s="239" t="s">
        <v>168</v>
      </c>
      <c r="AU226" s="239" t="s">
        <v>88</v>
      </c>
      <c r="AV226" s="13" t="s">
        <v>88</v>
      </c>
      <c r="AW226" s="13" t="s">
        <v>42</v>
      </c>
      <c r="AX226" s="13" t="s">
        <v>24</v>
      </c>
      <c r="AY226" s="239" t="s">
        <v>159</v>
      </c>
    </row>
    <row r="227" spans="2:65" s="1" customFormat="1" ht="31.5" customHeight="1">
      <c r="B227" s="41"/>
      <c r="C227" s="204" t="s">
        <v>314</v>
      </c>
      <c r="D227" s="204" t="s">
        <v>161</v>
      </c>
      <c r="E227" s="205" t="s">
        <v>315</v>
      </c>
      <c r="F227" s="206" t="s">
        <v>316</v>
      </c>
      <c r="G227" s="207" t="s">
        <v>164</v>
      </c>
      <c r="H227" s="208">
        <v>430.08</v>
      </c>
      <c r="I227" s="209"/>
      <c r="J227" s="210">
        <f>ROUND(I227*H227,2)</f>
        <v>0</v>
      </c>
      <c r="K227" s="206" t="s">
        <v>165</v>
      </c>
      <c r="L227" s="61"/>
      <c r="M227" s="211" t="s">
        <v>22</v>
      </c>
      <c r="N227" s="212" t="s">
        <v>50</v>
      </c>
      <c r="O227" s="42"/>
      <c r="P227" s="213">
        <f>O227*H227</f>
        <v>0</v>
      </c>
      <c r="Q227" s="213">
        <v>0</v>
      </c>
      <c r="R227" s="213">
        <f>Q227*H227</f>
        <v>0</v>
      </c>
      <c r="S227" s="213">
        <v>0</v>
      </c>
      <c r="T227" s="214">
        <f>S227*H227</f>
        <v>0</v>
      </c>
      <c r="AR227" s="25" t="s">
        <v>166</v>
      </c>
      <c r="AT227" s="25" t="s">
        <v>161</v>
      </c>
      <c r="AU227" s="25" t="s">
        <v>88</v>
      </c>
      <c r="AY227" s="25" t="s">
        <v>159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25" t="s">
        <v>24</v>
      </c>
      <c r="BK227" s="215">
        <f>ROUND(I227*H227,2)</f>
        <v>0</v>
      </c>
      <c r="BL227" s="25" t="s">
        <v>166</v>
      </c>
      <c r="BM227" s="25" t="s">
        <v>317</v>
      </c>
    </row>
    <row r="228" spans="2:51" s="12" customFormat="1" ht="13.5">
      <c r="B228" s="216"/>
      <c r="C228" s="217"/>
      <c r="D228" s="218" t="s">
        <v>168</v>
      </c>
      <c r="E228" s="219" t="s">
        <v>22</v>
      </c>
      <c r="F228" s="220" t="s">
        <v>199</v>
      </c>
      <c r="G228" s="217"/>
      <c r="H228" s="221" t="s">
        <v>22</v>
      </c>
      <c r="I228" s="222"/>
      <c r="J228" s="217"/>
      <c r="K228" s="217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168</v>
      </c>
      <c r="AU228" s="227" t="s">
        <v>88</v>
      </c>
      <c r="AV228" s="12" t="s">
        <v>24</v>
      </c>
      <c r="AW228" s="12" t="s">
        <v>42</v>
      </c>
      <c r="AX228" s="12" t="s">
        <v>79</v>
      </c>
      <c r="AY228" s="227" t="s">
        <v>159</v>
      </c>
    </row>
    <row r="229" spans="2:51" s="12" customFormat="1" ht="13.5">
      <c r="B229" s="216"/>
      <c r="C229" s="217"/>
      <c r="D229" s="218" t="s">
        <v>168</v>
      </c>
      <c r="E229" s="219" t="s">
        <v>22</v>
      </c>
      <c r="F229" s="220" t="s">
        <v>273</v>
      </c>
      <c r="G229" s="217"/>
      <c r="H229" s="221" t="s">
        <v>22</v>
      </c>
      <c r="I229" s="222"/>
      <c r="J229" s="217"/>
      <c r="K229" s="217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168</v>
      </c>
      <c r="AU229" s="227" t="s">
        <v>88</v>
      </c>
      <c r="AV229" s="12" t="s">
        <v>24</v>
      </c>
      <c r="AW229" s="12" t="s">
        <v>42</v>
      </c>
      <c r="AX229" s="12" t="s">
        <v>79</v>
      </c>
      <c r="AY229" s="227" t="s">
        <v>159</v>
      </c>
    </row>
    <row r="230" spans="2:51" s="13" customFormat="1" ht="13.5">
      <c r="B230" s="228"/>
      <c r="C230" s="229"/>
      <c r="D230" s="230" t="s">
        <v>168</v>
      </c>
      <c r="E230" s="231" t="s">
        <v>22</v>
      </c>
      <c r="F230" s="232" t="s">
        <v>318</v>
      </c>
      <c r="G230" s="229"/>
      <c r="H230" s="233">
        <v>430.08</v>
      </c>
      <c r="I230" s="234"/>
      <c r="J230" s="229"/>
      <c r="K230" s="229"/>
      <c r="L230" s="235"/>
      <c r="M230" s="236"/>
      <c r="N230" s="237"/>
      <c r="O230" s="237"/>
      <c r="P230" s="237"/>
      <c r="Q230" s="237"/>
      <c r="R230" s="237"/>
      <c r="S230" s="237"/>
      <c r="T230" s="238"/>
      <c r="AT230" s="239" t="s">
        <v>168</v>
      </c>
      <c r="AU230" s="239" t="s">
        <v>88</v>
      </c>
      <c r="AV230" s="13" t="s">
        <v>88</v>
      </c>
      <c r="AW230" s="13" t="s">
        <v>42</v>
      </c>
      <c r="AX230" s="13" t="s">
        <v>24</v>
      </c>
      <c r="AY230" s="239" t="s">
        <v>159</v>
      </c>
    </row>
    <row r="231" spans="2:65" s="1" customFormat="1" ht="31.5" customHeight="1">
      <c r="B231" s="41"/>
      <c r="C231" s="204" t="s">
        <v>319</v>
      </c>
      <c r="D231" s="204" t="s">
        <v>161</v>
      </c>
      <c r="E231" s="205" t="s">
        <v>320</v>
      </c>
      <c r="F231" s="206" t="s">
        <v>321</v>
      </c>
      <c r="G231" s="207" t="s">
        <v>164</v>
      </c>
      <c r="H231" s="208">
        <v>565.04</v>
      </c>
      <c r="I231" s="209"/>
      <c r="J231" s="210">
        <f>ROUND(I231*H231,2)</f>
        <v>0</v>
      </c>
      <c r="K231" s="206" t="s">
        <v>165</v>
      </c>
      <c r="L231" s="61"/>
      <c r="M231" s="211" t="s">
        <v>22</v>
      </c>
      <c r="N231" s="212" t="s">
        <v>50</v>
      </c>
      <c r="O231" s="42"/>
      <c r="P231" s="213">
        <f>O231*H231</f>
        <v>0</v>
      </c>
      <c r="Q231" s="213">
        <v>0</v>
      </c>
      <c r="R231" s="213">
        <f>Q231*H231</f>
        <v>0</v>
      </c>
      <c r="S231" s="213">
        <v>0</v>
      </c>
      <c r="T231" s="214">
        <f>S231*H231</f>
        <v>0</v>
      </c>
      <c r="AR231" s="25" t="s">
        <v>166</v>
      </c>
      <c r="AT231" s="25" t="s">
        <v>161</v>
      </c>
      <c r="AU231" s="25" t="s">
        <v>88</v>
      </c>
      <c r="AY231" s="25" t="s">
        <v>159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25" t="s">
        <v>24</v>
      </c>
      <c r="BK231" s="215">
        <f>ROUND(I231*H231,2)</f>
        <v>0</v>
      </c>
      <c r="BL231" s="25" t="s">
        <v>166</v>
      </c>
      <c r="BM231" s="25" t="s">
        <v>322</v>
      </c>
    </row>
    <row r="232" spans="2:51" s="12" customFormat="1" ht="13.5">
      <c r="B232" s="216"/>
      <c r="C232" s="217"/>
      <c r="D232" s="218" t="s">
        <v>168</v>
      </c>
      <c r="E232" s="219" t="s">
        <v>22</v>
      </c>
      <c r="F232" s="220" t="s">
        <v>323</v>
      </c>
      <c r="G232" s="217"/>
      <c r="H232" s="221" t="s">
        <v>22</v>
      </c>
      <c r="I232" s="222"/>
      <c r="J232" s="217"/>
      <c r="K232" s="217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168</v>
      </c>
      <c r="AU232" s="227" t="s">
        <v>88</v>
      </c>
      <c r="AV232" s="12" t="s">
        <v>24</v>
      </c>
      <c r="AW232" s="12" t="s">
        <v>42</v>
      </c>
      <c r="AX232" s="12" t="s">
        <v>79</v>
      </c>
      <c r="AY232" s="227" t="s">
        <v>159</v>
      </c>
    </row>
    <row r="233" spans="2:51" s="13" customFormat="1" ht="13.5">
      <c r="B233" s="228"/>
      <c r="C233" s="229"/>
      <c r="D233" s="230" t="s">
        <v>168</v>
      </c>
      <c r="E233" s="231" t="s">
        <v>22</v>
      </c>
      <c r="F233" s="232" t="s">
        <v>313</v>
      </c>
      <c r="G233" s="229"/>
      <c r="H233" s="233">
        <v>565.04</v>
      </c>
      <c r="I233" s="234"/>
      <c r="J233" s="229"/>
      <c r="K233" s="229"/>
      <c r="L233" s="235"/>
      <c r="M233" s="236"/>
      <c r="N233" s="237"/>
      <c r="O233" s="237"/>
      <c r="P233" s="237"/>
      <c r="Q233" s="237"/>
      <c r="R233" s="237"/>
      <c r="S233" s="237"/>
      <c r="T233" s="238"/>
      <c r="AT233" s="239" t="s">
        <v>168</v>
      </c>
      <c r="AU233" s="239" t="s">
        <v>88</v>
      </c>
      <c r="AV233" s="13" t="s">
        <v>88</v>
      </c>
      <c r="AW233" s="13" t="s">
        <v>42</v>
      </c>
      <c r="AX233" s="13" t="s">
        <v>24</v>
      </c>
      <c r="AY233" s="239" t="s">
        <v>159</v>
      </c>
    </row>
    <row r="234" spans="2:65" s="1" customFormat="1" ht="31.5" customHeight="1">
      <c r="B234" s="41"/>
      <c r="C234" s="204" t="s">
        <v>324</v>
      </c>
      <c r="D234" s="204" t="s">
        <v>161</v>
      </c>
      <c r="E234" s="205" t="s">
        <v>325</v>
      </c>
      <c r="F234" s="206" t="s">
        <v>326</v>
      </c>
      <c r="G234" s="207" t="s">
        <v>164</v>
      </c>
      <c r="H234" s="208">
        <v>430.08</v>
      </c>
      <c r="I234" s="209"/>
      <c r="J234" s="210">
        <f>ROUND(I234*H234,2)</f>
        <v>0</v>
      </c>
      <c r="K234" s="206" t="s">
        <v>165</v>
      </c>
      <c r="L234" s="61"/>
      <c r="M234" s="211" t="s">
        <v>22</v>
      </c>
      <c r="N234" s="212" t="s">
        <v>50</v>
      </c>
      <c r="O234" s="42"/>
      <c r="P234" s="213">
        <f>O234*H234</f>
        <v>0</v>
      </c>
      <c r="Q234" s="213">
        <v>0</v>
      </c>
      <c r="R234" s="213">
        <f>Q234*H234</f>
        <v>0</v>
      </c>
      <c r="S234" s="213">
        <v>0</v>
      </c>
      <c r="T234" s="214">
        <f>S234*H234</f>
        <v>0</v>
      </c>
      <c r="AR234" s="25" t="s">
        <v>166</v>
      </c>
      <c r="AT234" s="25" t="s">
        <v>161</v>
      </c>
      <c r="AU234" s="25" t="s">
        <v>88</v>
      </c>
      <c r="AY234" s="25" t="s">
        <v>159</v>
      </c>
      <c r="BE234" s="215">
        <f>IF(N234="základní",J234,0)</f>
        <v>0</v>
      </c>
      <c r="BF234" s="215">
        <f>IF(N234="snížená",J234,0)</f>
        <v>0</v>
      </c>
      <c r="BG234" s="215">
        <f>IF(N234="zákl. přenesená",J234,0)</f>
        <v>0</v>
      </c>
      <c r="BH234" s="215">
        <f>IF(N234="sníž. přenesená",J234,0)</f>
        <v>0</v>
      </c>
      <c r="BI234" s="215">
        <f>IF(N234="nulová",J234,0)</f>
        <v>0</v>
      </c>
      <c r="BJ234" s="25" t="s">
        <v>24</v>
      </c>
      <c r="BK234" s="215">
        <f>ROUND(I234*H234,2)</f>
        <v>0</v>
      </c>
      <c r="BL234" s="25" t="s">
        <v>166</v>
      </c>
      <c r="BM234" s="25" t="s">
        <v>327</v>
      </c>
    </row>
    <row r="235" spans="2:51" s="12" customFormat="1" ht="13.5">
      <c r="B235" s="216"/>
      <c r="C235" s="217"/>
      <c r="D235" s="218" t="s">
        <v>168</v>
      </c>
      <c r="E235" s="219" t="s">
        <v>22</v>
      </c>
      <c r="F235" s="220" t="s">
        <v>323</v>
      </c>
      <c r="G235" s="217"/>
      <c r="H235" s="221" t="s">
        <v>22</v>
      </c>
      <c r="I235" s="222"/>
      <c r="J235" s="217"/>
      <c r="K235" s="217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168</v>
      </c>
      <c r="AU235" s="227" t="s">
        <v>88</v>
      </c>
      <c r="AV235" s="12" t="s">
        <v>24</v>
      </c>
      <c r="AW235" s="12" t="s">
        <v>42</v>
      </c>
      <c r="AX235" s="12" t="s">
        <v>79</v>
      </c>
      <c r="AY235" s="227" t="s">
        <v>159</v>
      </c>
    </row>
    <row r="236" spans="2:51" s="13" customFormat="1" ht="13.5">
      <c r="B236" s="228"/>
      <c r="C236" s="229"/>
      <c r="D236" s="230" t="s">
        <v>168</v>
      </c>
      <c r="E236" s="231" t="s">
        <v>22</v>
      </c>
      <c r="F236" s="232" t="s">
        <v>318</v>
      </c>
      <c r="G236" s="229"/>
      <c r="H236" s="233">
        <v>430.08</v>
      </c>
      <c r="I236" s="234"/>
      <c r="J236" s="229"/>
      <c r="K236" s="229"/>
      <c r="L236" s="235"/>
      <c r="M236" s="236"/>
      <c r="N236" s="237"/>
      <c r="O236" s="237"/>
      <c r="P236" s="237"/>
      <c r="Q236" s="237"/>
      <c r="R236" s="237"/>
      <c r="S236" s="237"/>
      <c r="T236" s="238"/>
      <c r="AT236" s="239" t="s">
        <v>168</v>
      </c>
      <c r="AU236" s="239" t="s">
        <v>88</v>
      </c>
      <c r="AV236" s="13" t="s">
        <v>88</v>
      </c>
      <c r="AW236" s="13" t="s">
        <v>42</v>
      </c>
      <c r="AX236" s="13" t="s">
        <v>24</v>
      </c>
      <c r="AY236" s="239" t="s">
        <v>159</v>
      </c>
    </row>
    <row r="237" spans="2:65" s="1" customFormat="1" ht="44.25" customHeight="1">
      <c r="B237" s="41"/>
      <c r="C237" s="204" t="s">
        <v>328</v>
      </c>
      <c r="D237" s="204" t="s">
        <v>161</v>
      </c>
      <c r="E237" s="205" t="s">
        <v>329</v>
      </c>
      <c r="F237" s="206" t="s">
        <v>330</v>
      </c>
      <c r="G237" s="207" t="s">
        <v>258</v>
      </c>
      <c r="H237" s="208">
        <v>151.953</v>
      </c>
      <c r="I237" s="209"/>
      <c r="J237" s="210">
        <f>ROUND(I237*H237,2)</f>
        <v>0</v>
      </c>
      <c r="K237" s="206" t="s">
        <v>165</v>
      </c>
      <c r="L237" s="61"/>
      <c r="M237" s="211" t="s">
        <v>22</v>
      </c>
      <c r="N237" s="212" t="s">
        <v>50</v>
      </c>
      <c r="O237" s="42"/>
      <c r="P237" s="213">
        <f>O237*H237</f>
        <v>0</v>
      </c>
      <c r="Q237" s="213">
        <v>0</v>
      </c>
      <c r="R237" s="213">
        <f>Q237*H237</f>
        <v>0</v>
      </c>
      <c r="S237" s="213">
        <v>0</v>
      </c>
      <c r="T237" s="214">
        <f>S237*H237</f>
        <v>0</v>
      </c>
      <c r="AR237" s="25" t="s">
        <v>166</v>
      </c>
      <c r="AT237" s="25" t="s">
        <v>161</v>
      </c>
      <c r="AU237" s="25" t="s">
        <v>88</v>
      </c>
      <c r="AY237" s="25" t="s">
        <v>159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25" t="s">
        <v>24</v>
      </c>
      <c r="BK237" s="215">
        <f>ROUND(I237*H237,2)</f>
        <v>0</v>
      </c>
      <c r="BL237" s="25" t="s">
        <v>166</v>
      </c>
      <c r="BM237" s="25" t="s">
        <v>331</v>
      </c>
    </row>
    <row r="238" spans="2:47" s="1" customFormat="1" ht="40.5">
      <c r="B238" s="41"/>
      <c r="C238" s="63"/>
      <c r="D238" s="218" t="s">
        <v>189</v>
      </c>
      <c r="E238" s="63"/>
      <c r="F238" s="240" t="s">
        <v>332</v>
      </c>
      <c r="G238" s="63"/>
      <c r="H238" s="63"/>
      <c r="I238" s="172"/>
      <c r="J238" s="63"/>
      <c r="K238" s="63"/>
      <c r="L238" s="61"/>
      <c r="M238" s="241"/>
      <c r="N238" s="42"/>
      <c r="O238" s="42"/>
      <c r="P238" s="42"/>
      <c r="Q238" s="42"/>
      <c r="R238" s="42"/>
      <c r="S238" s="42"/>
      <c r="T238" s="78"/>
      <c r="AT238" s="25" t="s">
        <v>189</v>
      </c>
      <c r="AU238" s="25" t="s">
        <v>88</v>
      </c>
    </row>
    <row r="239" spans="2:51" s="12" customFormat="1" ht="13.5">
      <c r="B239" s="216"/>
      <c r="C239" s="217"/>
      <c r="D239" s="218" t="s">
        <v>168</v>
      </c>
      <c r="E239" s="219" t="s">
        <v>22</v>
      </c>
      <c r="F239" s="220" t="s">
        <v>333</v>
      </c>
      <c r="G239" s="217"/>
      <c r="H239" s="221" t="s">
        <v>22</v>
      </c>
      <c r="I239" s="222"/>
      <c r="J239" s="217"/>
      <c r="K239" s="217"/>
      <c r="L239" s="223"/>
      <c r="M239" s="224"/>
      <c r="N239" s="225"/>
      <c r="O239" s="225"/>
      <c r="P239" s="225"/>
      <c r="Q239" s="225"/>
      <c r="R239" s="225"/>
      <c r="S239" s="225"/>
      <c r="T239" s="226"/>
      <c r="AT239" s="227" t="s">
        <v>168</v>
      </c>
      <c r="AU239" s="227" t="s">
        <v>88</v>
      </c>
      <c r="AV239" s="12" t="s">
        <v>24</v>
      </c>
      <c r="AW239" s="12" t="s">
        <v>42</v>
      </c>
      <c r="AX239" s="12" t="s">
        <v>79</v>
      </c>
      <c r="AY239" s="227" t="s">
        <v>159</v>
      </c>
    </row>
    <row r="240" spans="2:51" s="13" customFormat="1" ht="13.5">
      <c r="B240" s="228"/>
      <c r="C240" s="229"/>
      <c r="D240" s="230" t="s">
        <v>168</v>
      </c>
      <c r="E240" s="231" t="s">
        <v>22</v>
      </c>
      <c r="F240" s="232" t="s">
        <v>334</v>
      </c>
      <c r="G240" s="229"/>
      <c r="H240" s="233">
        <v>151.953</v>
      </c>
      <c r="I240" s="234"/>
      <c r="J240" s="229"/>
      <c r="K240" s="229"/>
      <c r="L240" s="235"/>
      <c r="M240" s="236"/>
      <c r="N240" s="237"/>
      <c r="O240" s="237"/>
      <c r="P240" s="237"/>
      <c r="Q240" s="237"/>
      <c r="R240" s="237"/>
      <c r="S240" s="237"/>
      <c r="T240" s="238"/>
      <c r="AT240" s="239" t="s">
        <v>168</v>
      </c>
      <c r="AU240" s="239" t="s">
        <v>88</v>
      </c>
      <c r="AV240" s="13" t="s">
        <v>88</v>
      </c>
      <c r="AW240" s="13" t="s">
        <v>42</v>
      </c>
      <c r="AX240" s="13" t="s">
        <v>24</v>
      </c>
      <c r="AY240" s="239" t="s">
        <v>159</v>
      </c>
    </row>
    <row r="241" spans="2:65" s="1" customFormat="1" ht="44.25" customHeight="1">
      <c r="B241" s="41"/>
      <c r="C241" s="204" t="s">
        <v>335</v>
      </c>
      <c r="D241" s="204" t="s">
        <v>161</v>
      </c>
      <c r="E241" s="205" t="s">
        <v>336</v>
      </c>
      <c r="F241" s="206" t="s">
        <v>337</v>
      </c>
      <c r="G241" s="207" t="s">
        <v>258</v>
      </c>
      <c r="H241" s="208">
        <v>37.988</v>
      </c>
      <c r="I241" s="209"/>
      <c r="J241" s="210">
        <f>ROUND(I241*H241,2)</f>
        <v>0</v>
      </c>
      <c r="K241" s="206" t="s">
        <v>165</v>
      </c>
      <c r="L241" s="61"/>
      <c r="M241" s="211" t="s">
        <v>22</v>
      </c>
      <c r="N241" s="212" t="s">
        <v>50</v>
      </c>
      <c r="O241" s="42"/>
      <c r="P241" s="213">
        <f>O241*H241</f>
        <v>0</v>
      </c>
      <c r="Q241" s="213">
        <v>0</v>
      </c>
      <c r="R241" s="213">
        <f>Q241*H241</f>
        <v>0</v>
      </c>
      <c r="S241" s="213">
        <v>0</v>
      </c>
      <c r="T241" s="214">
        <f>S241*H241</f>
        <v>0</v>
      </c>
      <c r="AR241" s="25" t="s">
        <v>166</v>
      </c>
      <c r="AT241" s="25" t="s">
        <v>161</v>
      </c>
      <c r="AU241" s="25" t="s">
        <v>88</v>
      </c>
      <c r="AY241" s="25" t="s">
        <v>159</v>
      </c>
      <c r="BE241" s="215">
        <f>IF(N241="základní",J241,0)</f>
        <v>0</v>
      </c>
      <c r="BF241" s="215">
        <f>IF(N241="snížená",J241,0)</f>
        <v>0</v>
      </c>
      <c r="BG241" s="215">
        <f>IF(N241="zákl. přenesená",J241,0)</f>
        <v>0</v>
      </c>
      <c r="BH241" s="215">
        <f>IF(N241="sníž. přenesená",J241,0)</f>
        <v>0</v>
      </c>
      <c r="BI241" s="215">
        <f>IF(N241="nulová",J241,0)</f>
        <v>0</v>
      </c>
      <c r="BJ241" s="25" t="s">
        <v>24</v>
      </c>
      <c r="BK241" s="215">
        <f>ROUND(I241*H241,2)</f>
        <v>0</v>
      </c>
      <c r="BL241" s="25" t="s">
        <v>166</v>
      </c>
      <c r="BM241" s="25" t="s">
        <v>338</v>
      </c>
    </row>
    <row r="242" spans="2:47" s="1" customFormat="1" ht="40.5">
      <c r="B242" s="41"/>
      <c r="C242" s="63"/>
      <c r="D242" s="218" t="s">
        <v>189</v>
      </c>
      <c r="E242" s="63"/>
      <c r="F242" s="240" t="s">
        <v>332</v>
      </c>
      <c r="G242" s="63"/>
      <c r="H242" s="63"/>
      <c r="I242" s="172"/>
      <c r="J242" s="63"/>
      <c r="K242" s="63"/>
      <c r="L242" s="61"/>
      <c r="M242" s="241"/>
      <c r="N242" s="42"/>
      <c r="O242" s="42"/>
      <c r="P242" s="42"/>
      <c r="Q242" s="42"/>
      <c r="R242" s="42"/>
      <c r="S242" s="42"/>
      <c r="T242" s="78"/>
      <c r="AT242" s="25" t="s">
        <v>189</v>
      </c>
      <c r="AU242" s="25" t="s">
        <v>88</v>
      </c>
    </row>
    <row r="243" spans="2:51" s="12" customFormat="1" ht="13.5">
      <c r="B243" s="216"/>
      <c r="C243" s="217"/>
      <c r="D243" s="218" t="s">
        <v>168</v>
      </c>
      <c r="E243" s="219" t="s">
        <v>22</v>
      </c>
      <c r="F243" s="220" t="s">
        <v>339</v>
      </c>
      <c r="G243" s="217"/>
      <c r="H243" s="221" t="s">
        <v>22</v>
      </c>
      <c r="I243" s="222"/>
      <c r="J243" s="217"/>
      <c r="K243" s="217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168</v>
      </c>
      <c r="AU243" s="227" t="s">
        <v>88</v>
      </c>
      <c r="AV243" s="12" t="s">
        <v>24</v>
      </c>
      <c r="AW243" s="12" t="s">
        <v>42</v>
      </c>
      <c r="AX243" s="12" t="s">
        <v>79</v>
      </c>
      <c r="AY243" s="227" t="s">
        <v>159</v>
      </c>
    </row>
    <row r="244" spans="2:51" s="13" customFormat="1" ht="13.5">
      <c r="B244" s="228"/>
      <c r="C244" s="229"/>
      <c r="D244" s="230" t="s">
        <v>168</v>
      </c>
      <c r="E244" s="231" t="s">
        <v>22</v>
      </c>
      <c r="F244" s="232" t="s">
        <v>340</v>
      </c>
      <c r="G244" s="229"/>
      <c r="H244" s="233">
        <v>37.988</v>
      </c>
      <c r="I244" s="234"/>
      <c r="J244" s="229"/>
      <c r="K244" s="229"/>
      <c r="L244" s="235"/>
      <c r="M244" s="236"/>
      <c r="N244" s="237"/>
      <c r="O244" s="237"/>
      <c r="P244" s="237"/>
      <c r="Q244" s="237"/>
      <c r="R244" s="237"/>
      <c r="S244" s="237"/>
      <c r="T244" s="238"/>
      <c r="AT244" s="239" t="s">
        <v>168</v>
      </c>
      <c r="AU244" s="239" t="s">
        <v>88</v>
      </c>
      <c r="AV244" s="13" t="s">
        <v>88</v>
      </c>
      <c r="AW244" s="13" t="s">
        <v>42</v>
      </c>
      <c r="AX244" s="13" t="s">
        <v>24</v>
      </c>
      <c r="AY244" s="239" t="s">
        <v>159</v>
      </c>
    </row>
    <row r="245" spans="2:65" s="1" customFormat="1" ht="31.5" customHeight="1">
      <c r="B245" s="41"/>
      <c r="C245" s="204" t="s">
        <v>341</v>
      </c>
      <c r="D245" s="204" t="s">
        <v>161</v>
      </c>
      <c r="E245" s="205" t="s">
        <v>342</v>
      </c>
      <c r="F245" s="206" t="s">
        <v>343</v>
      </c>
      <c r="G245" s="207" t="s">
        <v>173</v>
      </c>
      <c r="H245" s="208">
        <v>1</v>
      </c>
      <c r="I245" s="209"/>
      <c r="J245" s="210">
        <f>ROUND(I245*H245,2)</f>
        <v>0</v>
      </c>
      <c r="K245" s="206" t="s">
        <v>165</v>
      </c>
      <c r="L245" s="61"/>
      <c r="M245" s="211" t="s">
        <v>22</v>
      </c>
      <c r="N245" s="212" t="s">
        <v>50</v>
      </c>
      <c r="O245" s="42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AR245" s="25" t="s">
        <v>166</v>
      </c>
      <c r="AT245" s="25" t="s">
        <v>161</v>
      </c>
      <c r="AU245" s="25" t="s">
        <v>88</v>
      </c>
      <c r="AY245" s="25" t="s">
        <v>159</v>
      </c>
      <c r="BE245" s="215">
        <f>IF(N245="základní",J245,0)</f>
        <v>0</v>
      </c>
      <c r="BF245" s="215">
        <f>IF(N245="snížená",J245,0)</f>
        <v>0</v>
      </c>
      <c r="BG245" s="215">
        <f>IF(N245="zákl. přenesená",J245,0)</f>
        <v>0</v>
      </c>
      <c r="BH245" s="215">
        <f>IF(N245="sníž. přenesená",J245,0)</f>
        <v>0</v>
      </c>
      <c r="BI245" s="215">
        <f>IF(N245="nulová",J245,0)</f>
        <v>0</v>
      </c>
      <c r="BJ245" s="25" t="s">
        <v>24</v>
      </c>
      <c r="BK245" s="215">
        <f>ROUND(I245*H245,2)</f>
        <v>0</v>
      </c>
      <c r="BL245" s="25" t="s">
        <v>166</v>
      </c>
      <c r="BM245" s="25" t="s">
        <v>344</v>
      </c>
    </row>
    <row r="246" spans="2:51" s="13" customFormat="1" ht="13.5">
      <c r="B246" s="228"/>
      <c r="C246" s="229"/>
      <c r="D246" s="230" t="s">
        <v>168</v>
      </c>
      <c r="E246" s="231" t="s">
        <v>22</v>
      </c>
      <c r="F246" s="232" t="s">
        <v>179</v>
      </c>
      <c r="G246" s="229"/>
      <c r="H246" s="233">
        <v>1</v>
      </c>
      <c r="I246" s="234"/>
      <c r="J246" s="229"/>
      <c r="K246" s="229"/>
      <c r="L246" s="235"/>
      <c r="M246" s="236"/>
      <c r="N246" s="237"/>
      <c r="O246" s="237"/>
      <c r="P246" s="237"/>
      <c r="Q246" s="237"/>
      <c r="R246" s="237"/>
      <c r="S246" s="237"/>
      <c r="T246" s="238"/>
      <c r="AT246" s="239" t="s">
        <v>168</v>
      </c>
      <c r="AU246" s="239" t="s">
        <v>88</v>
      </c>
      <c r="AV246" s="13" t="s">
        <v>88</v>
      </c>
      <c r="AW246" s="13" t="s">
        <v>42</v>
      </c>
      <c r="AX246" s="13" t="s">
        <v>24</v>
      </c>
      <c r="AY246" s="239" t="s">
        <v>159</v>
      </c>
    </row>
    <row r="247" spans="2:65" s="1" customFormat="1" ht="31.5" customHeight="1">
      <c r="B247" s="41"/>
      <c r="C247" s="204" t="s">
        <v>345</v>
      </c>
      <c r="D247" s="204" t="s">
        <v>161</v>
      </c>
      <c r="E247" s="205" t="s">
        <v>346</v>
      </c>
      <c r="F247" s="206" t="s">
        <v>347</v>
      </c>
      <c r="G247" s="207" t="s">
        <v>173</v>
      </c>
      <c r="H247" s="208">
        <v>1</v>
      </c>
      <c r="I247" s="209"/>
      <c r="J247" s="210">
        <f>ROUND(I247*H247,2)</f>
        <v>0</v>
      </c>
      <c r="K247" s="206" t="s">
        <v>165</v>
      </c>
      <c r="L247" s="61"/>
      <c r="M247" s="211" t="s">
        <v>22</v>
      </c>
      <c r="N247" s="212" t="s">
        <v>50</v>
      </c>
      <c r="O247" s="42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AR247" s="25" t="s">
        <v>166</v>
      </c>
      <c r="AT247" s="25" t="s">
        <v>161</v>
      </c>
      <c r="AU247" s="25" t="s">
        <v>88</v>
      </c>
      <c r="AY247" s="25" t="s">
        <v>159</v>
      </c>
      <c r="BE247" s="215">
        <f>IF(N247="základní",J247,0)</f>
        <v>0</v>
      </c>
      <c r="BF247" s="215">
        <f>IF(N247="snížená",J247,0)</f>
        <v>0</v>
      </c>
      <c r="BG247" s="215">
        <f>IF(N247="zákl. přenesená",J247,0)</f>
        <v>0</v>
      </c>
      <c r="BH247" s="215">
        <f>IF(N247="sníž. přenesená",J247,0)</f>
        <v>0</v>
      </c>
      <c r="BI247" s="215">
        <f>IF(N247="nulová",J247,0)</f>
        <v>0</v>
      </c>
      <c r="BJ247" s="25" t="s">
        <v>24</v>
      </c>
      <c r="BK247" s="215">
        <f>ROUND(I247*H247,2)</f>
        <v>0</v>
      </c>
      <c r="BL247" s="25" t="s">
        <v>166</v>
      </c>
      <c r="BM247" s="25" t="s">
        <v>348</v>
      </c>
    </row>
    <row r="248" spans="2:51" s="13" customFormat="1" ht="13.5">
      <c r="B248" s="228"/>
      <c r="C248" s="229"/>
      <c r="D248" s="230" t="s">
        <v>168</v>
      </c>
      <c r="E248" s="231" t="s">
        <v>22</v>
      </c>
      <c r="F248" s="232" t="s">
        <v>179</v>
      </c>
      <c r="G248" s="229"/>
      <c r="H248" s="233">
        <v>1</v>
      </c>
      <c r="I248" s="234"/>
      <c r="J248" s="229"/>
      <c r="K248" s="229"/>
      <c r="L248" s="235"/>
      <c r="M248" s="236"/>
      <c r="N248" s="237"/>
      <c r="O248" s="237"/>
      <c r="P248" s="237"/>
      <c r="Q248" s="237"/>
      <c r="R248" s="237"/>
      <c r="S248" s="237"/>
      <c r="T248" s="238"/>
      <c r="AT248" s="239" t="s">
        <v>168</v>
      </c>
      <c r="AU248" s="239" t="s">
        <v>88</v>
      </c>
      <c r="AV248" s="13" t="s">
        <v>88</v>
      </c>
      <c r="AW248" s="13" t="s">
        <v>42</v>
      </c>
      <c r="AX248" s="13" t="s">
        <v>24</v>
      </c>
      <c r="AY248" s="239" t="s">
        <v>159</v>
      </c>
    </row>
    <row r="249" spans="2:65" s="1" customFormat="1" ht="31.5" customHeight="1">
      <c r="B249" s="41"/>
      <c r="C249" s="204" t="s">
        <v>349</v>
      </c>
      <c r="D249" s="204" t="s">
        <v>161</v>
      </c>
      <c r="E249" s="205" t="s">
        <v>350</v>
      </c>
      <c r="F249" s="206" t="s">
        <v>351</v>
      </c>
      <c r="G249" s="207" t="s">
        <v>173</v>
      </c>
      <c r="H249" s="208">
        <v>1</v>
      </c>
      <c r="I249" s="209"/>
      <c r="J249" s="210">
        <f>ROUND(I249*H249,2)</f>
        <v>0</v>
      </c>
      <c r="K249" s="206" t="s">
        <v>165</v>
      </c>
      <c r="L249" s="61"/>
      <c r="M249" s="211" t="s">
        <v>22</v>
      </c>
      <c r="N249" s="212" t="s">
        <v>50</v>
      </c>
      <c r="O249" s="42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AR249" s="25" t="s">
        <v>166</v>
      </c>
      <c r="AT249" s="25" t="s">
        <v>161</v>
      </c>
      <c r="AU249" s="25" t="s">
        <v>88</v>
      </c>
      <c r="AY249" s="25" t="s">
        <v>159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25" t="s">
        <v>24</v>
      </c>
      <c r="BK249" s="215">
        <f>ROUND(I249*H249,2)</f>
        <v>0</v>
      </c>
      <c r="BL249" s="25" t="s">
        <v>166</v>
      </c>
      <c r="BM249" s="25" t="s">
        <v>352</v>
      </c>
    </row>
    <row r="250" spans="2:51" s="13" customFormat="1" ht="13.5">
      <c r="B250" s="228"/>
      <c r="C250" s="229"/>
      <c r="D250" s="230" t="s">
        <v>168</v>
      </c>
      <c r="E250" s="231" t="s">
        <v>22</v>
      </c>
      <c r="F250" s="232" t="s">
        <v>179</v>
      </c>
      <c r="G250" s="229"/>
      <c r="H250" s="233">
        <v>1</v>
      </c>
      <c r="I250" s="234"/>
      <c r="J250" s="229"/>
      <c r="K250" s="229"/>
      <c r="L250" s="235"/>
      <c r="M250" s="236"/>
      <c r="N250" s="237"/>
      <c r="O250" s="237"/>
      <c r="P250" s="237"/>
      <c r="Q250" s="237"/>
      <c r="R250" s="237"/>
      <c r="S250" s="237"/>
      <c r="T250" s="238"/>
      <c r="AT250" s="239" t="s">
        <v>168</v>
      </c>
      <c r="AU250" s="239" t="s">
        <v>88</v>
      </c>
      <c r="AV250" s="13" t="s">
        <v>88</v>
      </c>
      <c r="AW250" s="13" t="s">
        <v>42</v>
      </c>
      <c r="AX250" s="13" t="s">
        <v>24</v>
      </c>
      <c r="AY250" s="239" t="s">
        <v>159</v>
      </c>
    </row>
    <row r="251" spans="2:65" s="1" customFormat="1" ht="31.5" customHeight="1">
      <c r="B251" s="41"/>
      <c r="C251" s="204" t="s">
        <v>353</v>
      </c>
      <c r="D251" s="204" t="s">
        <v>161</v>
      </c>
      <c r="E251" s="205" t="s">
        <v>354</v>
      </c>
      <c r="F251" s="206" t="s">
        <v>355</v>
      </c>
      <c r="G251" s="207" t="s">
        <v>164</v>
      </c>
      <c r="H251" s="208">
        <v>8</v>
      </c>
      <c r="I251" s="209"/>
      <c r="J251" s="210">
        <f>ROUND(I251*H251,2)</f>
        <v>0</v>
      </c>
      <c r="K251" s="206" t="s">
        <v>165</v>
      </c>
      <c r="L251" s="61"/>
      <c r="M251" s="211" t="s">
        <v>22</v>
      </c>
      <c r="N251" s="212" t="s">
        <v>50</v>
      </c>
      <c r="O251" s="42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AR251" s="25" t="s">
        <v>166</v>
      </c>
      <c r="AT251" s="25" t="s">
        <v>161</v>
      </c>
      <c r="AU251" s="25" t="s">
        <v>88</v>
      </c>
      <c r="AY251" s="25" t="s">
        <v>159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25" t="s">
        <v>24</v>
      </c>
      <c r="BK251" s="215">
        <f>ROUND(I251*H251,2)</f>
        <v>0</v>
      </c>
      <c r="BL251" s="25" t="s">
        <v>166</v>
      </c>
      <c r="BM251" s="25" t="s">
        <v>356</v>
      </c>
    </row>
    <row r="252" spans="2:51" s="13" customFormat="1" ht="13.5">
      <c r="B252" s="228"/>
      <c r="C252" s="229"/>
      <c r="D252" s="230" t="s">
        <v>168</v>
      </c>
      <c r="E252" s="231" t="s">
        <v>22</v>
      </c>
      <c r="F252" s="232" t="s">
        <v>357</v>
      </c>
      <c r="G252" s="229"/>
      <c r="H252" s="233">
        <v>8</v>
      </c>
      <c r="I252" s="234"/>
      <c r="J252" s="229"/>
      <c r="K252" s="229"/>
      <c r="L252" s="235"/>
      <c r="M252" s="236"/>
      <c r="N252" s="237"/>
      <c r="O252" s="237"/>
      <c r="P252" s="237"/>
      <c r="Q252" s="237"/>
      <c r="R252" s="237"/>
      <c r="S252" s="237"/>
      <c r="T252" s="238"/>
      <c r="AT252" s="239" t="s">
        <v>168</v>
      </c>
      <c r="AU252" s="239" t="s">
        <v>88</v>
      </c>
      <c r="AV252" s="13" t="s">
        <v>88</v>
      </c>
      <c r="AW252" s="13" t="s">
        <v>42</v>
      </c>
      <c r="AX252" s="13" t="s">
        <v>24</v>
      </c>
      <c r="AY252" s="239" t="s">
        <v>159</v>
      </c>
    </row>
    <row r="253" spans="2:65" s="1" customFormat="1" ht="44.25" customHeight="1">
      <c r="B253" s="41"/>
      <c r="C253" s="204" t="s">
        <v>358</v>
      </c>
      <c r="D253" s="204" t="s">
        <v>161</v>
      </c>
      <c r="E253" s="205" t="s">
        <v>359</v>
      </c>
      <c r="F253" s="206" t="s">
        <v>360</v>
      </c>
      <c r="G253" s="207" t="s">
        <v>258</v>
      </c>
      <c r="H253" s="208">
        <v>1525.142</v>
      </c>
      <c r="I253" s="209"/>
      <c r="J253" s="210">
        <f>ROUND(I253*H253,2)</f>
        <v>0</v>
      </c>
      <c r="K253" s="206" t="s">
        <v>165</v>
      </c>
      <c r="L253" s="61"/>
      <c r="M253" s="211" t="s">
        <v>22</v>
      </c>
      <c r="N253" s="212" t="s">
        <v>50</v>
      </c>
      <c r="O253" s="42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AR253" s="25" t="s">
        <v>166</v>
      </c>
      <c r="AT253" s="25" t="s">
        <v>161</v>
      </c>
      <c r="AU253" s="25" t="s">
        <v>88</v>
      </c>
      <c r="AY253" s="25" t="s">
        <v>159</v>
      </c>
      <c r="BE253" s="215">
        <f>IF(N253="základní",J253,0)</f>
        <v>0</v>
      </c>
      <c r="BF253" s="215">
        <f>IF(N253="snížená",J253,0)</f>
        <v>0</v>
      </c>
      <c r="BG253" s="215">
        <f>IF(N253="zákl. přenesená",J253,0)</f>
        <v>0</v>
      </c>
      <c r="BH253" s="215">
        <f>IF(N253="sníž. přenesená",J253,0)</f>
        <v>0</v>
      </c>
      <c r="BI253" s="215">
        <f>IF(N253="nulová",J253,0)</f>
        <v>0</v>
      </c>
      <c r="BJ253" s="25" t="s">
        <v>24</v>
      </c>
      <c r="BK253" s="215">
        <f>ROUND(I253*H253,2)</f>
        <v>0</v>
      </c>
      <c r="BL253" s="25" t="s">
        <v>166</v>
      </c>
      <c r="BM253" s="25" t="s">
        <v>361</v>
      </c>
    </row>
    <row r="254" spans="2:51" s="12" customFormat="1" ht="13.5">
      <c r="B254" s="216"/>
      <c r="C254" s="217"/>
      <c r="D254" s="218" t="s">
        <v>168</v>
      </c>
      <c r="E254" s="219" t="s">
        <v>22</v>
      </c>
      <c r="F254" s="220" t="s">
        <v>362</v>
      </c>
      <c r="G254" s="217"/>
      <c r="H254" s="221" t="s">
        <v>22</v>
      </c>
      <c r="I254" s="222"/>
      <c r="J254" s="217"/>
      <c r="K254" s="217"/>
      <c r="L254" s="223"/>
      <c r="M254" s="224"/>
      <c r="N254" s="225"/>
      <c r="O254" s="225"/>
      <c r="P254" s="225"/>
      <c r="Q254" s="225"/>
      <c r="R254" s="225"/>
      <c r="S254" s="225"/>
      <c r="T254" s="226"/>
      <c r="AT254" s="227" t="s">
        <v>168</v>
      </c>
      <c r="AU254" s="227" t="s">
        <v>88</v>
      </c>
      <c r="AV254" s="12" t="s">
        <v>24</v>
      </c>
      <c r="AW254" s="12" t="s">
        <v>42</v>
      </c>
      <c r="AX254" s="12" t="s">
        <v>79</v>
      </c>
      <c r="AY254" s="227" t="s">
        <v>159</v>
      </c>
    </row>
    <row r="255" spans="2:51" s="13" customFormat="1" ht="13.5">
      <c r="B255" s="228"/>
      <c r="C255" s="229"/>
      <c r="D255" s="218" t="s">
        <v>168</v>
      </c>
      <c r="E255" s="242" t="s">
        <v>22</v>
      </c>
      <c r="F255" s="243" t="s">
        <v>363</v>
      </c>
      <c r="G255" s="229"/>
      <c r="H255" s="244">
        <v>48.928</v>
      </c>
      <c r="I255" s="234"/>
      <c r="J255" s="229"/>
      <c r="K255" s="229"/>
      <c r="L255" s="235"/>
      <c r="M255" s="236"/>
      <c r="N255" s="237"/>
      <c r="O255" s="237"/>
      <c r="P255" s="237"/>
      <c r="Q255" s="237"/>
      <c r="R255" s="237"/>
      <c r="S255" s="237"/>
      <c r="T255" s="238"/>
      <c r="AT255" s="239" t="s">
        <v>168</v>
      </c>
      <c r="AU255" s="239" t="s">
        <v>88</v>
      </c>
      <c r="AV255" s="13" t="s">
        <v>88</v>
      </c>
      <c r="AW255" s="13" t="s">
        <v>42</v>
      </c>
      <c r="AX255" s="13" t="s">
        <v>79</v>
      </c>
      <c r="AY255" s="239" t="s">
        <v>159</v>
      </c>
    </row>
    <row r="256" spans="2:51" s="12" customFormat="1" ht="13.5">
      <c r="B256" s="216"/>
      <c r="C256" s="217"/>
      <c r="D256" s="218" t="s">
        <v>168</v>
      </c>
      <c r="E256" s="219" t="s">
        <v>22</v>
      </c>
      <c r="F256" s="220" t="s">
        <v>364</v>
      </c>
      <c r="G256" s="217"/>
      <c r="H256" s="221" t="s">
        <v>22</v>
      </c>
      <c r="I256" s="222"/>
      <c r="J256" s="217"/>
      <c r="K256" s="217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168</v>
      </c>
      <c r="AU256" s="227" t="s">
        <v>88</v>
      </c>
      <c r="AV256" s="12" t="s">
        <v>24</v>
      </c>
      <c r="AW256" s="12" t="s">
        <v>42</v>
      </c>
      <c r="AX256" s="12" t="s">
        <v>79</v>
      </c>
      <c r="AY256" s="227" t="s">
        <v>159</v>
      </c>
    </row>
    <row r="257" spans="2:51" s="13" customFormat="1" ht="13.5">
      <c r="B257" s="228"/>
      <c r="C257" s="229"/>
      <c r="D257" s="218" t="s">
        <v>168</v>
      </c>
      <c r="E257" s="242" t="s">
        <v>22</v>
      </c>
      <c r="F257" s="243" t="s">
        <v>365</v>
      </c>
      <c r="G257" s="229"/>
      <c r="H257" s="244">
        <v>419.88</v>
      </c>
      <c r="I257" s="234"/>
      <c r="J257" s="229"/>
      <c r="K257" s="229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168</v>
      </c>
      <c r="AU257" s="239" t="s">
        <v>88</v>
      </c>
      <c r="AV257" s="13" t="s">
        <v>88</v>
      </c>
      <c r="AW257" s="13" t="s">
        <v>42</v>
      </c>
      <c r="AX257" s="13" t="s">
        <v>79</v>
      </c>
      <c r="AY257" s="239" t="s">
        <v>159</v>
      </c>
    </row>
    <row r="258" spans="2:51" s="15" customFormat="1" ht="13.5">
      <c r="B258" s="256"/>
      <c r="C258" s="257"/>
      <c r="D258" s="218" t="s">
        <v>168</v>
      </c>
      <c r="E258" s="258" t="s">
        <v>22</v>
      </c>
      <c r="F258" s="259" t="s">
        <v>212</v>
      </c>
      <c r="G258" s="257"/>
      <c r="H258" s="260">
        <v>468.808</v>
      </c>
      <c r="I258" s="261"/>
      <c r="J258" s="257"/>
      <c r="K258" s="257"/>
      <c r="L258" s="262"/>
      <c r="M258" s="263"/>
      <c r="N258" s="264"/>
      <c r="O258" s="264"/>
      <c r="P258" s="264"/>
      <c r="Q258" s="264"/>
      <c r="R258" s="264"/>
      <c r="S258" s="264"/>
      <c r="T258" s="265"/>
      <c r="AT258" s="266" t="s">
        <v>168</v>
      </c>
      <c r="AU258" s="266" t="s">
        <v>88</v>
      </c>
      <c r="AV258" s="15" t="s">
        <v>175</v>
      </c>
      <c r="AW258" s="15" t="s">
        <v>42</v>
      </c>
      <c r="AX258" s="15" t="s">
        <v>79</v>
      </c>
      <c r="AY258" s="266" t="s">
        <v>159</v>
      </c>
    </row>
    <row r="259" spans="2:51" s="12" customFormat="1" ht="13.5">
      <c r="B259" s="216"/>
      <c r="C259" s="217"/>
      <c r="D259" s="218" t="s">
        <v>168</v>
      </c>
      <c r="E259" s="219" t="s">
        <v>22</v>
      </c>
      <c r="F259" s="220" t="s">
        <v>366</v>
      </c>
      <c r="G259" s="217"/>
      <c r="H259" s="221" t="s">
        <v>22</v>
      </c>
      <c r="I259" s="222"/>
      <c r="J259" s="217"/>
      <c r="K259" s="217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168</v>
      </c>
      <c r="AU259" s="227" t="s">
        <v>88</v>
      </c>
      <c r="AV259" s="12" t="s">
        <v>24</v>
      </c>
      <c r="AW259" s="12" t="s">
        <v>42</v>
      </c>
      <c r="AX259" s="12" t="s">
        <v>79</v>
      </c>
      <c r="AY259" s="227" t="s">
        <v>159</v>
      </c>
    </row>
    <row r="260" spans="2:51" s="13" customFormat="1" ht="13.5">
      <c r="B260" s="228"/>
      <c r="C260" s="229"/>
      <c r="D260" s="218" t="s">
        <v>168</v>
      </c>
      <c r="E260" s="242" t="s">
        <v>22</v>
      </c>
      <c r="F260" s="243" t="s">
        <v>367</v>
      </c>
      <c r="G260" s="229"/>
      <c r="H260" s="244">
        <v>1266.274</v>
      </c>
      <c r="I260" s="234"/>
      <c r="J260" s="229"/>
      <c r="K260" s="229"/>
      <c r="L260" s="235"/>
      <c r="M260" s="236"/>
      <c r="N260" s="237"/>
      <c r="O260" s="237"/>
      <c r="P260" s="237"/>
      <c r="Q260" s="237"/>
      <c r="R260" s="237"/>
      <c r="S260" s="237"/>
      <c r="T260" s="238"/>
      <c r="AT260" s="239" t="s">
        <v>168</v>
      </c>
      <c r="AU260" s="239" t="s">
        <v>88</v>
      </c>
      <c r="AV260" s="13" t="s">
        <v>88</v>
      </c>
      <c r="AW260" s="13" t="s">
        <v>42</v>
      </c>
      <c r="AX260" s="13" t="s">
        <v>79</v>
      </c>
      <c r="AY260" s="239" t="s">
        <v>159</v>
      </c>
    </row>
    <row r="261" spans="2:51" s="13" customFormat="1" ht="13.5">
      <c r="B261" s="228"/>
      <c r="C261" s="229"/>
      <c r="D261" s="218" t="s">
        <v>168</v>
      </c>
      <c r="E261" s="242" t="s">
        <v>22</v>
      </c>
      <c r="F261" s="243" t="s">
        <v>368</v>
      </c>
      <c r="G261" s="229"/>
      <c r="H261" s="244">
        <v>-209.94</v>
      </c>
      <c r="I261" s="234"/>
      <c r="J261" s="229"/>
      <c r="K261" s="229"/>
      <c r="L261" s="235"/>
      <c r="M261" s="236"/>
      <c r="N261" s="237"/>
      <c r="O261" s="237"/>
      <c r="P261" s="237"/>
      <c r="Q261" s="237"/>
      <c r="R261" s="237"/>
      <c r="S261" s="237"/>
      <c r="T261" s="238"/>
      <c r="AT261" s="239" t="s">
        <v>168</v>
      </c>
      <c r="AU261" s="239" t="s">
        <v>88</v>
      </c>
      <c r="AV261" s="13" t="s">
        <v>88</v>
      </c>
      <c r="AW261" s="13" t="s">
        <v>42</v>
      </c>
      <c r="AX261" s="13" t="s">
        <v>79</v>
      </c>
      <c r="AY261" s="239" t="s">
        <v>159</v>
      </c>
    </row>
    <row r="262" spans="2:51" s="15" customFormat="1" ht="13.5">
      <c r="B262" s="256"/>
      <c r="C262" s="257"/>
      <c r="D262" s="218" t="s">
        <v>168</v>
      </c>
      <c r="E262" s="258" t="s">
        <v>22</v>
      </c>
      <c r="F262" s="259" t="s">
        <v>212</v>
      </c>
      <c r="G262" s="257"/>
      <c r="H262" s="260">
        <v>1056.334</v>
      </c>
      <c r="I262" s="261"/>
      <c r="J262" s="257"/>
      <c r="K262" s="257"/>
      <c r="L262" s="262"/>
      <c r="M262" s="263"/>
      <c r="N262" s="264"/>
      <c r="O262" s="264"/>
      <c r="P262" s="264"/>
      <c r="Q262" s="264"/>
      <c r="R262" s="264"/>
      <c r="S262" s="264"/>
      <c r="T262" s="265"/>
      <c r="AT262" s="266" t="s">
        <v>168</v>
      </c>
      <c r="AU262" s="266" t="s">
        <v>88</v>
      </c>
      <c r="AV262" s="15" t="s">
        <v>175</v>
      </c>
      <c r="AW262" s="15" t="s">
        <v>42</v>
      </c>
      <c r="AX262" s="15" t="s">
        <v>79</v>
      </c>
      <c r="AY262" s="266" t="s">
        <v>159</v>
      </c>
    </row>
    <row r="263" spans="2:51" s="14" customFormat="1" ht="13.5">
      <c r="B263" s="245"/>
      <c r="C263" s="246"/>
      <c r="D263" s="230" t="s">
        <v>168</v>
      </c>
      <c r="E263" s="247" t="s">
        <v>22</v>
      </c>
      <c r="F263" s="248" t="s">
        <v>204</v>
      </c>
      <c r="G263" s="246"/>
      <c r="H263" s="249">
        <v>1525.142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AT263" s="255" t="s">
        <v>168</v>
      </c>
      <c r="AU263" s="255" t="s">
        <v>88</v>
      </c>
      <c r="AV263" s="14" t="s">
        <v>166</v>
      </c>
      <c r="AW263" s="14" t="s">
        <v>42</v>
      </c>
      <c r="AX263" s="14" t="s">
        <v>24</v>
      </c>
      <c r="AY263" s="255" t="s">
        <v>159</v>
      </c>
    </row>
    <row r="264" spans="2:65" s="1" customFormat="1" ht="44.25" customHeight="1">
      <c r="B264" s="41"/>
      <c r="C264" s="204" t="s">
        <v>369</v>
      </c>
      <c r="D264" s="204" t="s">
        <v>161</v>
      </c>
      <c r="E264" s="205" t="s">
        <v>370</v>
      </c>
      <c r="F264" s="206" t="s">
        <v>371</v>
      </c>
      <c r="G264" s="207" t="s">
        <v>258</v>
      </c>
      <c r="H264" s="208">
        <v>316.568</v>
      </c>
      <c r="I264" s="209"/>
      <c r="J264" s="210">
        <f>ROUND(I264*H264,2)</f>
        <v>0</v>
      </c>
      <c r="K264" s="206" t="s">
        <v>165</v>
      </c>
      <c r="L264" s="61"/>
      <c r="M264" s="211" t="s">
        <v>22</v>
      </c>
      <c r="N264" s="212" t="s">
        <v>50</v>
      </c>
      <c r="O264" s="42"/>
      <c r="P264" s="213">
        <f>O264*H264</f>
        <v>0</v>
      </c>
      <c r="Q264" s="213">
        <v>0</v>
      </c>
      <c r="R264" s="213">
        <f>Q264*H264</f>
        <v>0</v>
      </c>
      <c r="S264" s="213">
        <v>0</v>
      </c>
      <c r="T264" s="214">
        <f>S264*H264</f>
        <v>0</v>
      </c>
      <c r="AR264" s="25" t="s">
        <v>166</v>
      </c>
      <c r="AT264" s="25" t="s">
        <v>161</v>
      </c>
      <c r="AU264" s="25" t="s">
        <v>88</v>
      </c>
      <c r="AY264" s="25" t="s">
        <v>159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25" t="s">
        <v>24</v>
      </c>
      <c r="BK264" s="215">
        <f>ROUND(I264*H264,2)</f>
        <v>0</v>
      </c>
      <c r="BL264" s="25" t="s">
        <v>166</v>
      </c>
      <c r="BM264" s="25" t="s">
        <v>372</v>
      </c>
    </row>
    <row r="265" spans="2:51" s="12" customFormat="1" ht="13.5">
      <c r="B265" s="216"/>
      <c r="C265" s="217"/>
      <c r="D265" s="218" t="s">
        <v>168</v>
      </c>
      <c r="E265" s="219" t="s">
        <v>22</v>
      </c>
      <c r="F265" s="220" t="s">
        <v>366</v>
      </c>
      <c r="G265" s="217"/>
      <c r="H265" s="221" t="s">
        <v>22</v>
      </c>
      <c r="I265" s="222"/>
      <c r="J265" s="217"/>
      <c r="K265" s="217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168</v>
      </c>
      <c r="AU265" s="227" t="s">
        <v>88</v>
      </c>
      <c r="AV265" s="12" t="s">
        <v>24</v>
      </c>
      <c r="AW265" s="12" t="s">
        <v>42</v>
      </c>
      <c r="AX265" s="12" t="s">
        <v>79</v>
      </c>
      <c r="AY265" s="227" t="s">
        <v>159</v>
      </c>
    </row>
    <row r="266" spans="2:51" s="13" customFormat="1" ht="13.5">
      <c r="B266" s="228"/>
      <c r="C266" s="229"/>
      <c r="D266" s="230" t="s">
        <v>168</v>
      </c>
      <c r="E266" s="231" t="s">
        <v>22</v>
      </c>
      <c r="F266" s="232" t="s">
        <v>373</v>
      </c>
      <c r="G266" s="229"/>
      <c r="H266" s="233">
        <v>316.568</v>
      </c>
      <c r="I266" s="234"/>
      <c r="J266" s="229"/>
      <c r="K266" s="229"/>
      <c r="L266" s="235"/>
      <c r="M266" s="236"/>
      <c r="N266" s="237"/>
      <c r="O266" s="237"/>
      <c r="P266" s="237"/>
      <c r="Q266" s="237"/>
      <c r="R266" s="237"/>
      <c r="S266" s="237"/>
      <c r="T266" s="238"/>
      <c r="AT266" s="239" t="s">
        <v>168</v>
      </c>
      <c r="AU266" s="239" t="s">
        <v>88</v>
      </c>
      <c r="AV266" s="13" t="s">
        <v>88</v>
      </c>
      <c r="AW266" s="13" t="s">
        <v>42</v>
      </c>
      <c r="AX266" s="13" t="s">
        <v>24</v>
      </c>
      <c r="AY266" s="239" t="s">
        <v>159</v>
      </c>
    </row>
    <row r="267" spans="2:65" s="1" customFormat="1" ht="22.5" customHeight="1">
      <c r="B267" s="41"/>
      <c r="C267" s="204" t="s">
        <v>374</v>
      </c>
      <c r="D267" s="204" t="s">
        <v>161</v>
      </c>
      <c r="E267" s="205" t="s">
        <v>375</v>
      </c>
      <c r="F267" s="206" t="s">
        <v>376</v>
      </c>
      <c r="G267" s="207" t="s">
        <v>377</v>
      </c>
      <c r="H267" s="208">
        <v>2608.514</v>
      </c>
      <c r="I267" s="209"/>
      <c r="J267" s="210">
        <f>ROUND(I267*H267,2)</f>
        <v>0</v>
      </c>
      <c r="K267" s="206" t="s">
        <v>165</v>
      </c>
      <c r="L267" s="61"/>
      <c r="M267" s="211" t="s">
        <v>22</v>
      </c>
      <c r="N267" s="212" t="s">
        <v>50</v>
      </c>
      <c r="O267" s="42"/>
      <c r="P267" s="213">
        <f>O267*H267</f>
        <v>0</v>
      </c>
      <c r="Q267" s="213">
        <v>0</v>
      </c>
      <c r="R267" s="213">
        <f>Q267*H267</f>
        <v>0</v>
      </c>
      <c r="S267" s="213">
        <v>0</v>
      </c>
      <c r="T267" s="214">
        <f>S267*H267</f>
        <v>0</v>
      </c>
      <c r="AR267" s="25" t="s">
        <v>166</v>
      </c>
      <c r="AT267" s="25" t="s">
        <v>161</v>
      </c>
      <c r="AU267" s="25" t="s">
        <v>88</v>
      </c>
      <c r="AY267" s="25" t="s">
        <v>159</v>
      </c>
      <c r="BE267" s="215">
        <f>IF(N267="základní",J267,0)</f>
        <v>0</v>
      </c>
      <c r="BF267" s="215">
        <f>IF(N267="snížená",J267,0)</f>
        <v>0</v>
      </c>
      <c r="BG267" s="215">
        <f>IF(N267="zákl. přenesená",J267,0)</f>
        <v>0</v>
      </c>
      <c r="BH267" s="215">
        <f>IF(N267="sníž. přenesená",J267,0)</f>
        <v>0</v>
      </c>
      <c r="BI267" s="215">
        <f>IF(N267="nulová",J267,0)</f>
        <v>0</v>
      </c>
      <c r="BJ267" s="25" t="s">
        <v>24</v>
      </c>
      <c r="BK267" s="215">
        <f>ROUND(I267*H267,2)</f>
        <v>0</v>
      </c>
      <c r="BL267" s="25" t="s">
        <v>166</v>
      </c>
      <c r="BM267" s="25" t="s">
        <v>378</v>
      </c>
    </row>
    <row r="268" spans="2:47" s="1" customFormat="1" ht="27">
      <c r="B268" s="41"/>
      <c r="C268" s="63"/>
      <c r="D268" s="218" t="s">
        <v>189</v>
      </c>
      <c r="E268" s="63"/>
      <c r="F268" s="240" t="s">
        <v>379</v>
      </c>
      <c r="G268" s="63"/>
      <c r="H268" s="63"/>
      <c r="I268" s="172"/>
      <c r="J268" s="63"/>
      <c r="K268" s="63"/>
      <c r="L268" s="61"/>
      <c r="M268" s="241"/>
      <c r="N268" s="42"/>
      <c r="O268" s="42"/>
      <c r="P268" s="42"/>
      <c r="Q268" s="42"/>
      <c r="R268" s="42"/>
      <c r="S268" s="42"/>
      <c r="T268" s="78"/>
      <c r="AT268" s="25" t="s">
        <v>189</v>
      </c>
      <c r="AU268" s="25" t="s">
        <v>88</v>
      </c>
    </row>
    <row r="269" spans="2:51" s="13" customFormat="1" ht="13.5">
      <c r="B269" s="228"/>
      <c r="C269" s="229"/>
      <c r="D269" s="230" t="s">
        <v>168</v>
      </c>
      <c r="E269" s="231" t="s">
        <v>22</v>
      </c>
      <c r="F269" s="232" t="s">
        <v>380</v>
      </c>
      <c r="G269" s="229"/>
      <c r="H269" s="233">
        <v>2608.514</v>
      </c>
      <c r="I269" s="234"/>
      <c r="J269" s="229"/>
      <c r="K269" s="229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168</v>
      </c>
      <c r="AU269" s="239" t="s">
        <v>88</v>
      </c>
      <c r="AV269" s="13" t="s">
        <v>88</v>
      </c>
      <c r="AW269" s="13" t="s">
        <v>42</v>
      </c>
      <c r="AX269" s="13" t="s">
        <v>24</v>
      </c>
      <c r="AY269" s="239" t="s">
        <v>159</v>
      </c>
    </row>
    <row r="270" spans="2:65" s="1" customFormat="1" ht="31.5" customHeight="1">
      <c r="B270" s="41"/>
      <c r="C270" s="204" t="s">
        <v>381</v>
      </c>
      <c r="D270" s="204" t="s">
        <v>161</v>
      </c>
      <c r="E270" s="205" t="s">
        <v>382</v>
      </c>
      <c r="F270" s="206" t="s">
        <v>383</v>
      </c>
      <c r="G270" s="207" t="s">
        <v>258</v>
      </c>
      <c r="H270" s="208">
        <v>755.394</v>
      </c>
      <c r="I270" s="209"/>
      <c r="J270" s="210">
        <f>ROUND(I270*H270,2)</f>
        <v>0</v>
      </c>
      <c r="K270" s="206" t="s">
        <v>165</v>
      </c>
      <c r="L270" s="61"/>
      <c r="M270" s="211" t="s">
        <v>22</v>
      </c>
      <c r="N270" s="212" t="s">
        <v>50</v>
      </c>
      <c r="O270" s="42"/>
      <c r="P270" s="213">
        <f>O270*H270</f>
        <v>0</v>
      </c>
      <c r="Q270" s="213">
        <v>0</v>
      </c>
      <c r="R270" s="213">
        <f>Q270*H270</f>
        <v>0</v>
      </c>
      <c r="S270" s="213">
        <v>0</v>
      </c>
      <c r="T270" s="214">
        <f>S270*H270</f>
        <v>0</v>
      </c>
      <c r="AR270" s="25" t="s">
        <v>166</v>
      </c>
      <c r="AT270" s="25" t="s">
        <v>161</v>
      </c>
      <c r="AU270" s="25" t="s">
        <v>88</v>
      </c>
      <c r="AY270" s="25" t="s">
        <v>159</v>
      </c>
      <c r="BE270" s="215">
        <f>IF(N270="základní",J270,0)</f>
        <v>0</v>
      </c>
      <c r="BF270" s="215">
        <f>IF(N270="snížená",J270,0)</f>
        <v>0</v>
      </c>
      <c r="BG270" s="215">
        <f>IF(N270="zákl. přenesená",J270,0)</f>
        <v>0</v>
      </c>
      <c r="BH270" s="215">
        <f>IF(N270="sníž. přenesená",J270,0)</f>
        <v>0</v>
      </c>
      <c r="BI270" s="215">
        <f>IF(N270="nulová",J270,0)</f>
        <v>0</v>
      </c>
      <c r="BJ270" s="25" t="s">
        <v>24</v>
      </c>
      <c r="BK270" s="215">
        <f>ROUND(I270*H270,2)</f>
        <v>0</v>
      </c>
      <c r="BL270" s="25" t="s">
        <v>166</v>
      </c>
      <c r="BM270" s="25" t="s">
        <v>384</v>
      </c>
    </row>
    <row r="271" spans="2:51" s="12" customFormat="1" ht="13.5">
      <c r="B271" s="216"/>
      <c r="C271" s="217"/>
      <c r="D271" s="218" t="s">
        <v>168</v>
      </c>
      <c r="E271" s="219" t="s">
        <v>22</v>
      </c>
      <c r="F271" s="220" t="s">
        <v>272</v>
      </c>
      <c r="G271" s="217"/>
      <c r="H271" s="221" t="s">
        <v>22</v>
      </c>
      <c r="I271" s="222"/>
      <c r="J271" s="217"/>
      <c r="K271" s="217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168</v>
      </c>
      <c r="AU271" s="227" t="s">
        <v>88</v>
      </c>
      <c r="AV271" s="12" t="s">
        <v>24</v>
      </c>
      <c r="AW271" s="12" t="s">
        <v>42</v>
      </c>
      <c r="AX271" s="12" t="s">
        <v>79</v>
      </c>
      <c r="AY271" s="227" t="s">
        <v>159</v>
      </c>
    </row>
    <row r="272" spans="2:51" s="12" customFormat="1" ht="13.5">
      <c r="B272" s="216"/>
      <c r="C272" s="217"/>
      <c r="D272" s="218" t="s">
        <v>168</v>
      </c>
      <c r="E272" s="219" t="s">
        <v>22</v>
      </c>
      <c r="F272" s="220" t="s">
        <v>273</v>
      </c>
      <c r="G272" s="217"/>
      <c r="H272" s="221" t="s">
        <v>22</v>
      </c>
      <c r="I272" s="222"/>
      <c r="J272" s="217"/>
      <c r="K272" s="217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168</v>
      </c>
      <c r="AU272" s="227" t="s">
        <v>88</v>
      </c>
      <c r="AV272" s="12" t="s">
        <v>24</v>
      </c>
      <c r="AW272" s="12" t="s">
        <v>42</v>
      </c>
      <c r="AX272" s="12" t="s">
        <v>79</v>
      </c>
      <c r="AY272" s="227" t="s">
        <v>159</v>
      </c>
    </row>
    <row r="273" spans="2:51" s="13" customFormat="1" ht="13.5">
      <c r="B273" s="228"/>
      <c r="C273" s="229"/>
      <c r="D273" s="218" t="s">
        <v>168</v>
      </c>
      <c r="E273" s="242" t="s">
        <v>22</v>
      </c>
      <c r="F273" s="243" t="s">
        <v>385</v>
      </c>
      <c r="G273" s="229"/>
      <c r="H273" s="244">
        <v>533.98</v>
      </c>
      <c r="I273" s="234"/>
      <c r="J273" s="229"/>
      <c r="K273" s="229"/>
      <c r="L273" s="235"/>
      <c r="M273" s="236"/>
      <c r="N273" s="237"/>
      <c r="O273" s="237"/>
      <c r="P273" s="237"/>
      <c r="Q273" s="237"/>
      <c r="R273" s="237"/>
      <c r="S273" s="237"/>
      <c r="T273" s="238"/>
      <c r="AT273" s="239" t="s">
        <v>168</v>
      </c>
      <c r="AU273" s="239" t="s">
        <v>88</v>
      </c>
      <c r="AV273" s="13" t="s">
        <v>88</v>
      </c>
      <c r="AW273" s="13" t="s">
        <v>42</v>
      </c>
      <c r="AX273" s="13" t="s">
        <v>79</v>
      </c>
      <c r="AY273" s="239" t="s">
        <v>159</v>
      </c>
    </row>
    <row r="274" spans="2:51" s="13" customFormat="1" ht="13.5">
      <c r="B274" s="228"/>
      <c r="C274" s="229"/>
      <c r="D274" s="218" t="s">
        <v>168</v>
      </c>
      <c r="E274" s="242" t="s">
        <v>22</v>
      </c>
      <c r="F274" s="243" t="s">
        <v>386</v>
      </c>
      <c r="G274" s="229"/>
      <c r="H274" s="244">
        <v>209.94</v>
      </c>
      <c r="I274" s="234"/>
      <c r="J274" s="229"/>
      <c r="K274" s="229"/>
      <c r="L274" s="235"/>
      <c r="M274" s="236"/>
      <c r="N274" s="237"/>
      <c r="O274" s="237"/>
      <c r="P274" s="237"/>
      <c r="Q274" s="237"/>
      <c r="R274" s="237"/>
      <c r="S274" s="237"/>
      <c r="T274" s="238"/>
      <c r="AT274" s="239" t="s">
        <v>168</v>
      </c>
      <c r="AU274" s="239" t="s">
        <v>88</v>
      </c>
      <c r="AV274" s="13" t="s">
        <v>88</v>
      </c>
      <c r="AW274" s="13" t="s">
        <v>42</v>
      </c>
      <c r="AX274" s="13" t="s">
        <v>79</v>
      </c>
      <c r="AY274" s="239" t="s">
        <v>159</v>
      </c>
    </row>
    <row r="275" spans="2:51" s="15" customFormat="1" ht="13.5">
      <c r="B275" s="256"/>
      <c r="C275" s="257"/>
      <c r="D275" s="218" t="s">
        <v>168</v>
      </c>
      <c r="E275" s="258" t="s">
        <v>22</v>
      </c>
      <c r="F275" s="259" t="s">
        <v>212</v>
      </c>
      <c r="G275" s="257"/>
      <c r="H275" s="260">
        <v>743.92</v>
      </c>
      <c r="I275" s="261"/>
      <c r="J275" s="257"/>
      <c r="K275" s="257"/>
      <c r="L275" s="262"/>
      <c r="M275" s="263"/>
      <c r="N275" s="264"/>
      <c r="O275" s="264"/>
      <c r="P275" s="264"/>
      <c r="Q275" s="264"/>
      <c r="R275" s="264"/>
      <c r="S275" s="264"/>
      <c r="T275" s="265"/>
      <c r="AT275" s="266" t="s">
        <v>168</v>
      </c>
      <c r="AU275" s="266" t="s">
        <v>88</v>
      </c>
      <c r="AV275" s="15" t="s">
        <v>175</v>
      </c>
      <c r="AW275" s="15" t="s">
        <v>42</v>
      </c>
      <c r="AX275" s="15" t="s">
        <v>79</v>
      </c>
      <c r="AY275" s="266" t="s">
        <v>159</v>
      </c>
    </row>
    <row r="276" spans="2:51" s="12" customFormat="1" ht="13.5">
      <c r="B276" s="216"/>
      <c r="C276" s="217"/>
      <c r="D276" s="218" t="s">
        <v>168</v>
      </c>
      <c r="E276" s="219" t="s">
        <v>22</v>
      </c>
      <c r="F276" s="220" t="s">
        <v>387</v>
      </c>
      <c r="G276" s="217"/>
      <c r="H276" s="221" t="s">
        <v>22</v>
      </c>
      <c r="I276" s="222"/>
      <c r="J276" s="217"/>
      <c r="K276" s="217"/>
      <c r="L276" s="223"/>
      <c r="M276" s="224"/>
      <c r="N276" s="225"/>
      <c r="O276" s="225"/>
      <c r="P276" s="225"/>
      <c r="Q276" s="225"/>
      <c r="R276" s="225"/>
      <c r="S276" s="225"/>
      <c r="T276" s="226"/>
      <c r="AT276" s="227" t="s">
        <v>168</v>
      </c>
      <c r="AU276" s="227" t="s">
        <v>88</v>
      </c>
      <c r="AV276" s="12" t="s">
        <v>24</v>
      </c>
      <c r="AW276" s="12" t="s">
        <v>42</v>
      </c>
      <c r="AX276" s="12" t="s">
        <v>79</v>
      </c>
      <c r="AY276" s="227" t="s">
        <v>159</v>
      </c>
    </row>
    <row r="277" spans="2:51" s="12" customFormat="1" ht="13.5">
      <c r="B277" s="216"/>
      <c r="C277" s="217"/>
      <c r="D277" s="218" t="s">
        <v>168</v>
      </c>
      <c r="E277" s="219" t="s">
        <v>22</v>
      </c>
      <c r="F277" s="220" t="s">
        <v>388</v>
      </c>
      <c r="G277" s="217"/>
      <c r="H277" s="221" t="s">
        <v>22</v>
      </c>
      <c r="I277" s="222"/>
      <c r="J277" s="217"/>
      <c r="K277" s="217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168</v>
      </c>
      <c r="AU277" s="227" t="s">
        <v>88</v>
      </c>
      <c r="AV277" s="12" t="s">
        <v>24</v>
      </c>
      <c r="AW277" s="12" t="s">
        <v>42</v>
      </c>
      <c r="AX277" s="12" t="s">
        <v>79</v>
      </c>
      <c r="AY277" s="227" t="s">
        <v>159</v>
      </c>
    </row>
    <row r="278" spans="2:51" s="13" customFormat="1" ht="13.5">
      <c r="B278" s="228"/>
      <c r="C278" s="229"/>
      <c r="D278" s="218" t="s">
        <v>168</v>
      </c>
      <c r="E278" s="242" t="s">
        <v>22</v>
      </c>
      <c r="F278" s="243" t="s">
        <v>389</v>
      </c>
      <c r="G278" s="229"/>
      <c r="H278" s="244">
        <v>2.081</v>
      </c>
      <c r="I278" s="234"/>
      <c r="J278" s="229"/>
      <c r="K278" s="229"/>
      <c r="L278" s="235"/>
      <c r="M278" s="236"/>
      <c r="N278" s="237"/>
      <c r="O278" s="237"/>
      <c r="P278" s="237"/>
      <c r="Q278" s="237"/>
      <c r="R278" s="237"/>
      <c r="S278" s="237"/>
      <c r="T278" s="238"/>
      <c r="AT278" s="239" t="s">
        <v>168</v>
      </c>
      <c r="AU278" s="239" t="s">
        <v>88</v>
      </c>
      <c r="AV278" s="13" t="s">
        <v>88</v>
      </c>
      <c r="AW278" s="13" t="s">
        <v>42</v>
      </c>
      <c r="AX278" s="13" t="s">
        <v>79</v>
      </c>
      <c r="AY278" s="239" t="s">
        <v>159</v>
      </c>
    </row>
    <row r="279" spans="2:51" s="13" customFormat="1" ht="13.5">
      <c r="B279" s="228"/>
      <c r="C279" s="229"/>
      <c r="D279" s="218" t="s">
        <v>168</v>
      </c>
      <c r="E279" s="242" t="s">
        <v>22</v>
      </c>
      <c r="F279" s="243" t="s">
        <v>390</v>
      </c>
      <c r="G279" s="229"/>
      <c r="H279" s="244">
        <v>1.225</v>
      </c>
      <c r="I279" s="234"/>
      <c r="J279" s="229"/>
      <c r="K279" s="229"/>
      <c r="L279" s="235"/>
      <c r="M279" s="236"/>
      <c r="N279" s="237"/>
      <c r="O279" s="237"/>
      <c r="P279" s="237"/>
      <c r="Q279" s="237"/>
      <c r="R279" s="237"/>
      <c r="S279" s="237"/>
      <c r="T279" s="238"/>
      <c r="AT279" s="239" t="s">
        <v>168</v>
      </c>
      <c r="AU279" s="239" t="s">
        <v>88</v>
      </c>
      <c r="AV279" s="13" t="s">
        <v>88</v>
      </c>
      <c r="AW279" s="13" t="s">
        <v>42</v>
      </c>
      <c r="AX279" s="13" t="s">
        <v>79</v>
      </c>
      <c r="AY279" s="239" t="s">
        <v>159</v>
      </c>
    </row>
    <row r="280" spans="2:51" s="13" customFormat="1" ht="13.5">
      <c r="B280" s="228"/>
      <c r="C280" s="229"/>
      <c r="D280" s="218" t="s">
        <v>168</v>
      </c>
      <c r="E280" s="242" t="s">
        <v>22</v>
      </c>
      <c r="F280" s="243" t="s">
        <v>391</v>
      </c>
      <c r="G280" s="229"/>
      <c r="H280" s="244">
        <v>2.372</v>
      </c>
      <c r="I280" s="234"/>
      <c r="J280" s="229"/>
      <c r="K280" s="229"/>
      <c r="L280" s="235"/>
      <c r="M280" s="236"/>
      <c r="N280" s="237"/>
      <c r="O280" s="237"/>
      <c r="P280" s="237"/>
      <c r="Q280" s="237"/>
      <c r="R280" s="237"/>
      <c r="S280" s="237"/>
      <c r="T280" s="238"/>
      <c r="AT280" s="239" t="s">
        <v>168</v>
      </c>
      <c r="AU280" s="239" t="s">
        <v>88</v>
      </c>
      <c r="AV280" s="13" t="s">
        <v>88</v>
      </c>
      <c r="AW280" s="13" t="s">
        <v>42</v>
      </c>
      <c r="AX280" s="13" t="s">
        <v>79</v>
      </c>
      <c r="AY280" s="239" t="s">
        <v>159</v>
      </c>
    </row>
    <row r="281" spans="2:51" s="13" customFormat="1" ht="13.5">
      <c r="B281" s="228"/>
      <c r="C281" s="229"/>
      <c r="D281" s="218" t="s">
        <v>168</v>
      </c>
      <c r="E281" s="242" t="s">
        <v>22</v>
      </c>
      <c r="F281" s="243" t="s">
        <v>392</v>
      </c>
      <c r="G281" s="229"/>
      <c r="H281" s="244">
        <v>2.395</v>
      </c>
      <c r="I281" s="234"/>
      <c r="J281" s="229"/>
      <c r="K281" s="229"/>
      <c r="L281" s="235"/>
      <c r="M281" s="236"/>
      <c r="N281" s="237"/>
      <c r="O281" s="237"/>
      <c r="P281" s="237"/>
      <c r="Q281" s="237"/>
      <c r="R281" s="237"/>
      <c r="S281" s="237"/>
      <c r="T281" s="238"/>
      <c r="AT281" s="239" t="s">
        <v>168</v>
      </c>
      <c r="AU281" s="239" t="s">
        <v>88</v>
      </c>
      <c r="AV281" s="13" t="s">
        <v>88</v>
      </c>
      <c r="AW281" s="13" t="s">
        <v>42</v>
      </c>
      <c r="AX281" s="13" t="s">
        <v>79</v>
      </c>
      <c r="AY281" s="239" t="s">
        <v>159</v>
      </c>
    </row>
    <row r="282" spans="2:51" s="13" customFormat="1" ht="13.5">
      <c r="B282" s="228"/>
      <c r="C282" s="229"/>
      <c r="D282" s="218" t="s">
        <v>168</v>
      </c>
      <c r="E282" s="242" t="s">
        <v>22</v>
      </c>
      <c r="F282" s="243" t="s">
        <v>393</v>
      </c>
      <c r="G282" s="229"/>
      <c r="H282" s="244">
        <v>3.401</v>
      </c>
      <c r="I282" s="234"/>
      <c r="J282" s="229"/>
      <c r="K282" s="229"/>
      <c r="L282" s="235"/>
      <c r="M282" s="236"/>
      <c r="N282" s="237"/>
      <c r="O282" s="237"/>
      <c r="P282" s="237"/>
      <c r="Q282" s="237"/>
      <c r="R282" s="237"/>
      <c r="S282" s="237"/>
      <c r="T282" s="238"/>
      <c r="AT282" s="239" t="s">
        <v>168</v>
      </c>
      <c r="AU282" s="239" t="s">
        <v>88</v>
      </c>
      <c r="AV282" s="13" t="s">
        <v>88</v>
      </c>
      <c r="AW282" s="13" t="s">
        <v>42</v>
      </c>
      <c r="AX282" s="13" t="s">
        <v>79</v>
      </c>
      <c r="AY282" s="239" t="s">
        <v>159</v>
      </c>
    </row>
    <row r="283" spans="2:51" s="15" customFormat="1" ht="13.5">
      <c r="B283" s="256"/>
      <c r="C283" s="257"/>
      <c r="D283" s="218" t="s">
        <v>168</v>
      </c>
      <c r="E283" s="258" t="s">
        <v>22</v>
      </c>
      <c r="F283" s="259" t="s">
        <v>212</v>
      </c>
      <c r="G283" s="257"/>
      <c r="H283" s="260">
        <v>11.474</v>
      </c>
      <c r="I283" s="261"/>
      <c r="J283" s="257"/>
      <c r="K283" s="257"/>
      <c r="L283" s="262"/>
      <c r="M283" s="263"/>
      <c r="N283" s="264"/>
      <c r="O283" s="264"/>
      <c r="P283" s="264"/>
      <c r="Q283" s="264"/>
      <c r="R283" s="264"/>
      <c r="S283" s="264"/>
      <c r="T283" s="265"/>
      <c r="AT283" s="266" t="s">
        <v>168</v>
      </c>
      <c r="AU283" s="266" t="s">
        <v>88</v>
      </c>
      <c r="AV283" s="15" t="s">
        <v>175</v>
      </c>
      <c r="AW283" s="15" t="s">
        <v>42</v>
      </c>
      <c r="AX283" s="15" t="s">
        <v>79</v>
      </c>
      <c r="AY283" s="266" t="s">
        <v>159</v>
      </c>
    </row>
    <row r="284" spans="2:51" s="14" customFormat="1" ht="13.5">
      <c r="B284" s="245"/>
      <c r="C284" s="246"/>
      <c r="D284" s="230" t="s">
        <v>168</v>
      </c>
      <c r="E284" s="247" t="s">
        <v>22</v>
      </c>
      <c r="F284" s="248" t="s">
        <v>204</v>
      </c>
      <c r="G284" s="246"/>
      <c r="H284" s="249">
        <v>755.394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AT284" s="255" t="s">
        <v>168</v>
      </c>
      <c r="AU284" s="255" t="s">
        <v>88</v>
      </c>
      <c r="AV284" s="14" t="s">
        <v>166</v>
      </c>
      <c r="AW284" s="14" t="s">
        <v>42</v>
      </c>
      <c r="AX284" s="14" t="s">
        <v>24</v>
      </c>
      <c r="AY284" s="255" t="s">
        <v>159</v>
      </c>
    </row>
    <row r="285" spans="2:65" s="1" customFormat="1" ht="31.5" customHeight="1">
      <c r="B285" s="41"/>
      <c r="C285" s="267" t="s">
        <v>394</v>
      </c>
      <c r="D285" s="267" t="s">
        <v>395</v>
      </c>
      <c r="E285" s="268" t="s">
        <v>396</v>
      </c>
      <c r="F285" s="269" t="s">
        <v>397</v>
      </c>
      <c r="G285" s="270" t="s">
        <v>377</v>
      </c>
      <c r="H285" s="271">
        <v>1090.908</v>
      </c>
      <c r="I285" s="272"/>
      <c r="J285" s="273">
        <f>ROUND(I285*H285,2)</f>
        <v>0</v>
      </c>
      <c r="K285" s="269" t="s">
        <v>22</v>
      </c>
      <c r="L285" s="274"/>
      <c r="M285" s="275" t="s">
        <v>22</v>
      </c>
      <c r="N285" s="276" t="s">
        <v>50</v>
      </c>
      <c r="O285" s="42"/>
      <c r="P285" s="213">
        <f>O285*H285</f>
        <v>0</v>
      </c>
      <c r="Q285" s="213">
        <v>1</v>
      </c>
      <c r="R285" s="213">
        <f>Q285*H285</f>
        <v>1090.908</v>
      </c>
      <c r="S285" s="213">
        <v>0</v>
      </c>
      <c r="T285" s="214">
        <f>S285*H285</f>
        <v>0</v>
      </c>
      <c r="AR285" s="25" t="s">
        <v>214</v>
      </c>
      <c r="AT285" s="25" t="s">
        <v>395</v>
      </c>
      <c r="AU285" s="25" t="s">
        <v>88</v>
      </c>
      <c r="AY285" s="25" t="s">
        <v>159</v>
      </c>
      <c r="BE285" s="215">
        <f>IF(N285="základní",J285,0)</f>
        <v>0</v>
      </c>
      <c r="BF285" s="215">
        <f>IF(N285="snížená",J285,0)</f>
        <v>0</v>
      </c>
      <c r="BG285" s="215">
        <f>IF(N285="zákl. přenesená",J285,0)</f>
        <v>0</v>
      </c>
      <c r="BH285" s="215">
        <f>IF(N285="sníž. přenesená",J285,0)</f>
        <v>0</v>
      </c>
      <c r="BI285" s="215">
        <f>IF(N285="nulová",J285,0)</f>
        <v>0</v>
      </c>
      <c r="BJ285" s="25" t="s">
        <v>24</v>
      </c>
      <c r="BK285" s="215">
        <f>ROUND(I285*H285,2)</f>
        <v>0</v>
      </c>
      <c r="BL285" s="25" t="s">
        <v>166</v>
      </c>
      <c r="BM285" s="25" t="s">
        <v>398</v>
      </c>
    </row>
    <row r="286" spans="2:47" s="1" customFormat="1" ht="27">
      <c r="B286" s="41"/>
      <c r="C286" s="63"/>
      <c r="D286" s="218" t="s">
        <v>189</v>
      </c>
      <c r="E286" s="63"/>
      <c r="F286" s="240" t="s">
        <v>399</v>
      </c>
      <c r="G286" s="63"/>
      <c r="H286" s="63"/>
      <c r="I286" s="172"/>
      <c r="J286" s="63"/>
      <c r="K286" s="63"/>
      <c r="L286" s="61"/>
      <c r="M286" s="241"/>
      <c r="N286" s="42"/>
      <c r="O286" s="42"/>
      <c r="P286" s="42"/>
      <c r="Q286" s="42"/>
      <c r="R286" s="42"/>
      <c r="S286" s="42"/>
      <c r="T286" s="78"/>
      <c r="AT286" s="25" t="s">
        <v>189</v>
      </c>
      <c r="AU286" s="25" t="s">
        <v>88</v>
      </c>
    </row>
    <row r="287" spans="2:51" s="13" customFormat="1" ht="13.5">
      <c r="B287" s="228"/>
      <c r="C287" s="229"/>
      <c r="D287" s="218" t="s">
        <v>168</v>
      </c>
      <c r="E287" s="242" t="s">
        <v>22</v>
      </c>
      <c r="F287" s="243" t="s">
        <v>400</v>
      </c>
      <c r="G287" s="229"/>
      <c r="H287" s="244">
        <v>1067.96</v>
      </c>
      <c r="I287" s="234"/>
      <c r="J287" s="229"/>
      <c r="K287" s="229"/>
      <c r="L287" s="235"/>
      <c r="M287" s="236"/>
      <c r="N287" s="237"/>
      <c r="O287" s="237"/>
      <c r="P287" s="237"/>
      <c r="Q287" s="237"/>
      <c r="R287" s="237"/>
      <c r="S287" s="237"/>
      <c r="T287" s="238"/>
      <c r="AT287" s="239" t="s">
        <v>168</v>
      </c>
      <c r="AU287" s="239" t="s">
        <v>88</v>
      </c>
      <c r="AV287" s="13" t="s">
        <v>88</v>
      </c>
      <c r="AW287" s="13" t="s">
        <v>42</v>
      </c>
      <c r="AX287" s="13" t="s">
        <v>79</v>
      </c>
      <c r="AY287" s="239" t="s">
        <v>159</v>
      </c>
    </row>
    <row r="288" spans="2:51" s="13" customFormat="1" ht="13.5">
      <c r="B288" s="228"/>
      <c r="C288" s="229"/>
      <c r="D288" s="218" t="s">
        <v>168</v>
      </c>
      <c r="E288" s="242" t="s">
        <v>22</v>
      </c>
      <c r="F288" s="243" t="s">
        <v>401</v>
      </c>
      <c r="G288" s="229"/>
      <c r="H288" s="244">
        <v>22.948</v>
      </c>
      <c r="I288" s="234"/>
      <c r="J288" s="229"/>
      <c r="K288" s="229"/>
      <c r="L288" s="235"/>
      <c r="M288" s="236"/>
      <c r="N288" s="237"/>
      <c r="O288" s="237"/>
      <c r="P288" s="237"/>
      <c r="Q288" s="237"/>
      <c r="R288" s="237"/>
      <c r="S288" s="237"/>
      <c r="T288" s="238"/>
      <c r="AT288" s="239" t="s">
        <v>168</v>
      </c>
      <c r="AU288" s="239" t="s">
        <v>88</v>
      </c>
      <c r="AV288" s="13" t="s">
        <v>88</v>
      </c>
      <c r="AW288" s="13" t="s">
        <v>42</v>
      </c>
      <c r="AX288" s="13" t="s">
        <v>79</v>
      </c>
      <c r="AY288" s="239" t="s">
        <v>159</v>
      </c>
    </row>
    <row r="289" spans="2:51" s="14" customFormat="1" ht="13.5">
      <c r="B289" s="245"/>
      <c r="C289" s="246"/>
      <c r="D289" s="230" t="s">
        <v>168</v>
      </c>
      <c r="E289" s="247" t="s">
        <v>22</v>
      </c>
      <c r="F289" s="248" t="s">
        <v>204</v>
      </c>
      <c r="G289" s="246"/>
      <c r="H289" s="249">
        <v>1090.908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AT289" s="255" t="s">
        <v>168</v>
      </c>
      <c r="AU289" s="255" t="s">
        <v>88</v>
      </c>
      <c r="AV289" s="14" t="s">
        <v>166</v>
      </c>
      <c r="AW289" s="14" t="s">
        <v>42</v>
      </c>
      <c r="AX289" s="14" t="s">
        <v>24</v>
      </c>
      <c r="AY289" s="255" t="s">
        <v>159</v>
      </c>
    </row>
    <row r="290" spans="2:65" s="1" customFormat="1" ht="44.25" customHeight="1">
      <c r="B290" s="41"/>
      <c r="C290" s="204" t="s">
        <v>402</v>
      </c>
      <c r="D290" s="204" t="s">
        <v>161</v>
      </c>
      <c r="E290" s="205" t="s">
        <v>403</v>
      </c>
      <c r="F290" s="206" t="s">
        <v>404</v>
      </c>
      <c r="G290" s="207" t="s">
        <v>258</v>
      </c>
      <c r="H290" s="208">
        <v>447.988</v>
      </c>
      <c r="I290" s="209"/>
      <c r="J290" s="210">
        <f>ROUND(I290*H290,2)</f>
        <v>0</v>
      </c>
      <c r="K290" s="206" t="s">
        <v>165</v>
      </c>
      <c r="L290" s="61"/>
      <c r="M290" s="211" t="s">
        <v>22</v>
      </c>
      <c r="N290" s="212" t="s">
        <v>50</v>
      </c>
      <c r="O290" s="42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AR290" s="25" t="s">
        <v>166</v>
      </c>
      <c r="AT290" s="25" t="s">
        <v>161</v>
      </c>
      <c r="AU290" s="25" t="s">
        <v>88</v>
      </c>
      <c r="AY290" s="25" t="s">
        <v>159</v>
      </c>
      <c r="BE290" s="215">
        <f>IF(N290="základní",J290,0)</f>
        <v>0</v>
      </c>
      <c r="BF290" s="215">
        <f>IF(N290="snížená",J290,0)</f>
        <v>0</v>
      </c>
      <c r="BG290" s="215">
        <f>IF(N290="zákl. přenesená",J290,0)</f>
        <v>0</v>
      </c>
      <c r="BH290" s="215">
        <f>IF(N290="sníž. přenesená",J290,0)</f>
        <v>0</v>
      </c>
      <c r="BI290" s="215">
        <f>IF(N290="nulová",J290,0)</f>
        <v>0</v>
      </c>
      <c r="BJ290" s="25" t="s">
        <v>24</v>
      </c>
      <c r="BK290" s="215">
        <f>ROUND(I290*H290,2)</f>
        <v>0</v>
      </c>
      <c r="BL290" s="25" t="s">
        <v>166</v>
      </c>
      <c r="BM290" s="25" t="s">
        <v>405</v>
      </c>
    </row>
    <row r="291" spans="2:51" s="12" customFormat="1" ht="13.5">
      <c r="B291" s="216"/>
      <c r="C291" s="217"/>
      <c r="D291" s="218" t="s">
        <v>168</v>
      </c>
      <c r="E291" s="219" t="s">
        <v>22</v>
      </c>
      <c r="F291" s="220" t="s">
        <v>199</v>
      </c>
      <c r="G291" s="217"/>
      <c r="H291" s="221" t="s">
        <v>22</v>
      </c>
      <c r="I291" s="222"/>
      <c r="J291" s="217"/>
      <c r="K291" s="217"/>
      <c r="L291" s="223"/>
      <c r="M291" s="224"/>
      <c r="N291" s="225"/>
      <c r="O291" s="225"/>
      <c r="P291" s="225"/>
      <c r="Q291" s="225"/>
      <c r="R291" s="225"/>
      <c r="S291" s="225"/>
      <c r="T291" s="226"/>
      <c r="AT291" s="227" t="s">
        <v>168</v>
      </c>
      <c r="AU291" s="227" t="s">
        <v>88</v>
      </c>
      <c r="AV291" s="12" t="s">
        <v>24</v>
      </c>
      <c r="AW291" s="12" t="s">
        <v>42</v>
      </c>
      <c r="AX291" s="12" t="s">
        <v>79</v>
      </c>
      <c r="AY291" s="227" t="s">
        <v>159</v>
      </c>
    </row>
    <row r="292" spans="2:51" s="12" customFormat="1" ht="13.5">
      <c r="B292" s="216"/>
      <c r="C292" s="217"/>
      <c r="D292" s="218" t="s">
        <v>168</v>
      </c>
      <c r="E292" s="219" t="s">
        <v>22</v>
      </c>
      <c r="F292" s="220" t="s">
        <v>273</v>
      </c>
      <c r="G292" s="217"/>
      <c r="H292" s="221" t="s">
        <v>22</v>
      </c>
      <c r="I292" s="222"/>
      <c r="J292" s="217"/>
      <c r="K292" s="217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168</v>
      </c>
      <c r="AU292" s="227" t="s">
        <v>88</v>
      </c>
      <c r="AV292" s="12" t="s">
        <v>24</v>
      </c>
      <c r="AW292" s="12" t="s">
        <v>42</v>
      </c>
      <c r="AX292" s="12" t="s">
        <v>79</v>
      </c>
      <c r="AY292" s="227" t="s">
        <v>159</v>
      </c>
    </row>
    <row r="293" spans="2:51" s="13" customFormat="1" ht="13.5">
      <c r="B293" s="228"/>
      <c r="C293" s="229"/>
      <c r="D293" s="218" t="s">
        <v>168</v>
      </c>
      <c r="E293" s="242" t="s">
        <v>22</v>
      </c>
      <c r="F293" s="243" t="s">
        <v>406</v>
      </c>
      <c r="G293" s="229"/>
      <c r="H293" s="244">
        <v>738.384</v>
      </c>
      <c r="I293" s="234"/>
      <c r="J293" s="229"/>
      <c r="K293" s="229"/>
      <c r="L293" s="235"/>
      <c r="M293" s="236"/>
      <c r="N293" s="237"/>
      <c r="O293" s="237"/>
      <c r="P293" s="237"/>
      <c r="Q293" s="237"/>
      <c r="R293" s="237"/>
      <c r="S293" s="237"/>
      <c r="T293" s="238"/>
      <c r="AT293" s="239" t="s">
        <v>168</v>
      </c>
      <c r="AU293" s="239" t="s">
        <v>88</v>
      </c>
      <c r="AV293" s="13" t="s">
        <v>88</v>
      </c>
      <c r="AW293" s="13" t="s">
        <v>42</v>
      </c>
      <c r="AX293" s="13" t="s">
        <v>79</v>
      </c>
      <c r="AY293" s="239" t="s">
        <v>159</v>
      </c>
    </row>
    <row r="294" spans="2:51" s="13" customFormat="1" ht="13.5">
      <c r="B294" s="228"/>
      <c r="C294" s="229"/>
      <c r="D294" s="218" t="s">
        <v>168</v>
      </c>
      <c r="E294" s="242" t="s">
        <v>22</v>
      </c>
      <c r="F294" s="243" t="s">
        <v>407</v>
      </c>
      <c r="G294" s="229"/>
      <c r="H294" s="244">
        <v>-242.907</v>
      </c>
      <c r="I294" s="234"/>
      <c r="J294" s="229"/>
      <c r="K294" s="229"/>
      <c r="L294" s="235"/>
      <c r="M294" s="236"/>
      <c r="N294" s="237"/>
      <c r="O294" s="237"/>
      <c r="P294" s="237"/>
      <c r="Q294" s="237"/>
      <c r="R294" s="237"/>
      <c r="S294" s="237"/>
      <c r="T294" s="238"/>
      <c r="AT294" s="239" t="s">
        <v>168</v>
      </c>
      <c r="AU294" s="239" t="s">
        <v>88</v>
      </c>
      <c r="AV294" s="13" t="s">
        <v>88</v>
      </c>
      <c r="AW294" s="13" t="s">
        <v>42</v>
      </c>
      <c r="AX294" s="13" t="s">
        <v>79</v>
      </c>
      <c r="AY294" s="239" t="s">
        <v>159</v>
      </c>
    </row>
    <row r="295" spans="2:51" s="13" customFormat="1" ht="13.5">
      <c r="B295" s="228"/>
      <c r="C295" s="229"/>
      <c r="D295" s="218" t="s">
        <v>168</v>
      </c>
      <c r="E295" s="242" t="s">
        <v>22</v>
      </c>
      <c r="F295" s="243" t="s">
        <v>408</v>
      </c>
      <c r="G295" s="229"/>
      <c r="H295" s="244">
        <v>-47.489</v>
      </c>
      <c r="I295" s="234"/>
      <c r="J295" s="229"/>
      <c r="K295" s="229"/>
      <c r="L295" s="235"/>
      <c r="M295" s="236"/>
      <c r="N295" s="237"/>
      <c r="O295" s="237"/>
      <c r="P295" s="237"/>
      <c r="Q295" s="237"/>
      <c r="R295" s="237"/>
      <c r="S295" s="237"/>
      <c r="T295" s="238"/>
      <c r="AT295" s="239" t="s">
        <v>168</v>
      </c>
      <c r="AU295" s="239" t="s">
        <v>88</v>
      </c>
      <c r="AV295" s="13" t="s">
        <v>88</v>
      </c>
      <c r="AW295" s="13" t="s">
        <v>42</v>
      </c>
      <c r="AX295" s="13" t="s">
        <v>79</v>
      </c>
      <c r="AY295" s="239" t="s">
        <v>159</v>
      </c>
    </row>
    <row r="296" spans="2:51" s="14" customFormat="1" ht="13.5">
      <c r="B296" s="245"/>
      <c r="C296" s="246"/>
      <c r="D296" s="230" t="s">
        <v>168</v>
      </c>
      <c r="E296" s="247" t="s">
        <v>22</v>
      </c>
      <c r="F296" s="248" t="s">
        <v>204</v>
      </c>
      <c r="G296" s="246"/>
      <c r="H296" s="249">
        <v>447.988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AT296" s="255" t="s">
        <v>168</v>
      </c>
      <c r="AU296" s="255" t="s">
        <v>88</v>
      </c>
      <c r="AV296" s="14" t="s">
        <v>166</v>
      </c>
      <c r="AW296" s="14" t="s">
        <v>42</v>
      </c>
      <c r="AX296" s="14" t="s">
        <v>24</v>
      </c>
      <c r="AY296" s="255" t="s">
        <v>159</v>
      </c>
    </row>
    <row r="297" spans="2:65" s="1" customFormat="1" ht="31.5" customHeight="1">
      <c r="B297" s="41"/>
      <c r="C297" s="267" t="s">
        <v>409</v>
      </c>
      <c r="D297" s="267" t="s">
        <v>395</v>
      </c>
      <c r="E297" s="268" t="s">
        <v>410</v>
      </c>
      <c r="F297" s="269" t="s">
        <v>411</v>
      </c>
      <c r="G297" s="270" t="s">
        <v>377</v>
      </c>
      <c r="H297" s="271">
        <v>895.976</v>
      </c>
      <c r="I297" s="272"/>
      <c r="J297" s="273">
        <f>ROUND(I297*H297,2)</f>
        <v>0</v>
      </c>
      <c r="K297" s="269" t="s">
        <v>165</v>
      </c>
      <c r="L297" s="274"/>
      <c r="M297" s="275" t="s">
        <v>22</v>
      </c>
      <c r="N297" s="276" t="s">
        <v>50</v>
      </c>
      <c r="O297" s="42"/>
      <c r="P297" s="213">
        <f>O297*H297</f>
        <v>0</v>
      </c>
      <c r="Q297" s="213">
        <v>1</v>
      </c>
      <c r="R297" s="213">
        <f>Q297*H297</f>
        <v>895.976</v>
      </c>
      <c r="S297" s="213">
        <v>0</v>
      </c>
      <c r="T297" s="214">
        <f>S297*H297</f>
        <v>0</v>
      </c>
      <c r="AR297" s="25" t="s">
        <v>214</v>
      </c>
      <c r="AT297" s="25" t="s">
        <v>395</v>
      </c>
      <c r="AU297" s="25" t="s">
        <v>88</v>
      </c>
      <c r="AY297" s="25" t="s">
        <v>159</v>
      </c>
      <c r="BE297" s="215">
        <f>IF(N297="základní",J297,0)</f>
        <v>0</v>
      </c>
      <c r="BF297" s="215">
        <f>IF(N297="snížená",J297,0)</f>
        <v>0</v>
      </c>
      <c r="BG297" s="215">
        <f>IF(N297="zákl. přenesená",J297,0)</f>
        <v>0</v>
      </c>
      <c r="BH297" s="215">
        <f>IF(N297="sníž. přenesená",J297,0)</f>
        <v>0</v>
      </c>
      <c r="BI297" s="215">
        <f>IF(N297="nulová",J297,0)</f>
        <v>0</v>
      </c>
      <c r="BJ297" s="25" t="s">
        <v>24</v>
      </c>
      <c r="BK297" s="215">
        <f>ROUND(I297*H297,2)</f>
        <v>0</v>
      </c>
      <c r="BL297" s="25" t="s">
        <v>166</v>
      </c>
      <c r="BM297" s="25" t="s">
        <v>412</v>
      </c>
    </row>
    <row r="298" spans="2:47" s="1" customFormat="1" ht="27">
      <c r="B298" s="41"/>
      <c r="C298" s="63"/>
      <c r="D298" s="218" t="s">
        <v>189</v>
      </c>
      <c r="E298" s="63"/>
      <c r="F298" s="240" t="s">
        <v>399</v>
      </c>
      <c r="G298" s="63"/>
      <c r="H298" s="63"/>
      <c r="I298" s="172"/>
      <c r="J298" s="63"/>
      <c r="K298" s="63"/>
      <c r="L298" s="61"/>
      <c r="M298" s="241"/>
      <c r="N298" s="42"/>
      <c r="O298" s="42"/>
      <c r="P298" s="42"/>
      <c r="Q298" s="42"/>
      <c r="R298" s="42"/>
      <c r="S298" s="42"/>
      <c r="T298" s="78"/>
      <c r="AT298" s="25" t="s">
        <v>189</v>
      </c>
      <c r="AU298" s="25" t="s">
        <v>88</v>
      </c>
    </row>
    <row r="299" spans="2:51" s="13" customFormat="1" ht="13.5">
      <c r="B299" s="228"/>
      <c r="C299" s="229"/>
      <c r="D299" s="230" t="s">
        <v>168</v>
      </c>
      <c r="E299" s="229"/>
      <c r="F299" s="232" t="s">
        <v>413</v>
      </c>
      <c r="G299" s="229"/>
      <c r="H299" s="233">
        <v>895.976</v>
      </c>
      <c r="I299" s="234"/>
      <c r="J299" s="229"/>
      <c r="K299" s="229"/>
      <c r="L299" s="235"/>
      <c r="M299" s="236"/>
      <c r="N299" s="237"/>
      <c r="O299" s="237"/>
      <c r="P299" s="237"/>
      <c r="Q299" s="237"/>
      <c r="R299" s="237"/>
      <c r="S299" s="237"/>
      <c r="T299" s="238"/>
      <c r="AT299" s="239" t="s">
        <v>168</v>
      </c>
      <c r="AU299" s="239" t="s">
        <v>88</v>
      </c>
      <c r="AV299" s="13" t="s">
        <v>88</v>
      </c>
      <c r="AW299" s="13" t="s">
        <v>6</v>
      </c>
      <c r="AX299" s="13" t="s">
        <v>24</v>
      </c>
      <c r="AY299" s="239" t="s">
        <v>159</v>
      </c>
    </row>
    <row r="300" spans="2:65" s="1" customFormat="1" ht="44.25" customHeight="1">
      <c r="B300" s="41"/>
      <c r="C300" s="204" t="s">
        <v>414</v>
      </c>
      <c r="D300" s="204" t="s">
        <v>161</v>
      </c>
      <c r="E300" s="205" t="s">
        <v>415</v>
      </c>
      <c r="F300" s="206" t="s">
        <v>416</v>
      </c>
      <c r="G300" s="207" t="s">
        <v>164</v>
      </c>
      <c r="H300" s="208">
        <v>79.52</v>
      </c>
      <c r="I300" s="209"/>
      <c r="J300" s="210">
        <f>ROUND(I300*H300,2)</f>
        <v>0</v>
      </c>
      <c r="K300" s="206" t="s">
        <v>165</v>
      </c>
      <c r="L300" s="61"/>
      <c r="M300" s="211" t="s">
        <v>22</v>
      </c>
      <c r="N300" s="212" t="s">
        <v>50</v>
      </c>
      <c r="O300" s="42"/>
      <c r="P300" s="213">
        <f>O300*H300</f>
        <v>0</v>
      </c>
      <c r="Q300" s="213">
        <v>0</v>
      </c>
      <c r="R300" s="213">
        <f>Q300*H300</f>
        <v>0</v>
      </c>
      <c r="S300" s="213">
        <v>0</v>
      </c>
      <c r="T300" s="214">
        <f>S300*H300</f>
        <v>0</v>
      </c>
      <c r="AR300" s="25" t="s">
        <v>166</v>
      </c>
      <c r="AT300" s="25" t="s">
        <v>161</v>
      </c>
      <c r="AU300" s="25" t="s">
        <v>88</v>
      </c>
      <c r="AY300" s="25" t="s">
        <v>159</v>
      </c>
      <c r="BE300" s="215">
        <f>IF(N300="základní",J300,0)</f>
        <v>0</v>
      </c>
      <c r="BF300" s="215">
        <f>IF(N300="snížená",J300,0)</f>
        <v>0</v>
      </c>
      <c r="BG300" s="215">
        <f>IF(N300="zákl. přenesená",J300,0)</f>
        <v>0</v>
      </c>
      <c r="BH300" s="215">
        <f>IF(N300="sníž. přenesená",J300,0)</f>
        <v>0</v>
      </c>
      <c r="BI300" s="215">
        <f>IF(N300="nulová",J300,0)</f>
        <v>0</v>
      </c>
      <c r="BJ300" s="25" t="s">
        <v>24</v>
      </c>
      <c r="BK300" s="215">
        <f>ROUND(I300*H300,2)</f>
        <v>0</v>
      </c>
      <c r="BL300" s="25" t="s">
        <v>166</v>
      </c>
      <c r="BM300" s="25" t="s">
        <v>417</v>
      </c>
    </row>
    <row r="301" spans="2:51" s="12" customFormat="1" ht="13.5">
      <c r="B301" s="216"/>
      <c r="C301" s="217"/>
      <c r="D301" s="218" t="s">
        <v>168</v>
      </c>
      <c r="E301" s="219" t="s">
        <v>22</v>
      </c>
      <c r="F301" s="220" t="s">
        <v>418</v>
      </c>
      <c r="G301" s="217"/>
      <c r="H301" s="221" t="s">
        <v>22</v>
      </c>
      <c r="I301" s="222"/>
      <c r="J301" s="217"/>
      <c r="K301" s="217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168</v>
      </c>
      <c r="AU301" s="227" t="s">
        <v>88</v>
      </c>
      <c r="AV301" s="12" t="s">
        <v>24</v>
      </c>
      <c r="AW301" s="12" t="s">
        <v>42</v>
      </c>
      <c r="AX301" s="12" t="s">
        <v>79</v>
      </c>
      <c r="AY301" s="227" t="s">
        <v>159</v>
      </c>
    </row>
    <row r="302" spans="2:51" s="13" customFormat="1" ht="13.5">
      <c r="B302" s="228"/>
      <c r="C302" s="229"/>
      <c r="D302" s="230" t="s">
        <v>168</v>
      </c>
      <c r="E302" s="231" t="s">
        <v>22</v>
      </c>
      <c r="F302" s="232" t="s">
        <v>419</v>
      </c>
      <c r="G302" s="229"/>
      <c r="H302" s="233">
        <v>79.52</v>
      </c>
      <c r="I302" s="234"/>
      <c r="J302" s="229"/>
      <c r="K302" s="229"/>
      <c r="L302" s="235"/>
      <c r="M302" s="236"/>
      <c r="N302" s="237"/>
      <c r="O302" s="237"/>
      <c r="P302" s="237"/>
      <c r="Q302" s="237"/>
      <c r="R302" s="237"/>
      <c r="S302" s="237"/>
      <c r="T302" s="238"/>
      <c r="AT302" s="239" t="s">
        <v>168</v>
      </c>
      <c r="AU302" s="239" t="s">
        <v>88</v>
      </c>
      <c r="AV302" s="13" t="s">
        <v>88</v>
      </c>
      <c r="AW302" s="13" t="s">
        <v>42</v>
      </c>
      <c r="AX302" s="13" t="s">
        <v>24</v>
      </c>
      <c r="AY302" s="239" t="s">
        <v>159</v>
      </c>
    </row>
    <row r="303" spans="2:65" s="1" customFormat="1" ht="31.5" customHeight="1">
      <c r="B303" s="41"/>
      <c r="C303" s="204" t="s">
        <v>420</v>
      </c>
      <c r="D303" s="204" t="s">
        <v>161</v>
      </c>
      <c r="E303" s="205" t="s">
        <v>421</v>
      </c>
      <c r="F303" s="206" t="s">
        <v>422</v>
      </c>
      <c r="G303" s="207" t="s">
        <v>164</v>
      </c>
      <c r="H303" s="208">
        <v>122.32</v>
      </c>
      <c r="I303" s="209"/>
      <c r="J303" s="210">
        <f>ROUND(I303*H303,2)</f>
        <v>0</v>
      </c>
      <c r="K303" s="206" t="s">
        <v>165</v>
      </c>
      <c r="L303" s="61"/>
      <c r="M303" s="211" t="s">
        <v>22</v>
      </c>
      <c r="N303" s="212" t="s">
        <v>50</v>
      </c>
      <c r="O303" s="42"/>
      <c r="P303" s="213">
        <f>O303*H303</f>
        <v>0</v>
      </c>
      <c r="Q303" s="213">
        <v>0</v>
      </c>
      <c r="R303" s="213">
        <f>Q303*H303</f>
        <v>0</v>
      </c>
      <c r="S303" s="213">
        <v>0</v>
      </c>
      <c r="T303" s="214">
        <f>S303*H303</f>
        <v>0</v>
      </c>
      <c r="AR303" s="25" t="s">
        <v>166</v>
      </c>
      <c r="AT303" s="25" t="s">
        <v>161</v>
      </c>
      <c r="AU303" s="25" t="s">
        <v>88</v>
      </c>
      <c r="AY303" s="25" t="s">
        <v>159</v>
      </c>
      <c r="BE303" s="215">
        <f>IF(N303="základní",J303,0)</f>
        <v>0</v>
      </c>
      <c r="BF303" s="215">
        <f>IF(N303="snížená",J303,0)</f>
        <v>0</v>
      </c>
      <c r="BG303" s="215">
        <f>IF(N303="zákl. přenesená",J303,0)</f>
        <v>0</v>
      </c>
      <c r="BH303" s="215">
        <f>IF(N303="sníž. přenesená",J303,0)</f>
        <v>0</v>
      </c>
      <c r="BI303" s="215">
        <f>IF(N303="nulová",J303,0)</f>
        <v>0</v>
      </c>
      <c r="BJ303" s="25" t="s">
        <v>24</v>
      </c>
      <c r="BK303" s="215">
        <f>ROUND(I303*H303,2)</f>
        <v>0</v>
      </c>
      <c r="BL303" s="25" t="s">
        <v>166</v>
      </c>
      <c r="BM303" s="25" t="s">
        <v>423</v>
      </c>
    </row>
    <row r="304" spans="2:51" s="12" customFormat="1" ht="13.5">
      <c r="B304" s="216"/>
      <c r="C304" s="217"/>
      <c r="D304" s="218" t="s">
        <v>168</v>
      </c>
      <c r="E304" s="219" t="s">
        <v>22</v>
      </c>
      <c r="F304" s="220" t="s">
        <v>199</v>
      </c>
      <c r="G304" s="217"/>
      <c r="H304" s="221" t="s">
        <v>22</v>
      </c>
      <c r="I304" s="222"/>
      <c r="J304" s="217"/>
      <c r="K304" s="217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168</v>
      </c>
      <c r="AU304" s="227" t="s">
        <v>88</v>
      </c>
      <c r="AV304" s="12" t="s">
        <v>24</v>
      </c>
      <c r="AW304" s="12" t="s">
        <v>42</v>
      </c>
      <c r="AX304" s="12" t="s">
        <v>79</v>
      </c>
      <c r="AY304" s="227" t="s">
        <v>159</v>
      </c>
    </row>
    <row r="305" spans="2:51" s="13" customFormat="1" ht="13.5">
      <c r="B305" s="228"/>
      <c r="C305" s="229"/>
      <c r="D305" s="230" t="s">
        <v>168</v>
      </c>
      <c r="E305" s="231" t="s">
        <v>22</v>
      </c>
      <c r="F305" s="232" t="s">
        <v>424</v>
      </c>
      <c r="G305" s="229"/>
      <c r="H305" s="233">
        <v>122.32</v>
      </c>
      <c r="I305" s="234"/>
      <c r="J305" s="229"/>
      <c r="K305" s="229"/>
      <c r="L305" s="235"/>
      <c r="M305" s="236"/>
      <c r="N305" s="237"/>
      <c r="O305" s="237"/>
      <c r="P305" s="237"/>
      <c r="Q305" s="237"/>
      <c r="R305" s="237"/>
      <c r="S305" s="237"/>
      <c r="T305" s="238"/>
      <c r="AT305" s="239" t="s">
        <v>168</v>
      </c>
      <c r="AU305" s="239" t="s">
        <v>88</v>
      </c>
      <c r="AV305" s="13" t="s">
        <v>88</v>
      </c>
      <c r="AW305" s="13" t="s">
        <v>42</v>
      </c>
      <c r="AX305" s="13" t="s">
        <v>24</v>
      </c>
      <c r="AY305" s="239" t="s">
        <v>159</v>
      </c>
    </row>
    <row r="306" spans="2:65" s="1" customFormat="1" ht="31.5" customHeight="1">
      <c r="B306" s="41"/>
      <c r="C306" s="204" t="s">
        <v>425</v>
      </c>
      <c r="D306" s="204" t="s">
        <v>161</v>
      </c>
      <c r="E306" s="205" t="s">
        <v>426</v>
      </c>
      <c r="F306" s="206" t="s">
        <v>427</v>
      </c>
      <c r="G306" s="207" t="s">
        <v>164</v>
      </c>
      <c r="H306" s="208">
        <v>201.84</v>
      </c>
      <c r="I306" s="209"/>
      <c r="J306" s="210">
        <f>ROUND(I306*H306,2)</f>
        <v>0</v>
      </c>
      <c r="K306" s="206" t="s">
        <v>165</v>
      </c>
      <c r="L306" s="61"/>
      <c r="M306" s="211" t="s">
        <v>22</v>
      </c>
      <c r="N306" s="212" t="s">
        <v>50</v>
      </c>
      <c r="O306" s="42"/>
      <c r="P306" s="213">
        <f>O306*H306</f>
        <v>0</v>
      </c>
      <c r="Q306" s="213">
        <v>0</v>
      </c>
      <c r="R306" s="213">
        <f>Q306*H306</f>
        <v>0</v>
      </c>
      <c r="S306" s="213">
        <v>0</v>
      </c>
      <c r="T306" s="214">
        <f>S306*H306</f>
        <v>0</v>
      </c>
      <c r="AR306" s="25" t="s">
        <v>166</v>
      </c>
      <c r="AT306" s="25" t="s">
        <v>161</v>
      </c>
      <c r="AU306" s="25" t="s">
        <v>88</v>
      </c>
      <c r="AY306" s="25" t="s">
        <v>159</v>
      </c>
      <c r="BE306" s="215">
        <f>IF(N306="základní",J306,0)</f>
        <v>0</v>
      </c>
      <c r="BF306" s="215">
        <f>IF(N306="snížená",J306,0)</f>
        <v>0</v>
      </c>
      <c r="BG306" s="215">
        <f>IF(N306="zákl. přenesená",J306,0)</f>
        <v>0</v>
      </c>
      <c r="BH306" s="215">
        <f>IF(N306="sníž. přenesená",J306,0)</f>
        <v>0</v>
      </c>
      <c r="BI306" s="215">
        <f>IF(N306="nulová",J306,0)</f>
        <v>0</v>
      </c>
      <c r="BJ306" s="25" t="s">
        <v>24</v>
      </c>
      <c r="BK306" s="215">
        <f>ROUND(I306*H306,2)</f>
        <v>0</v>
      </c>
      <c r="BL306" s="25" t="s">
        <v>166</v>
      </c>
      <c r="BM306" s="25" t="s">
        <v>428</v>
      </c>
    </row>
    <row r="307" spans="2:51" s="13" customFormat="1" ht="13.5">
      <c r="B307" s="228"/>
      <c r="C307" s="229"/>
      <c r="D307" s="230" t="s">
        <v>168</v>
      </c>
      <c r="E307" s="231" t="s">
        <v>22</v>
      </c>
      <c r="F307" s="232" t="s">
        <v>429</v>
      </c>
      <c r="G307" s="229"/>
      <c r="H307" s="233">
        <v>201.84</v>
      </c>
      <c r="I307" s="234"/>
      <c r="J307" s="229"/>
      <c r="K307" s="229"/>
      <c r="L307" s="235"/>
      <c r="M307" s="236"/>
      <c r="N307" s="237"/>
      <c r="O307" s="237"/>
      <c r="P307" s="237"/>
      <c r="Q307" s="237"/>
      <c r="R307" s="237"/>
      <c r="S307" s="237"/>
      <c r="T307" s="238"/>
      <c r="AT307" s="239" t="s">
        <v>168</v>
      </c>
      <c r="AU307" s="239" t="s">
        <v>88</v>
      </c>
      <c r="AV307" s="13" t="s">
        <v>88</v>
      </c>
      <c r="AW307" s="13" t="s">
        <v>42</v>
      </c>
      <c r="AX307" s="13" t="s">
        <v>24</v>
      </c>
      <c r="AY307" s="239" t="s">
        <v>159</v>
      </c>
    </row>
    <row r="308" spans="2:65" s="1" customFormat="1" ht="22.5" customHeight="1">
      <c r="B308" s="41"/>
      <c r="C308" s="267" t="s">
        <v>430</v>
      </c>
      <c r="D308" s="267" t="s">
        <v>395</v>
      </c>
      <c r="E308" s="268" t="s">
        <v>431</v>
      </c>
      <c r="F308" s="269" t="s">
        <v>432</v>
      </c>
      <c r="G308" s="270" t="s">
        <v>433</v>
      </c>
      <c r="H308" s="271">
        <v>4.037</v>
      </c>
      <c r="I308" s="272"/>
      <c r="J308" s="273">
        <f>ROUND(I308*H308,2)</f>
        <v>0</v>
      </c>
      <c r="K308" s="269" t="s">
        <v>165</v>
      </c>
      <c r="L308" s="274"/>
      <c r="M308" s="275" t="s">
        <v>22</v>
      </c>
      <c r="N308" s="276" t="s">
        <v>50</v>
      </c>
      <c r="O308" s="42"/>
      <c r="P308" s="213">
        <f>O308*H308</f>
        <v>0</v>
      </c>
      <c r="Q308" s="213">
        <v>0.001</v>
      </c>
      <c r="R308" s="213">
        <f>Q308*H308</f>
        <v>0.004037</v>
      </c>
      <c r="S308" s="213">
        <v>0</v>
      </c>
      <c r="T308" s="214">
        <f>S308*H308</f>
        <v>0</v>
      </c>
      <c r="AR308" s="25" t="s">
        <v>214</v>
      </c>
      <c r="AT308" s="25" t="s">
        <v>395</v>
      </c>
      <c r="AU308" s="25" t="s">
        <v>88</v>
      </c>
      <c r="AY308" s="25" t="s">
        <v>159</v>
      </c>
      <c r="BE308" s="215">
        <f>IF(N308="základní",J308,0)</f>
        <v>0</v>
      </c>
      <c r="BF308" s="215">
        <f>IF(N308="snížená",J308,0)</f>
        <v>0</v>
      </c>
      <c r="BG308" s="215">
        <f>IF(N308="zákl. přenesená",J308,0)</f>
        <v>0</v>
      </c>
      <c r="BH308" s="215">
        <f>IF(N308="sníž. přenesená",J308,0)</f>
        <v>0</v>
      </c>
      <c r="BI308" s="215">
        <f>IF(N308="nulová",J308,0)</f>
        <v>0</v>
      </c>
      <c r="BJ308" s="25" t="s">
        <v>24</v>
      </c>
      <c r="BK308" s="215">
        <f>ROUND(I308*H308,2)</f>
        <v>0</v>
      </c>
      <c r="BL308" s="25" t="s">
        <v>166</v>
      </c>
      <c r="BM308" s="25" t="s">
        <v>434</v>
      </c>
    </row>
    <row r="309" spans="2:51" s="13" customFormat="1" ht="13.5">
      <c r="B309" s="228"/>
      <c r="C309" s="229"/>
      <c r="D309" s="230" t="s">
        <v>168</v>
      </c>
      <c r="E309" s="231" t="s">
        <v>22</v>
      </c>
      <c r="F309" s="232" t="s">
        <v>435</v>
      </c>
      <c r="G309" s="229"/>
      <c r="H309" s="233">
        <v>4.037</v>
      </c>
      <c r="I309" s="234"/>
      <c r="J309" s="229"/>
      <c r="K309" s="229"/>
      <c r="L309" s="235"/>
      <c r="M309" s="236"/>
      <c r="N309" s="237"/>
      <c r="O309" s="237"/>
      <c r="P309" s="237"/>
      <c r="Q309" s="237"/>
      <c r="R309" s="237"/>
      <c r="S309" s="237"/>
      <c r="T309" s="238"/>
      <c r="AT309" s="239" t="s">
        <v>168</v>
      </c>
      <c r="AU309" s="239" t="s">
        <v>88</v>
      </c>
      <c r="AV309" s="13" t="s">
        <v>88</v>
      </c>
      <c r="AW309" s="13" t="s">
        <v>42</v>
      </c>
      <c r="AX309" s="13" t="s">
        <v>24</v>
      </c>
      <c r="AY309" s="239" t="s">
        <v>159</v>
      </c>
    </row>
    <row r="310" spans="2:65" s="1" customFormat="1" ht="31.5" customHeight="1">
      <c r="B310" s="41"/>
      <c r="C310" s="204" t="s">
        <v>436</v>
      </c>
      <c r="D310" s="204" t="s">
        <v>161</v>
      </c>
      <c r="E310" s="205" t="s">
        <v>437</v>
      </c>
      <c r="F310" s="206" t="s">
        <v>438</v>
      </c>
      <c r="G310" s="207" t="s">
        <v>173</v>
      </c>
      <c r="H310" s="208">
        <v>2</v>
      </c>
      <c r="I310" s="209"/>
      <c r="J310" s="210">
        <f>ROUND(I310*H310,2)</f>
        <v>0</v>
      </c>
      <c r="K310" s="206" t="s">
        <v>165</v>
      </c>
      <c r="L310" s="61"/>
      <c r="M310" s="211" t="s">
        <v>22</v>
      </c>
      <c r="N310" s="212" t="s">
        <v>50</v>
      </c>
      <c r="O310" s="42"/>
      <c r="P310" s="213">
        <f>O310*H310</f>
        <v>0</v>
      </c>
      <c r="Q310" s="213">
        <v>0</v>
      </c>
      <c r="R310" s="213">
        <f>Q310*H310</f>
        <v>0</v>
      </c>
      <c r="S310" s="213">
        <v>0</v>
      </c>
      <c r="T310" s="214">
        <f>S310*H310</f>
        <v>0</v>
      </c>
      <c r="AR310" s="25" t="s">
        <v>166</v>
      </c>
      <c r="AT310" s="25" t="s">
        <v>161</v>
      </c>
      <c r="AU310" s="25" t="s">
        <v>88</v>
      </c>
      <c r="AY310" s="25" t="s">
        <v>159</v>
      </c>
      <c r="BE310" s="215">
        <f>IF(N310="základní",J310,0)</f>
        <v>0</v>
      </c>
      <c r="BF310" s="215">
        <f>IF(N310="snížená",J310,0)</f>
        <v>0</v>
      </c>
      <c r="BG310" s="215">
        <f>IF(N310="zákl. přenesená",J310,0)</f>
        <v>0</v>
      </c>
      <c r="BH310" s="215">
        <f>IF(N310="sníž. přenesená",J310,0)</f>
        <v>0</v>
      </c>
      <c r="BI310" s="215">
        <f>IF(N310="nulová",J310,0)</f>
        <v>0</v>
      </c>
      <c r="BJ310" s="25" t="s">
        <v>24</v>
      </c>
      <c r="BK310" s="215">
        <f>ROUND(I310*H310,2)</f>
        <v>0</v>
      </c>
      <c r="BL310" s="25" t="s">
        <v>166</v>
      </c>
      <c r="BM310" s="25" t="s">
        <v>439</v>
      </c>
    </row>
    <row r="311" spans="2:51" s="12" customFormat="1" ht="13.5">
      <c r="B311" s="216"/>
      <c r="C311" s="217"/>
      <c r="D311" s="218" t="s">
        <v>168</v>
      </c>
      <c r="E311" s="219" t="s">
        <v>22</v>
      </c>
      <c r="F311" s="220" t="s">
        <v>440</v>
      </c>
      <c r="G311" s="217"/>
      <c r="H311" s="221" t="s">
        <v>22</v>
      </c>
      <c r="I311" s="222"/>
      <c r="J311" s="217"/>
      <c r="K311" s="217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168</v>
      </c>
      <c r="AU311" s="227" t="s">
        <v>88</v>
      </c>
      <c r="AV311" s="12" t="s">
        <v>24</v>
      </c>
      <c r="AW311" s="12" t="s">
        <v>42</v>
      </c>
      <c r="AX311" s="12" t="s">
        <v>79</v>
      </c>
      <c r="AY311" s="227" t="s">
        <v>159</v>
      </c>
    </row>
    <row r="312" spans="2:51" s="13" customFormat="1" ht="13.5">
      <c r="B312" s="228"/>
      <c r="C312" s="229"/>
      <c r="D312" s="230" t="s">
        <v>168</v>
      </c>
      <c r="E312" s="231" t="s">
        <v>22</v>
      </c>
      <c r="F312" s="232" t="s">
        <v>88</v>
      </c>
      <c r="G312" s="229"/>
      <c r="H312" s="233">
        <v>2</v>
      </c>
      <c r="I312" s="234"/>
      <c r="J312" s="229"/>
      <c r="K312" s="229"/>
      <c r="L312" s="235"/>
      <c r="M312" s="236"/>
      <c r="N312" s="237"/>
      <c r="O312" s="237"/>
      <c r="P312" s="237"/>
      <c r="Q312" s="237"/>
      <c r="R312" s="237"/>
      <c r="S312" s="237"/>
      <c r="T312" s="238"/>
      <c r="AT312" s="239" t="s">
        <v>168</v>
      </c>
      <c r="AU312" s="239" t="s">
        <v>88</v>
      </c>
      <c r="AV312" s="13" t="s">
        <v>88</v>
      </c>
      <c r="AW312" s="13" t="s">
        <v>42</v>
      </c>
      <c r="AX312" s="13" t="s">
        <v>24</v>
      </c>
      <c r="AY312" s="239" t="s">
        <v>159</v>
      </c>
    </row>
    <row r="313" spans="2:65" s="1" customFormat="1" ht="31.5" customHeight="1">
      <c r="B313" s="41"/>
      <c r="C313" s="204" t="s">
        <v>441</v>
      </c>
      <c r="D313" s="204" t="s">
        <v>161</v>
      </c>
      <c r="E313" s="205" t="s">
        <v>442</v>
      </c>
      <c r="F313" s="206" t="s">
        <v>443</v>
      </c>
      <c r="G313" s="207" t="s">
        <v>173</v>
      </c>
      <c r="H313" s="208">
        <v>2</v>
      </c>
      <c r="I313" s="209"/>
      <c r="J313" s="210">
        <f>ROUND(I313*H313,2)</f>
        <v>0</v>
      </c>
      <c r="K313" s="206" t="s">
        <v>165</v>
      </c>
      <c r="L313" s="61"/>
      <c r="M313" s="211" t="s">
        <v>22</v>
      </c>
      <c r="N313" s="212" t="s">
        <v>50</v>
      </c>
      <c r="O313" s="42"/>
      <c r="P313" s="213">
        <f>O313*H313</f>
        <v>0</v>
      </c>
      <c r="Q313" s="213">
        <v>0</v>
      </c>
      <c r="R313" s="213">
        <f>Q313*H313</f>
        <v>0</v>
      </c>
      <c r="S313" s="213">
        <v>0</v>
      </c>
      <c r="T313" s="214">
        <f>S313*H313</f>
        <v>0</v>
      </c>
      <c r="AR313" s="25" t="s">
        <v>166</v>
      </c>
      <c r="AT313" s="25" t="s">
        <v>161</v>
      </c>
      <c r="AU313" s="25" t="s">
        <v>88</v>
      </c>
      <c r="AY313" s="25" t="s">
        <v>159</v>
      </c>
      <c r="BE313" s="215">
        <f>IF(N313="základní",J313,0)</f>
        <v>0</v>
      </c>
      <c r="BF313" s="215">
        <f>IF(N313="snížená",J313,0)</f>
        <v>0</v>
      </c>
      <c r="BG313" s="215">
        <f>IF(N313="zákl. přenesená",J313,0)</f>
        <v>0</v>
      </c>
      <c r="BH313" s="215">
        <f>IF(N313="sníž. přenesená",J313,0)</f>
        <v>0</v>
      </c>
      <c r="BI313" s="215">
        <f>IF(N313="nulová",J313,0)</f>
        <v>0</v>
      </c>
      <c r="BJ313" s="25" t="s">
        <v>24</v>
      </c>
      <c r="BK313" s="215">
        <f>ROUND(I313*H313,2)</f>
        <v>0</v>
      </c>
      <c r="BL313" s="25" t="s">
        <v>166</v>
      </c>
      <c r="BM313" s="25" t="s">
        <v>444</v>
      </c>
    </row>
    <row r="314" spans="2:51" s="12" customFormat="1" ht="13.5">
      <c r="B314" s="216"/>
      <c r="C314" s="217"/>
      <c r="D314" s="218" t="s">
        <v>168</v>
      </c>
      <c r="E314" s="219" t="s">
        <v>22</v>
      </c>
      <c r="F314" s="220" t="s">
        <v>445</v>
      </c>
      <c r="G314" s="217"/>
      <c r="H314" s="221" t="s">
        <v>22</v>
      </c>
      <c r="I314" s="222"/>
      <c r="J314" s="217"/>
      <c r="K314" s="217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168</v>
      </c>
      <c r="AU314" s="227" t="s">
        <v>88</v>
      </c>
      <c r="AV314" s="12" t="s">
        <v>24</v>
      </c>
      <c r="AW314" s="12" t="s">
        <v>42</v>
      </c>
      <c r="AX314" s="12" t="s">
        <v>79</v>
      </c>
      <c r="AY314" s="227" t="s">
        <v>159</v>
      </c>
    </row>
    <row r="315" spans="2:51" s="13" customFormat="1" ht="13.5">
      <c r="B315" s="228"/>
      <c r="C315" s="229"/>
      <c r="D315" s="230" t="s">
        <v>168</v>
      </c>
      <c r="E315" s="231" t="s">
        <v>22</v>
      </c>
      <c r="F315" s="232" t="s">
        <v>88</v>
      </c>
      <c r="G315" s="229"/>
      <c r="H315" s="233">
        <v>2</v>
      </c>
      <c r="I315" s="234"/>
      <c r="J315" s="229"/>
      <c r="K315" s="229"/>
      <c r="L315" s="235"/>
      <c r="M315" s="236"/>
      <c r="N315" s="237"/>
      <c r="O315" s="237"/>
      <c r="P315" s="237"/>
      <c r="Q315" s="237"/>
      <c r="R315" s="237"/>
      <c r="S315" s="237"/>
      <c r="T315" s="238"/>
      <c r="AT315" s="239" t="s">
        <v>168</v>
      </c>
      <c r="AU315" s="239" t="s">
        <v>88</v>
      </c>
      <c r="AV315" s="13" t="s">
        <v>88</v>
      </c>
      <c r="AW315" s="13" t="s">
        <v>42</v>
      </c>
      <c r="AX315" s="13" t="s">
        <v>24</v>
      </c>
      <c r="AY315" s="239" t="s">
        <v>159</v>
      </c>
    </row>
    <row r="316" spans="2:65" s="1" customFormat="1" ht="22.5" customHeight="1">
      <c r="B316" s="41"/>
      <c r="C316" s="267" t="s">
        <v>446</v>
      </c>
      <c r="D316" s="267" t="s">
        <v>395</v>
      </c>
      <c r="E316" s="268" t="s">
        <v>447</v>
      </c>
      <c r="F316" s="269" t="s">
        <v>448</v>
      </c>
      <c r="G316" s="270" t="s">
        <v>173</v>
      </c>
      <c r="H316" s="271">
        <v>2</v>
      </c>
      <c r="I316" s="272"/>
      <c r="J316" s="273">
        <f>ROUND(I316*H316,2)</f>
        <v>0</v>
      </c>
      <c r="K316" s="269" t="s">
        <v>22</v>
      </c>
      <c r="L316" s="274"/>
      <c r="M316" s="275" t="s">
        <v>22</v>
      </c>
      <c r="N316" s="276" t="s">
        <v>50</v>
      </c>
      <c r="O316" s="42"/>
      <c r="P316" s="213">
        <f>O316*H316</f>
        <v>0</v>
      </c>
      <c r="Q316" s="213">
        <v>0.01022</v>
      </c>
      <c r="R316" s="213">
        <f>Q316*H316</f>
        <v>0.02044</v>
      </c>
      <c r="S316" s="213">
        <v>0</v>
      </c>
      <c r="T316" s="214">
        <f>S316*H316</f>
        <v>0</v>
      </c>
      <c r="AR316" s="25" t="s">
        <v>214</v>
      </c>
      <c r="AT316" s="25" t="s">
        <v>395</v>
      </c>
      <c r="AU316" s="25" t="s">
        <v>88</v>
      </c>
      <c r="AY316" s="25" t="s">
        <v>159</v>
      </c>
      <c r="BE316" s="215">
        <f>IF(N316="základní",J316,0)</f>
        <v>0</v>
      </c>
      <c r="BF316" s="215">
        <f>IF(N316="snížená",J316,0)</f>
        <v>0</v>
      </c>
      <c r="BG316" s="215">
        <f>IF(N316="zákl. přenesená",J316,0)</f>
        <v>0</v>
      </c>
      <c r="BH316" s="215">
        <f>IF(N316="sníž. přenesená",J316,0)</f>
        <v>0</v>
      </c>
      <c r="BI316" s="215">
        <f>IF(N316="nulová",J316,0)</f>
        <v>0</v>
      </c>
      <c r="BJ316" s="25" t="s">
        <v>24</v>
      </c>
      <c r="BK316" s="215">
        <f>ROUND(I316*H316,2)</f>
        <v>0</v>
      </c>
      <c r="BL316" s="25" t="s">
        <v>166</v>
      </c>
      <c r="BM316" s="25" t="s">
        <v>449</v>
      </c>
    </row>
    <row r="317" spans="2:65" s="1" customFormat="1" ht="31.5" customHeight="1">
      <c r="B317" s="41"/>
      <c r="C317" s="204" t="s">
        <v>450</v>
      </c>
      <c r="D317" s="204" t="s">
        <v>161</v>
      </c>
      <c r="E317" s="205" t="s">
        <v>451</v>
      </c>
      <c r="F317" s="206" t="s">
        <v>452</v>
      </c>
      <c r="G317" s="207" t="s">
        <v>164</v>
      </c>
      <c r="H317" s="208">
        <v>1.357</v>
      </c>
      <c r="I317" s="209"/>
      <c r="J317" s="210">
        <f>ROUND(I317*H317,2)</f>
        <v>0</v>
      </c>
      <c r="K317" s="206" t="s">
        <v>165</v>
      </c>
      <c r="L317" s="61"/>
      <c r="M317" s="211" t="s">
        <v>22</v>
      </c>
      <c r="N317" s="212" t="s">
        <v>50</v>
      </c>
      <c r="O317" s="42"/>
      <c r="P317" s="213">
        <f>O317*H317</f>
        <v>0</v>
      </c>
      <c r="Q317" s="213">
        <v>0.00036</v>
      </c>
      <c r="R317" s="213">
        <f>Q317*H317</f>
        <v>0.00048852</v>
      </c>
      <c r="S317" s="213">
        <v>0</v>
      </c>
      <c r="T317" s="214">
        <f>S317*H317</f>
        <v>0</v>
      </c>
      <c r="AR317" s="25" t="s">
        <v>166</v>
      </c>
      <c r="AT317" s="25" t="s">
        <v>161</v>
      </c>
      <c r="AU317" s="25" t="s">
        <v>88</v>
      </c>
      <c r="AY317" s="25" t="s">
        <v>159</v>
      </c>
      <c r="BE317" s="215">
        <f>IF(N317="základní",J317,0)</f>
        <v>0</v>
      </c>
      <c r="BF317" s="215">
        <f>IF(N317="snížená",J317,0)</f>
        <v>0</v>
      </c>
      <c r="BG317" s="215">
        <f>IF(N317="zákl. přenesená",J317,0)</f>
        <v>0</v>
      </c>
      <c r="BH317" s="215">
        <f>IF(N317="sníž. přenesená",J317,0)</f>
        <v>0</v>
      </c>
      <c r="BI317" s="215">
        <f>IF(N317="nulová",J317,0)</f>
        <v>0</v>
      </c>
      <c r="BJ317" s="25" t="s">
        <v>24</v>
      </c>
      <c r="BK317" s="215">
        <f>ROUND(I317*H317,2)</f>
        <v>0</v>
      </c>
      <c r="BL317" s="25" t="s">
        <v>166</v>
      </c>
      <c r="BM317" s="25" t="s">
        <v>453</v>
      </c>
    </row>
    <row r="318" spans="2:51" s="13" customFormat="1" ht="13.5">
      <c r="B318" s="228"/>
      <c r="C318" s="229"/>
      <c r="D318" s="230" t="s">
        <v>168</v>
      </c>
      <c r="E318" s="231" t="s">
        <v>22</v>
      </c>
      <c r="F318" s="232" t="s">
        <v>454</v>
      </c>
      <c r="G318" s="229"/>
      <c r="H318" s="233">
        <v>1.357</v>
      </c>
      <c r="I318" s="234"/>
      <c r="J318" s="229"/>
      <c r="K318" s="229"/>
      <c r="L318" s="235"/>
      <c r="M318" s="236"/>
      <c r="N318" s="237"/>
      <c r="O318" s="237"/>
      <c r="P318" s="237"/>
      <c r="Q318" s="237"/>
      <c r="R318" s="237"/>
      <c r="S318" s="237"/>
      <c r="T318" s="238"/>
      <c r="AT318" s="239" t="s">
        <v>168</v>
      </c>
      <c r="AU318" s="239" t="s">
        <v>88</v>
      </c>
      <c r="AV318" s="13" t="s">
        <v>88</v>
      </c>
      <c r="AW318" s="13" t="s">
        <v>42</v>
      </c>
      <c r="AX318" s="13" t="s">
        <v>24</v>
      </c>
      <c r="AY318" s="239" t="s">
        <v>159</v>
      </c>
    </row>
    <row r="319" spans="2:65" s="1" customFormat="1" ht="31.5" customHeight="1">
      <c r="B319" s="41"/>
      <c r="C319" s="204" t="s">
        <v>455</v>
      </c>
      <c r="D319" s="204" t="s">
        <v>161</v>
      </c>
      <c r="E319" s="205" t="s">
        <v>456</v>
      </c>
      <c r="F319" s="206" t="s">
        <v>457</v>
      </c>
      <c r="G319" s="207" t="s">
        <v>173</v>
      </c>
      <c r="H319" s="208">
        <v>6</v>
      </c>
      <c r="I319" s="209"/>
      <c r="J319" s="210">
        <f>ROUND(I319*H319,2)</f>
        <v>0</v>
      </c>
      <c r="K319" s="206" t="s">
        <v>165</v>
      </c>
      <c r="L319" s="61"/>
      <c r="M319" s="211" t="s">
        <v>22</v>
      </c>
      <c r="N319" s="212" t="s">
        <v>50</v>
      </c>
      <c r="O319" s="42"/>
      <c r="P319" s="213">
        <f>O319*H319</f>
        <v>0</v>
      </c>
      <c r="Q319" s="213">
        <v>0.0026</v>
      </c>
      <c r="R319" s="213">
        <f>Q319*H319</f>
        <v>0.0156</v>
      </c>
      <c r="S319" s="213">
        <v>0</v>
      </c>
      <c r="T319" s="214">
        <f>S319*H319</f>
        <v>0</v>
      </c>
      <c r="AR319" s="25" t="s">
        <v>166</v>
      </c>
      <c r="AT319" s="25" t="s">
        <v>161</v>
      </c>
      <c r="AU319" s="25" t="s">
        <v>88</v>
      </c>
      <c r="AY319" s="25" t="s">
        <v>159</v>
      </c>
      <c r="BE319" s="215">
        <f>IF(N319="základní",J319,0)</f>
        <v>0</v>
      </c>
      <c r="BF319" s="215">
        <f>IF(N319="snížená",J319,0)</f>
        <v>0</v>
      </c>
      <c r="BG319" s="215">
        <f>IF(N319="zákl. přenesená",J319,0)</f>
        <v>0</v>
      </c>
      <c r="BH319" s="215">
        <f>IF(N319="sníž. přenesená",J319,0)</f>
        <v>0</v>
      </c>
      <c r="BI319" s="215">
        <f>IF(N319="nulová",J319,0)</f>
        <v>0</v>
      </c>
      <c r="BJ319" s="25" t="s">
        <v>24</v>
      </c>
      <c r="BK319" s="215">
        <f>ROUND(I319*H319,2)</f>
        <v>0</v>
      </c>
      <c r="BL319" s="25" t="s">
        <v>166</v>
      </c>
      <c r="BM319" s="25" t="s">
        <v>458</v>
      </c>
    </row>
    <row r="320" spans="2:51" s="13" customFormat="1" ht="13.5">
      <c r="B320" s="228"/>
      <c r="C320" s="229"/>
      <c r="D320" s="230" t="s">
        <v>168</v>
      </c>
      <c r="E320" s="231" t="s">
        <v>22</v>
      </c>
      <c r="F320" s="232" t="s">
        <v>459</v>
      </c>
      <c r="G320" s="229"/>
      <c r="H320" s="233">
        <v>6</v>
      </c>
      <c r="I320" s="234"/>
      <c r="J320" s="229"/>
      <c r="K320" s="229"/>
      <c r="L320" s="235"/>
      <c r="M320" s="236"/>
      <c r="N320" s="237"/>
      <c r="O320" s="237"/>
      <c r="P320" s="237"/>
      <c r="Q320" s="237"/>
      <c r="R320" s="237"/>
      <c r="S320" s="237"/>
      <c r="T320" s="238"/>
      <c r="AT320" s="239" t="s">
        <v>168</v>
      </c>
      <c r="AU320" s="239" t="s">
        <v>88</v>
      </c>
      <c r="AV320" s="13" t="s">
        <v>88</v>
      </c>
      <c r="AW320" s="13" t="s">
        <v>42</v>
      </c>
      <c r="AX320" s="13" t="s">
        <v>24</v>
      </c>
      <c r="AY320" s="239" t="s">
        <v>159</v>
      </c>
    </row>
    <row r="321" spans="2:65" s="1" customFormat="1" ht="31.5" customHeight="1">
      <c r="B321" s="41"/>
      <c r="C321" s="204" t="s">
        <v>460</v>
      </c>
      <c r="D321" s="204" t="s">
        <v>161</v>
      </c>
      <c r="E321" s="205" t="s">
        <v>461</v>
      </c>
      <c r="F321" s="206" t="s">
        <v>462</v>
      </c>
      <c r="G321" s="207" t="s">
        <v>173</v>
      </c>
      <c r="H321" s="208">
        <v>2</v>
      </c>
      <c r="I321" s="209"/>
      <c r="J321" s="210">
        <f>ROUND(I321*H321,2)</f>
        <v>0</v>
      </c>
      <c r="K321" s="206" t="s">
        <v>165</v>
      </c>
      <c r="L321" s="61"/>
      <c r="M321" s="211" t="s">
        <v>22</v>
      </c>
      <c r="N321" s="212" t="s">
        <v>50</v>
      </c>
      <c r="O321" s="42"/>
      <c r="P321" s="213">
        <f>O321*H321</f>
        <v>0</v>
      </c>
      <c r="Q321" s="213">
        <v>0.00208</v>
      </c>
      <c r="R321" s="213">
        <f>Q321*H321</f>
        <v>0.00416</v>
      </c>
      <c r="S321" s="213">
        <v>0</v>
      </c>
      <c r="T321" s="214">
        <f>S321*H321</f>
        <v>0</v>
      </c>
      <c r="AR321" s="25" t="s">
        <v>166</v>
      </c>
      <c r="AT321" s="25" t="s">
        <v>161</v>
      </c>
      <c r="AU321" s="25" t="s">
        <v>88</v>
      </c>
      <c r="AY321" s="25" t="s">
        <v>159</v>
      </c>
      <c r="BE321" s="215">
        <f>IF(N321="základní",J321,0)</f>
        <v>0</v>
      </c>
      <c r="BF321" s="215">
        <f>IF(N321="snížená",J321,0)</f>
        <v>0</v>
      </c>
      <c r="BG321" s="215">
        <f>IF(N321="zákl. přenesená",J321,0)</f>
        <v>0</v>
      </c>
      <c r="BH321" s="215">
        <f>IF(N321="sníž. přenesená",J321,0)</f>
        <v>0</v>
      </c>
      <c r="BI321" s="215">
        <f>IF(N321="nulová",J321,0)</f>
        <v>0</v>
      </c>
      <c r="BJ321" s="25" t="s">
        <v>24</v>
      </c>
      <c r="BK321" s="215">
        <f>ROUND(I321*H321,2)</f>
        <v>0</v>
      </c>
      <c r="BL321" s="25" t="s">
        <v>166</v>
      </c>
      <c r="BM321" s="25" t="s">
        <v>463</v>
      </c>
    </row>
    <row r="322" spans="2:65" s="1" customFormat="1" ht="22.5" customHeight="1">
      <c r="B322" s="41"/>
      <c r="C322" s="204" t="s">
        <v>464</v>
      </c>
      <c r="D322" s="204" t="s">
        <v>161</v>
      </c>
      <c r="E322" s="205" t="s">
        <v>465</v>
      </c>
      <c r="F322" s="206" t="s">
        <v>466</v>
      </c>
      <c r="G322" s="207" t="s">
        <v>173</v>
      </c>
      <c r="H322" s="208">
        <v>2</v>
      </c>
      <c r="I322" s="209"/>
      <c r="J322" s="210">
        <f>ROUND(I322*H322,2)</f>
        <v>0</v>
      </c>
      <c r="K322" s="206" t="s">
        <v>165</v>
      </c>
      <c r="L322" s="61"/>
      <c r="M322" s="211" t="s">
        <v>22</v>
      </c>
      <c r="N322" s="212" t="s">
        <v>50</v>
      </c>
      <c r="O322" s="42"/>
      <c r="P322" s="213">
        <f>O322*H322</f>
        <v>0</v>
      </c>
      <c r="Q322" s="213">
        <v>0</v>
      </c>
      <c r="R322" s="213">
        <f>Q322*H322</f>
        <v>0</v>
      </c>
      <c r="S322" s="213">
        <v>0</v>
      </c>
      <c r="T322" s="214">
        <f>S322*H322</f>
        <v>0</v>
      </c>
      <c r="AR322" s="25" t="s">
        <v>166</v>
      </c>
      <c r="AT322" s="25" t="s">
        <v>161</v>
      </c>
      <c r="AU322" s="25" t="s">
        <v>88</v>
      </c>
      <c r="AY322" s="25" t="s">
        <v>159</v>
      </c>
      <c r="BE322" s="215">
        <f>IF(N322="základní",J322,0)</f>
        <v>0</v>
      </c>
      <c r="BF322" s="215">
        <f>IF(N322="snížená",J322,0)</f>
        <v>0</v>
      </c>
      <c r="BG322" s="215">
        <f>IF(N322="zákl. přenesená",J322,0)</f>
        <v>0</v>
      </c>
      <c r="BH322" s="215">
        <f>IF(N322="sníž. přenesená",J322,0)</f>
        <v>0</v>
      </c>
      <c r="BI322" s="215">
        <f>IF(N322="nulová",J322,0)</f>
        <v>0</v>
      </c>
      <c r="BJ322" s="25" t="s">
        <v>24</v>
      </c>
      <c r="BK322" s="215">
        <f>ROUND(I322*H322,2)</f>
        <v>0</v>
      </c>
      <c r="BL322" s="25" t="s">
        <v>166</v>
      </c>
      <c r="BM322" s="25" t="s">
        <v>467</v>
      </c>
    </row>
    <row r="323" spans="2:51" s="13" customFormat="1" ht="13.5">
      <c r="B323" s="228"/>
      <c r="C323" s="229"/>
      <c r="D323" s="230" t="s">
        <v>168</v>
      </c>
      <c r="E323" s="231" t="s">
        <v>22</v>
      </c>
      <c r="F323" s="232" t="s">
        <v>88</v>
      </c>
      <c r="G323" s="229"/>
      <c r="H323" s="233">
        <v>2</v>
      </c>
      <c r="I323" s="234"/>
      <c r="J323" s="229"/>
      <c r="K323" s="229"/>
      <c r="L323" s="235"/>
      <c r="M323" s="236"/>
      <c r="N323" s="237"/>
      <c r="O323" s="237"/>
      <c r="P323" s="237"/>
      <c r="Q323" s="237"/>
      <c r="R323" s="237"/>
      <c r="S323" s="237"/>
      <c r="T323" s="238"/>
      <c r="AT323" s="239" t="s">
        <v>168</v>
      </c>
      <c r="AU323" s="239" t="s">
        <v>88</v>
      </c>
      <c r="AV323" s="13" t="s">
        <v>88</v>
      </c>
      <c r="AW323" s="13" t="s">
        <v>42</v>
      </c>
      <c r="AX323" s="13" t="s">
        <v>24</v>
      </c>
      <c r="AY323" s="239" t="s">
        <v>159</v>
      </c>
    </row>
    <row r="324" spans="2:65" s="1" customFormat="1" ht="22.5" customHeight="1">
      <c r="B324" s="41"/>
      <c r="C324" s="267" t="s">
        <v>468</v>
      </c>
      <c r="D324" s="267" t="s">
        <v>395</v>
      </c>
      <c r="E324" s="268" t="s">
        <v>469</v>
      </c>
      <c r="F324" s="269" t="s">
        <v>470</v>
      </c>
      <c r="G324" s="270" t="s">
        <v>433</v>
      </c>
      <c r="H324" s="271">
        <v>0.02</v>
      </c>
      <c r="I324" s="272"/>
      <c r="J324" s="273">
        <f>ROUND(I324*H324,2)</f>
        <v>0</v>
      </c>
      <c r="K324" s="269" t="s">
        <v>165</v>
      </c>
      <c r="L324" s="274"/>
      <c r="M324" s="275" t="s">
        <v>22</v>
      </c>
      <c r="N324" s="276" t="s">
        <v>50</v>
      </c>
      <c r="O324" s="42"/>
      <c r="P324" s="213">
        <f>O324*H324</f>
        <v>0</v>
      </c>
      <c r="Q324" s="213">
        <v>0.001</v>
      </c>
      <c r="R324" s="213">
        <f>Q324*H324</f>
        <v>2E-05</v>
      </c>
      <c r="S324" s="213">
        <v>0</v>
      </c>
      <c r="T324" s="214">
        <f>S324*H324</f>
        <v>0</v>
      </c>
      <c r="AR324" s="25" t="s">
        <v>214</v>
      </c>
      <c r="AT324" s="25" t="s">
        <v>395</v>
      </c>
      <c r="AU324" s="25" t="s">
        <v>88</v>
      </c>
      <c r="AY324" s="25" t="s">
        <v>159</v>
      </c>
      <c r="BE324" s="215">
        <f>IF(N324="základní",J324,0)</f>
        <v>0</v>
      </c>
      <c r="BF324" s="215">
        <f>IF(N324="snížená",J324,0)</f>
        <v>0</v>
      </c>
      <c r="BG324" s="215">
        <f>IF(N324="zákl. přenesená",J324,0)</f>
        <v>0</v>
      </c>
      <c r="BH324" s="215">
        <f>IF(N324="sníž. přenesená",J324,0)</f>
        <v>0</v>
      </c>
      <c r="BI324" s="215">
        <f>IF(N324="nulová",J324,0)</f>
        <v>0</v>
      </c>
      <c r="BJ324" s="25" t="s">
        <v>24</v>
      </c>
      <c r="BK324" s="215">
        <f>ROUND(I324*H324,2)</f>
        <v>0</v>
      </c>
      <c r="BL324" s="25" t="s">
        <v>166</v>
      </c>
      <c r="BM324" s="25" t="s">
        <v>471</v>
      </c>
    </row>
    <row r="325" spans="2:51" s="13" customFormat="1" ht="13.5">
      <c r="B325" s="228"/>
      <c r="C325" s="229"/>
      <c r="D325" s="218" t="s">
        <v>168</v>
      </c>
      <c r="E325" s="242" t="s">
        <v>22</v>
      </c>
      <c r="F325" s="243" t="s">
        <v>472</v>
      </c>
      <c r="G325" s="229"/>
      <c r="H325" s="244">
        <v>0.02</v>
      </c>
      <c r="I325" s="234"/>
      <c r="J325" s="229"/>
      <c r="K325" s="229"/>
      <c r="L325" s="235"/>
      <c r="M325" s="236"/>
      <c r="N325" s="237"/>
      <c r="O325" s="237"/>
      <c r="P325" s="237"/>
      <c r="Q325" s="237"/>
      <c r="R325" s="237"/>
      <c r="S325" s="237"/>
      <c r="T325" s="238"/>
      <c r="AT325" s="239" t="s">
        <v>168</v>
      </c>
      <c r="AU325" s="239" t="s">
        <v>88</v>
      </c>
      <c r="AV325" s="13" t="s">
        <v>88</v>
      </c>
      <c r="AW325" s="13" t="s">
        <v>42</v>
      </c>
      <c r="AX325" s="13" t="s">
        <v>24</v>
      </c>
      <c r="AY325" s="239" t="s">
        <v>159</v>
      </c>
    </row>
    <row r="326" spans="2:63" s="11" customFormat="1" ht="29.85" customHeight="1">
      <c r="B326" s="187"/>
      <c r="C326" s="188"/>
      <c r="D326" s="201" t="s">
        <v>78</v>
      </c>
      <c r="E326" s="202" t="s">
        <v>88</v>
      </c>
      <c r="F326" s="202" t="s">
        <v>473</v>
      </c>
      <c r="G326" s="188"/>
      <c r="H326" s="188"/>
      <c r="I326" s="191"/>
      <c r="J326" s="203">
        <f>BK326</f>
        <v>0</v>
      </c>
      <c r="K326" s="188"/>
      <c r="L326" s="193"/>
      <c r="M326" s="194"/>
      <c r="N326" s="195"/>
      <c r="O326" s="195"/>
      <c r="P326" s="196">
        <f>SUM(P327:P333)</f>
        <v>0</v>
      </c>
      <c r="Q326" s="195"/>
      <c r="R326" s="196">
        <f>SUM(R327:R333)</f>
        <v>90.35820969999999</v>
      </c>
      <c r="S326" s="195"/>
      <c r="T326" s="197">
        <f>SUM(T327:T333)</f>
        <v>0</v>
      </c>
      <c r="AR326" s="198" t="s">
        <v>24</v>
      </c>
      <c r="AT326" s="199" t="s">
        <v>78</v>
      </c>
      <c r="AU326" s="199" t="s">
        <v>24</v>
      </c>
      <c r="AY326" s="198" t="s">
        <v>159</v>
      </c>
      <c r="BK326" s="200">
        <f>SUM(BK327:BK333)</f>
        <v>0</v>
      </c>
    </row>
    <row r="327" spans="2:65" s="1" customFormat="1" ht="31.5" customHeight="1">
      <c r="B327" s="41"/>
      <c r="C327" s="204" t="s">
        <v>474</v>
      </c>
      <c r="D327" s="204" t="s">
        <v>161</v>
      </c>
      <c r="E327" s="205" t="s">
        <v>475</v>
      </c>
      <c r="F327" s="206" t="s">
        <v>476</v>
      </c>
      <c r="G327" s="207" t="s">
        <v>258</v>
      </c>
      <c r="H327" s="208">
        <v>55.379</v>
      </c>
      <c r="I327" s="209"/>
      <c r="J327" s="210">
        <f>ROUND(I327*H327,2)</f>
        <v>0</v>
      </c>
      <c r="K327" s="206" t="s">
        <v>165</v>
      </c>
      <c r="L327" s="61"/>
      <c r="M327" s="211" t="s">
        <v>22</v>
      </c>
      <c r="N327" s="212" t="s">
        <v>50</v>
      </c>
      <c r="O327" s="42"/>
      <c r="P327" s="213">
        <f>O327*H327</f>
        <v>0</v>
      </c>
      <c r="Q327" s="213">
        <v>1.63</v>
      </c>
      <c r="R327" s="213">
        <f>Q327*H327</f>
        <v>90.26776999999998</v>
      </c>
      <c r="S327" s="213">
        <v>0</v>
      </c>
      <c r="T327" s="214">
        <f>S327*H327</f>
        <v>0</v>
      </c>
      <c r="AR327" s="25" t="s">
        <v>166</v>
      </c>
      <c r="AT327" s="25" t="s">
        <v>161</v>
      </c>
      <c r="AU327" s="25" t="s">
        <v>88</v>
      </c>
      <c r="AY327" s="25" t="s">
        <v>159</v>
      </c>
      <c r="BE327" s="215">
        <f>IF(N327="základní",J327,0)</f>
        <v>0</v>
      </c>
      <c r="BF327" s="215">
        <f>IF(N327="snížená",J327,0)</f>
        <v>0</v>
      </c>
      <c r="BG327" s="215">
        <f>IF(N327="zákl. přenesená",J327,0)</f>
        <v>0</v>
      </c>
      <c r="BH327" s="215">
        <f>IF(N327="sníž. přenesená",J327,0)</f>
        <v>0</v>
      </c>
      <c r="BI327" s="215">
        <f>IF(N327="nulová",J327,0)</f>
        <v>0</v>
      </c>
      <c r="BJ327" s="25" t="s">
        <v>24</v>
      </c>
      <c r="BK327" s="215">
        <f>ROUND(I327*H327,2)</f>
        <v>0</v>
      </c>
      <c r="BL327" s="25" t="s">
        <v>166</v>
      </c>
      <c r="BM327" s="25" t="s">
        <v>477</v>
      </c>
    </row>
    <row r="328" spans="2:51" s="12" customFormat="1" ht="13.5">
      <c r="B328" s="216"/>
      <c r="C328" s="217"/>
      <c r="D328" s="218" t="s">
        <v>168</v>
      </c>
      <c r="E328" s="219" t="s">
        <v>22</v>
      </c>
      <c r="F328" s="220" t="s">
        <v>199</v>
      </c>
      <c r="G328" s="217"/>
      <c r="H328" s="221" t="s">
        <v>22</v>
      </c>
      <c r="I328" s="222"/>
      <c r="J328" s="217"/>
      <c r="K328" s="217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168</v>
      </c>
      <c r="AU328" s="227" t="s">
        <v>88</v>
      </c>
      <c r="AV328" s="12" t="s">
        <v>24</v>
      </c>
      <c r="AW328" s="12" t="s">
        <v>42</v>
      </c>
      <c r="AX328" s="12" t="s">
        <v>79</v>
      </c>
      <c r="AY328" s="227" t="s">
        <v>159</v>
      </c>
    </row>
    <row r="329" spans="2:51" s="12" customFormat="1" ht="13.5">
      <c r="B329" s="216"/>
      <c r="C329" s="217"/>
      <c r="D329" s="218" t="s">
        <v>168</v>
      </c>
      <c r="E329" s="219" t="s">
        <v>22</v>
      </c>
      <c r="F329" s="220" t="s">
        <v>478</v>
      </c>
      <c r="G329" s="217"/>
      <c r="H329" s="221" t="s">
        <v>22</v>
      </c>
      <c r="I329" s="222"/>
      <c r="J329" s="217"/>
      <c r="K329" s="217"/>
      <c r="L329" s="223"/>
      <c r="M329" s="224"/>
      <c r="N329" s="225"/>
      <c r="O329" s="225"/>
      <c r="P329" s="225"/>
      <c r="Q329" s="225"/>
      <c r="R329" s="225"/>
      <c r="S329" s="225"/>
      <c r="T329" s="226"/>
      <c r="AT329" s="227" t="s">
        <v>168</v>
      </c>
      <c r="AU329" s="227" t="s">
        <v>88</v>
      </c>
      <c r="AV329" s="12" t="s">
        <v>24</v>
      </c>
      <c r="AW329" s="12" t="s">
        <v>42</v>
      </c>
      <c r="AX329" s="12" t="s">
        <v>79</v>
      </c>
      <c r="AY329" s="227" t="s">
        <v>159</v>
      </c>
    </row>
    <row r="330" spans="2:51" s="13" customFormat="1" ht="13.5">
      <c r="B330" s="228"/>
      <c r="C330" s="229"/>
      <c r="D330" s="230" t="s">
        <v>168</v>
      </c>
      <c r="E330" s="231" t="s">
        <v>22</v>
      </c>
      <c r="F330" s="232" t="s">
        <v>479</v>
      </c>
      <c r="G330" s="229"/>
      <c r="H330" s="233">
        <v>55.379</v>
      </c>
      <c r="I330" s="234"/>
      <c r="J330" s="229"/>
      <c r="K330" s="229"/>
      <c r="L330" s="235"/>
      <c r="M330" s="236"/>
      <c r="N330" s="237"/>
      <c r="O330" s="237"/>
      <c r="P330" s="237"/>
      <c r="Q330" s="237"/>
      <c r="R330" s="237"/>
      <c r="S330" s="237"/>
      <c r="T330" s="238"/>
      <c r="AT330" s="239" t="s">
        <v>168</v>
      </c>
      <c r="AU330" s="239" t="s">
        <v>88</v>
      </c>
      <c r="AV330" s="13" t="s">
        <v>88</v>
      </c>
      <c r="AW330" s="13" t="s">
        <v>42</v>
      </c>
      <c r="AX330" s="13" t="s">
        <v>24</v>
      </c>
      <c r="AY330" s="239" t="s">
        <v>159</v>
      </c>
    </row>
    <row r="331" spans="2:65" s="1" customFormat="1" ht="22.5" customHeight="1">
      <c r="B331" s="41"/>
      <c r="C331" s="204" t="s">
        <v>480</v>
      </c>
      <c r="D331" s="204" t="s">
        <v>161</v>
      </c>
      <c r="E331" s="205" t="s">
        <v>481</v>
      </c>
      <c r="F331" s="206" t="s">
        <v>482</v>
      </c>
      <c r="G331" s="207" t="s">
        <v>217</v>
      </c>
      <c r="H331" s="208">
        <v>123.89</v>
      </c>
      <c r="I331" s="209"/>
      <c r="J331" s="210">
        <f>ROUND(I331*H331,2)</f>
        <v>0</v>
      </c>
      <c r="K331" s="206" t="s">
        <v>22</v>
      </c>
      <c r="L331" s="61"/>
      <c r="M331" s="211" t="s">
        <v>22</v>
      </c>
      <c r="N331" s="212" t="s">
        <v>50</v>
      </c>
      <c r="O331" s="42"/>
      <c r="P331" s="213">
        <f>O331*H331</f>
        <v>0</v>
      </c>
      <c r="Q331" s="213">
        <v>0.00073</v>
      </c>
      <c r="R331" s="213">
        <f>Q331*H331</f>
        <v>0.0904397</v>
      </c>
      <c r="S331" s="213">
        <v>0</v>
      </c>
      <c r="T331" s="214">
        <f>S331*H331</f>
        <v>0</v>
      </c>
      <c r="AR331" s="25" t="s">
        <v>166</v>
      </c>
      <c r="AT331" s="25" t="s">
        <v>161</v>
      </c>
      <c r="AU331" s="25" t="s">
        <v>88</v>
      </c>
      <c r="AY331" s="25" t="s">
        <v>159</v>
      </c>
      <c r="BE331" s="215">
        <f>IF(N331="základní",J331,0)</f>
        <v>0</v>
      </c>
      <c r="BF331" s="215">
        <f>IF(N331="snížená",J331,0)</f>
        <v>0</v>
      </c>
      <c r="BG331" s="215">
        <f>IF(N331="zákl. přenesená",J331,0)</f>
        <v>0</v>
      </c>
      <c r="BH331" s="215">
        <f>IF(N331="sníž. přenesená",J331,0)</f>
        <v>0</v>
      </c>
      <c r="BI331" s="215">
        <f>IF(N331="nulová",J331,0)</f>
        <v>0</v>
      </c>
      <c r="BJ331" s="25" t="s">
        <v>24</v>
      </c>
      <c r="BK331" s="215">
        <f>ROUND(I331*H331,2)</f>
        <v>0</v>
      </c>
      <c r="BL331" s="25" t="s">
        <v>166</v>
      </c>
      <c r="BM331" s="25" t="s">
        <v>483</v>
      </c>
    </row>
    <row r="332" spans="2:51" s="12" customFormat="1" ht="13.5">
      <c r="B332" s="216"/>
      <c r="C332" s="217"/>
      <c r="D332" s="218" t="s">
        <v>168</v>
      </c>
      <c r="E332" s="219" t="s">
        <v>22</v>
      </c>
      <c r="F332" s="220" t="s">
        <v>199</v>
      </c>
      <c r="G332" s="217"/>
      <c r="H332" s="221" t="s">
        <v>22</v>
      </c>
      <c r="I332" s="222"/>
      <c r="J332" s="217"/>
      <c r="K332" s="217"/>
      <c r="L332" s="223"/>
      <c r="M332" s="224"/>
      <c r="N332" s="225"/>
      <c r="O332" s="225"/>
      <c r="P332" s="225"/>
      <c r="Q332" s="225"/>
      <c r="R332" s="225"/>
      <c r="S332" s="225"/>
      <c r="T332" s="226"/>
      <c r="AT332" s="227" t="s">
        <v>168</v>
      </c>
      <c r="AU332" s="227" t="s">
        <v>88</v>
      </c>
      <c r="AV332" s="12" t="s">
        <v>24</v>
      </c>
      <c r="AW332" s="12" t="s">
        <v>42</v>
      </c>
      <c r="AX332" s="12" t="s">
        <v>79</v>
      </c>
      <c r="AY332" s="227" t="s">
        <v>159</v>
      </c>
    </row>
    <row r="333" spans="2:51" s="13" customFormat="1" ht="13.5">
      <c r="B333" s="228"/>
      <c r="C333" s="229"/>
      <c r="D333" s="218" t="s">
        <v>168</v>
      </c>
      <c r="E333" s="242" t="s">
        <v>22</v>
      </c>
      <c r="F333" s="243" t="s">
        <v>484</v>
      </c>
      <c r="G333" s="229"/>
      <c r="H333" s="244">
        <v>123.89</v>
      </c>
      <c r="I333" s="234"/>
      <c r="J333" s="229"/>
      <c r="K333" s="229"/>
      <c r="L333" s="235"/>
      <c r="M333" s="236"/>
      <c r="N333" s="237"/>
      <c r="O333" s="237"/>
      <c r="P333" s="237"/>
      <c r="Q333" s="237"/>
      <c r="R333" s="237"/>
      <c r="S333" s="237"/>
      <c r="T333" s="238"/>
      <c r="AT333" s="239" t="s">
        <v>168</v>
      </c>
      <c r="AU333" s="239" t="s">
        <v>88</v>
      </c>
      <c r="AV333" s="13" t="s">
        <v>88</v>
      </c>
      <c r="AW333" s="13" t="s">
        <v>42</v>
      </c>
      <c r="AX333" s="13" t="s">
        <v>24</v>
      </c>
      <c r="AY333" s="239" t="s">
        <v>159</v>
      </c>
    </row>
    <row r="334" spans="2:63" s="11" customFormat="1" ht="29.85" customHeight="1">
      <c r="B334" s="187"/>
      <c r="C334" s="188"/>
      <c r="D334" s="201" t="s">
        <v>78</v>
      </c>
      <c r="E334" s="202" t="s">
        <v>175</v>
      </c>
      <c r="F334" s="202" t="s">
        <v>485</v>
      </c>
      <c r="G334" s="188"/>
      <c r="H334" s="188"/>
      <c r="I334" s="191"/>
      <c r="J334" s="203">
        <f>BK334</f>
        <v>0</v>
      </c>
      <c r="K334" s="188"/>
      <c r="L334" s="193"/>
      <c r="M334" s="194"/>
      <c r="N334" s="195"/>
      <c r="O334" s="195"/>
      <c r="P334" s="196">
        <f>SUM(P335:P353)</f>
        <v>0</v>
      </c>
      <c r="Q334" s="195"/>
      <c r="R334" s="196">
        <f>SUM(R335:R353)</f>
        <v>0</v>
      </c>
      <c r="S334" s="195"/>
      <c r="T334" s="197">
        <f>SUM(T335:T353)</f>
        <v>35.7038</v>
      </c>
      <c r="AR334" s="198" t="s">
        <v>24</v>
      </c>
      <c r="AT334" s="199" t="s">
        <v>78</v>
      </c>
      <c r="AU334" s="199" t="s">
        <v>24</v>
      </c>
      <c r="AY334" s="198" t="s">
        <v>159</v>
      </c>
      <c r="BK334" s="200">
        <f>SUM(BK335:BK353)</f>
        <v>0</v>
      </c>
    </row>
    <row r="335" spans="2:65" s="1" customFormat="1" ht="31.5" customHeight="1">
      <c r="B335" s="41"/>
      <c r="C335" s="204" t="s">
        <v>486</v>
      </c>
      <c r="D335" s="204" t="s">
        <v>161</v>
      </c>
      <c r="E335" s="205" t="s">
        <v>487</v>
      </c>
      <c r="F335" s="206" t="s">
        <v>488</v>
      </c>
      <c r="G335" s="207" t="s">
        <v>258</v>
      </c>
      <c r="H335" s="208">
        <v>16.229</v>
      </c>
      <c r="I335" s="209"/>
      <c r="J335" s="210">
        <f>ROUND(I335*H335,2)</f>
        <v>0</v>
      </c>
      <c r="K335" s="206" t="s">
        <v>165</v>
      </c>
      <c r="L335" s="61"/>
      <c r="M335" s="211" t="s">
        <v>22</v>
      </c>
      <c r="N335" s="212" t="s">
        <v>50</v>
      </c>
      <c r="O335" s="42"/>
      <c r="P335" s="213">
        <f>O335*H335</f>
        <v>0</v>
      </c>
      <c r="Q335" s="213">
        <v>0</v>
      </c>
      <c r="R335" s="213">
        <f>Q335*H335</f>
        <v>0</v>
      </c>
      <c r="S335" s="213">
        <v>2.2</v>
      </c>
      <c r="T335" s="214">
        <f>S335*H335</f>
        <v>35.7038</v>
      </c>
      <c r="AR335" s="25" t="s">
        <v>166</v>
      </c>
      <c r="AT335" s="25" t="s">
        <v>161</v>
      </c>
      <c r="AU335" s="25" t="s">
        <v>88</v>
      </c>
      <c r="AY335" s="25" t="s">
        <v>159</v>
      </c>
      <c r="BE335" s="215">
        <f>IF(N335="základní",J335,0)</f>
        <v>0</v>
      </c>
      <c r="BF335" s="215">
        <f>IF(N335="snížená",J335,0)</f>
        <v>0</v>
      </c>
      <c r="BG335" s="215">
        <f>IF(N335="zákl. přenesená",J335,0)</f>
        <v>0</v>
      </c>
      <c r="BH335" s="215">
        <f>IF(N335="sníž. přenesená",J335,0)</f>
        <v>0</v>
      </c>
      <c r="BI335" s="215">
        <f>IF(N335="nulová",J335,0)</f>
        <v>0</v>
      </c>
      <c r="BJ335" s="25" t="s">
        <v>24</v>
      </c>
      <c r="BK335" s="215">
        <f>ROUND(I335*H335,2)</f>
        <v>0</v>
      </c>
      <c r="BL335" s="25" t="s">
        <v>166</v>
      </c>
      <c r="BM335" s="25" t="s">
        <v>489</v>
      </c>
    </row>
    <row r="336" spans="2:47" s="1" customFormat="1" ht="27">
      <c r="B336" s="41"/>
      <c r="C336" s="63"/>
      <c r="D336" s="218" t="s">
        <v>189</v>
      </c>
      <c r="E336" s="63"/>
      <c r="F336" s="240" t="s">
        <v>490</v>
      </c>
      <c r="G336" s="63"/>
      <c r="H336" s="63"/>
      <c r="I336" s="172"/>
      <c r="J336" s="63"/>
      <c r="K336" s="63"/>
      <c r="L336" s="61"/>
      <c r="M336" s="241"/>
      <c r="N336" s="42"/>
      <c r="O336" s="42"/>
      <c r="P336" s="42"/>
      <c r="Q336" s="42"/>
      <c r="R336" s="42"/>
      <c r="S336" s="42"/>
      <c r="T336" s="78"/>
      <c r="AT336" s="25" t="s">
        <v>189</v>
      </c>
      <c r="AU336" s="25" t="s">
        <v>88</v>
      </c>
    </row>
    <row r="337" spans="2:51" s="12" customFormat="1" ht="13.5">
      <c r="B337" s="216"/>
      <c r="C337" s="217"/>
      <c r="D337" s="218" t="s">
        <v>168</v>
      </c>
      <c r="E337" s="219" t="s">
        <v>22</v>
      </c>
      <c r="F337" s="220" t="s">
        <v>491</v>
      </c>
      <c r="G337" s="217"/>
      <c r="H337" s="221" t="s">
        <v>22</v>
      </c>
      <c r="I337" s="222"/>
      <c r="J337" s="217"/>
      <c r="K337" s="217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168</v>
      </c>
      <c r="AU337" s="227" t="s">
        <v>88</v>
      </c>
      <c r="AV337" s="12" t="s">
        <v>24</v>
      </c>
      <c r="AW337" s="12" t="s">
        <v>42</v>
      </c>
      <c r="AX337" s="12" t="s">
        <v>79</v>
      </c>
      <c r="AY337" s="227" t="s">
        <v>159</v>
      </c>
    </row>
    <row r="338" spans="2:51" s="13" customFormat="1" ht="13.5">
      <c r="B338" s="228"/>
      <c r="C338" s="229"/>
      <c r="D338" s="218" t="s">
        <v>168</v>
      </c>
      <c r="E338" s="242" t="s">
        <v>22</v>
      </c>
      <c r="F338" s="243" t="s">
        <v>492</v>
      </c>
      <c r="G338" s="229"/>
      <c r="H338" s="244">
        <v>6.48</v>
      </c>
      <c r="I338" s="234"/>
      <c r="J338" s="229"/>
      <c r="K338" s="229"/>
      <c r="L338" s="235"/>
      <c r="M338" s="236"/>
      <c r="N338" s="237"/>
      <c r="O338" s="237"/>
      <c r="P338" s="237"/>
      <c r="Q338" s="237"/>
      <c r="R338" s="237"/>
      <c r="S338" s="237"/>
      <c r="T338" s="238"/>
      <c r="AT338" s="239" t="s">
        <v>168</v>
      </c>
      <c r="AU338" s="239" t="s">
        <v>88</v>
      </c>
      <c r="AV338" s="13" t="s">
        <v>88</v>
      </c>
      <c r="AW338" s="13" t="s">
        <v>42</v>
      </c>
      <c r="AX338" s="13" t="s">
        <v>79</v>
      </c>
      <c r="AY338" s="239" t="s">
        <v>159</v>
      </c>
    </row>
    <row r="339" spans="2:51" s="13" customFormat="1" ht="13.5">
      <c r="B339" s="228"/>
      <c r="C339" s="229"/>
      <c r="D339" s="218" t="s">
        <v>168</v>
      </c>
      <c r="E339" s="242" t="s">
        <v>22</v>
      </c>
      <c r="F339" s="243" t="s">
        <v>493</v>
      </c>
      <c r="G339" s="229"/>
      <c r="H339" s="244">
        <v>3.734</v>
      </c>
      <c r="I339" s="234"/>
      <c r="J339" s="229"/>
      <c r="K339" s="229"/>
      <c r="L339" s="235"/>
      <c r="M339" s="236"/>
      <c r="N339" s="237"/>
      <c r="O339" s="237"/>
      <c r="P339" s="237"/>
      <c r="Q339" s="237"/>
      <c r="R339" s="237"/>
      <c r="S339" s="237"/>
      <c r="T339" s="238"/>
      <c r="AT339" s="239" t="s">
        <v>168</v>
      </c>
      <c r="AU339" s="239" t="s">
        <v>88</v>
      </c>
      <c r="AV339" s="13" t="s">
        <v>88</v>
      </c>
      <c r="AW339" s="13" t="s">
        <v>42</v>
      </c>
      <c r="AX339" s="13" t="s">
        <v>79</v>
      </c>
      <c r="AY339" s="239" t="s">
        <v>159</v>
      </c>
    </row>
    <row r="340" spans="2:51" s="15" customFormat="1" ht="13.5">
      <c r="B340" s="256"/>
      <c r="C340" s="257"/>
      <c r="D340" s="218" t="s">
        <v>168</v>
      </c>
      <c r="E340" s="258" t="s">
        <v>22</v>
      </c>
      <c r="F340" s="259" t="s">
        <v>212</v>
      </c>
      <c r="G340" s="257"/>
      <c r="H340" s="260">
        <v>10.214</v>
      </c>
      <c r="I340" s="261"/>
      <c r="J340" s="257"/>
      <c r="K340" s="257"/>
      <c r="L340" s="262"/>
      <c r="M340" s="263"/>
      <c r="N340" s="264"/>
      <c r="O340" s="264"/>
      <c r="P340" s="264"/>
      <c r="Q340" s="264"/>
      <c r="R340" s="264"/>
      <c r="S340" s="264"/>
      <c r="T340" s="265"/>
      <c r="AT340" s="266" t="s">
        <v>168</v>
      </c>
      <c r="AU340" s="266" t="s">
        <v>88</v>
      </c>
      <c r="AV340" s="15" t="s">
        <v>175</v>
      </c>
      <c r="AW340" s="15" t="s">
        <v>42</v>
      </c>
      <c r="AX340" s="15" t="s">
        <v>79</v>
      </c>
      <c r="AY340" s="266" t="s">
        <v>159</v>
      </c>
    </row>
    <row r="341" spans="2:51" s="12" customFormat="1" ht="13.5">
      <c r="B341" s="216"/>
      <c r="C341" s="217"/>
      <c r="D341" s="218" t="s">
        <v>168</v>
      </c>
      <c r="E341" s="219" t="s">
        <v>22</v>
      </c>
      <c r="F341" s="220" t="s">
        <v>494</v>
      </c>
      <c r="G341" s="217"/>
      <c r="H341" s="221" t="s">
        <v>22</v>
      </c>
      <c r="I341" s="222"/>
      <c r="J341" s="217"/>
      <c r="K341" s="217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168</v>
      </c>
      <c r="AU341" s="227" t="s">
        <v>88</v>
      </c>
      <c r="AV341" s="12" t="s">
        <v>24</v>
      </c>
      <c r="AW341" s="12" t="s">
        <v>42</v>
      </c>
      <c r="AX341" s="12" t="s">
        <v>79</v>
      </c>
      <c r="AY341" s="227" t="s">
        <v>159</v>
      </c>
    </row>
    <row r="342" spans="2:51" s="13" customFormat="1" ht="13.5">
      <c r="B342" s="228"/>
      <c r="C342" s="229"/>
      <c r="D342" s="218" t="s">
        <v>168</v>
      </c>
      <c r="E342" s="242" t="s">
        <v>22</v>
      </c>
      <c r="F342" s="243" t="s">
        <v>495</v>
      </c>
      <c r="G342" s="229"/>
      <c r="H342" s="244">
        <v>1.322</v>
      </c>
      <c r="I342" s="234"/>
      <c r="J342" s="229"/>
      <c r="K342" s="229"/>
      <c r="L342" s="235"/>
      <c r="M342" s="236"/>
      <c r="N342" s="237"/>
      <c r="O342" s="237"/>
      <c r="P342" s="237"/>
      <c r="Q342" s="237"/>
      <c r="R342" s="237"/>
      <c r="S342" s="237"/>
      <c r="T342" s="238"/>
      <c r="AT342" s="239" t="s">
        <v>168</v>
      </c>
      <c r="AU342" s="239" t="s">
        <v>88</v>
      </c>
      <c r="AV342" s="13" t="s">
        <v>88</v>
      </c>
      <c r="AW342" s="13" t="s">
        <v>42</v>
      </c>
      <c r="AX342" s="13" t="s">
        <v>79</v>
      </c>
      <c r="AY342" s="239" t="s">
        <v>159</v>
      </c>
    </row>
    <row r="343" spans="2:51" s="13" customFormat="1" ht="13.5">
      <c r="B343" s="228"/>
      <c r="C343" s="229"/>
      <c r="D343" s="218" t="s">
        <v>168</v>
      </c>
      <c r="E343" s="242" t="s">
        <v>22</v>
      </c>
      <c r="F343" s="243" t="s">
        <v>496</v>
      </c>
      <c r="G343" s="229"/>
      <c r="H343" s="244">
        <v>0.362</v>
      </c>
      <c r="I343" s="234"/>
      <c r="J343" s="229"/>
      <c r="K343" s="229"/>
      <c r="L343" s="235"/>
      <c r="M343" s="236"/>
      <c r="N343" s="237"/>
      <c r="O343" s="237"/>
      <c r="P343" s="237"/>
      <c r="Q343" s="237"/>
      <c r="R343" s="237"/>
      <c r="S343" s="237"/>
      <c r="T343" s="238"/>
      <c r="AT343" s="239" t="s">
        <v>168</v>
      </c>
      <c r="AU343" s="239" t="s">
        <v>88</v>
      </c>
      <c r="AV343" s="13" t="s">
        <v>88</v>
      </c>
      <c r="AW343" s="13" t="s">
        <v>42</v>
      </c>
      <c r="AX343" s="13" t="s">
        <v>79</v>
      </c>
      <c r="AY343" s="239" t="s">
        <v>159</v>
      </c>
    </row>
    <row r="344" spans="2:51" s="15" customFormat="1" ht="13.5">
      <c r="B344" s="256"/>
      <c r="C344" s="257"/>
      <c r="D344" s="218" t="s">
        <v>168</v>
      </c>
      <c r="E344" s="258" t="s">
        <v>22</v>
      </c>
      <c r="F344" s="259" t="s">
        <v>212</v>
      </c>
      <c r="G344" s="257"/>
      <c r="H344" s="260">
        <v>1.684</v>
      </c>
      <c r="I344" s="261"/>
      <c r="J344" s="257"/>
      <c r="K344" s="257"/>
      <c r="L344" s="262"/>
      <c r="M344" s="263"/>
      <c r="N344" s="264"/>
      <c r="O344" s="264"/>
      <c r="P344" s="264"/>
      <c r="Q344" s="264"/>
      <c r="R344" s="264"/>
      <c r="S344" s="264"/>
      <c r="T344" s="265"/>
      <c r="AT344" s="266" t="s">
        <v>168</v>
      </c>
      <c r="AU344" s="266" t="s">
        <v>88</v>
      </c>
      <c r="AV344" s="15" t="s">
        <v>175</v>
      </c>
      <c r="AW344" s="15" t="s">
        <v>42</v>
      </c>
      <c r="AX344" s="15" t="s">
        <v>79</v>
      </c>
      <c r="AY344" s="266" t="s">
        <v>159</v>
      </c>
    </row>
    <row r="345" spans="2:51" s="12" customFormat="1" ht="13.5">
      <c r="B345" s="216"/>
      <c r="C345" s="217"/>
      <c r="D345" s="218" t="s">
        <v>168</v>
      </c>
      <c r="E345" s="219" t="s">
        <v>22</v>
      </c>
      <c r="F345" s="220" t="s">
        <v>497</v>
      </c>
      <c r="G345" s="217"/>
      <c r="H345" s="221" t="s">
        <v>22</v>
      </c>
      <c r="I345" s="222"/>
      <c r="J345" s="217"/>
      <c r="K345" s="217"/>
      <c r="L345" s="223"/>
      <c r="M345" s="224"/>
      <c r="N345" s="225"/>
      <c r="O345" s="225"/>
      <c r="P345" s="225"/>
      <c r="Q345" s="225"/>
      <c r="R345" s="225"/>
      <c r="S345" s="225"/>
      <c r="T345" s="226"/>
      <c r="AT345" s="227" t="s">
        <v>168</v>
      </c>
      <c r="AU345" s="227" t="s">
        <v>88</v>
      </c>
      <c r="AV345" s="12" t="s">
        <v>24</v>
      </c>
      <c r="AW345" s="12" t="s">
        <v>42</v>
      </c>
      <c r="AX345" s="12" t="s">
        <v>79</v>
      </c>
      <c r="AY345" s="227" t="s">
        <v>159</v>
      </c>
    </row>
    <row r="346" spans="2:51" s="13" customFormat="1" ht="13.5">
      <c r="B346" s="228"/>
      <c r="C346" s="229"/>
      <c r="D346" s="218" t="s">
        <v>168</v>
      </c>
      <c r="E346" s="242" t="s">
        <v>22</v>
      </c>
      <c r="F346" s="243" t="s">
        <v>498</v>
      </c>
      <c r="G346" s="229"/>
      <c r="H346" s="244">
        <v>1.858</v>
      </c>
      <c r="I346" s="234"/>
      <c r="J346" s="229"/>
      <c r="K346" s="229"/>
      <c r="L346" s="235"/>
      <c r="M346" s="236"/>
      <c r="N346" s="237"/>
      <c r="O346" s="237"/>
      <c r="P346" s="237"/>
      <c r="Q346" s="237"/>
      <c r="R346" s="237"/>
      <c r="S346" s="237"/>
      <c r="T346" s="238"/>
      <c r="AT346" s="239" t="s">
        <v>168</v>
      </c>
      <c r="AU346" s="239" t="s">
        <v>88</v>
      </c>
      <c r="AV346" s="13" t="s">
        <v>88</v>
      </c>
      <c r="AW346" s="13" t="s">
        <v>42</v>
      </c>
      <c r="AX346" s="13" t="s">
        <v>79</v>
      </c>
      <c r="AY346" s="239" t="s">
        <v>159</v>
      </c>
    </row>
    <row r="347" spans="2:51" s="13" customFormat="1" ht="13.5">
      <c r="B347" s="228"/>
      <c r="C347" s="229"/>
      <c r="D347" s="218" t="s">
        <v>168</v>
      </c>
      <c r="E347" s="242" t="s">
        <v>22</v>
      </c>
      <c r="F347" s="243" t="s">
        <v>496</v>
      </c>
      <c r="G347" s="229"/>
      <c r="H347" s="244">
        <v>0.362</v>
      </c>
      <c r="I347" s="234"/>
      <c r="J347" s="229"/>
      <c r="K347" s="229"/>
      <c r="L347" s="235"/>
      <c r="M347" s="236"/>
      <c r="N347" s="237"/>
      <c r="O347" s="237"/>
      <c r="P347" s="237"/>
      <c r="Q347" s="237"/>
      <c r="R347" s="237"/>
      <c r="S347" s="237"/>
      <c r="T347" s="238"/>
      <c r="AT347" s="239" t="s">
        <v>168</v>
      </c>
      <c r="AU347" s="239" t="s">
        <v>88</v>
      </c>
      <c r="AV347" s="13" t="s">
        <v>88</v>
      </c>
      <c r="AW347" s="13" t="s">
        <v>42</v>
      </c>
      <c r="AX347" s="13" t="s">
        <v>79</v>
      </c>
      <c r="AY347" s="239" t="s">
        <v>159</v>
      </c>
    </row>
    <row r="348" spans="2:51" s="15" customFormat="1" ht="13.5">
      <c r="B348" s="256"/>
      <c r="C348" s="257"/>
      <c r="D348" s="218" t="s">
        <v>168</v>
      </c>
      <c r="E348" s="258" t="s">
        <v>22</v>
      </c>
      <c r="F348" s="259" t="s">
        <v>212</v>
      </c>
      <c r="G348" s="257"/>
      <c r="H348" s="260">
        <v>2.22</v>
      </c>
      <c r="I348" s="261"/>
      <c r="J348" s="257"/>
      <c r="K348" s="257"/>
      <c r="L348" s="262"/>
      <c r="M348" s="263"/>
      <c r="N348" s="264"/>
      <c r="O348" s="264"/>
      <c r="P348" s="264"/>
      <c r="Q348" s="264"/>
      <c r="R348" s="264"/>
      <c r="S348" s="264"/>
      <c r="T348" s="265"/>
      <c r="AT348" s="266" t="s">
        <v>168</v>
      </c>
      <c r="AU348" s="266" t="s">
        <v>88</v>
      </c>
      <c r="AV348" s="15" t="s">
        <v>175</v>
      </c>
      <c r="AW348" s="15" t="s">
        <v>42</v>
      </c>
      <c r="AX348" s="15" t="s">
        <v>79</v>
      </c>
      <c r="AY348" s="266" t="s">
        <v>159</v>
      </c>
    </row>
    <row r="349" spans="2:51" s="12" customFormat="1" ht="13.5">
      <c r="B349" s="216"/>
      <c r="C349" s="217"/>
      <c r="D349" s="218" t="s">
        <v>168</v>
      </c>
      <c r="E349" s="219" t="s">
        <v>22</v>
      </c>
      <c r="F349" s="220" t="s">
        <v>499</v>
      </c>
      <c r="G349" s="217"/>
      <c r="H349" s="221" t="s">
        <v>22</v>
      </c>
      <c r="I349" s="222"/>
      <c r="J349" s="217"/>
      <c r="K349" s="217"/>
      <c r="L349" s="223"/>
      <c r="M349" s="224"/>
      <c r="N349" s="225"/>
      <c r="O349" s="225"/>
      <c r="P349" s="225"/>
      <c r="Q349" s="225"/>
      <c r="R349" s="225"/>
      <c r="S349" s="225"/>
      <c r="T349" s="226"/>
      <c r="AT349" s="227" t="s">
        <v>168</v>
      </c>
      <c r="AU349" s="227" t="s">
        <v>88</v>
      </c>
      <c r="AV349" s="12" t="s">
        <v>24</v>
      </c>
      <c r="AW349" s="12" t="s">
        <v>42</v>
      </c>
      <c r="AX349" s="12" t="s">
        <v>79</v>
      </c>
      <c r="AY349" s="227" t="s">
        <v>159</v>
      </c>
    </row>
    <row r="350" spans="2:51" s="13" customFormat="1" ht="13.5">
      <c r="B350" s="228"/>
      <c r="C350" s="229"/>
      <c r="D350" s="218" t="s">
        <v>168</v>
      </c>
      <c r="E350" s="242" t="s">
        <v>22</v>
      </c>
      <c r="F350" s="243" t="s">
        <v>500</v>
      </c>
      <c r="G350" s="229"/>
      <c r="H350" s="244">
        <v>2.111</v>
      </c>
      <c r="I350" s="234"/>
      <c r="J350" s="229"/>
      <c r="K350" s="229"/>
      <c r="L350" s="235"/>
      <c r="M350" s="236"/>
      <c r="N350" s="237"/>
      <c r="O350" s="237"/>
      <c r="P350" s="237"/>
      <c r="Q350" s="237"/>
      <c r="R350" s="237"/>
      <c r="S350" s="237"/>
      <c r="T350" s="238"/>
      <c r="AT350" s="239" t="s">
        <v>168</v>
      </c>
      <c r="AU350" s="239" t="s">
        <v>88</v>
      </c>
      <c r="AV350" s="13" t="s">
        <v>88</v>
      </c>
      <c r="AW350" s="13" t="s">
        <v>42</v>
      </c>
      <c r="AX350" s="13" t="s">
        <v>79</v>
      </c>
      <c r="AY350" s="239" t="s">
        <v>159</v>
      </c>
    </row>
    <row r="351" spans="2:51" s="15" customFormat="1" ht="13.5">
      <c r="B351" s="256"/>
      <c r="C351" s="257"/>
      <c r="D351" s="218" t="s">
        <v>168</v>
      </c>
      <c r="E351" s="258" t="s">
        <v>22</v>
      </c>
      <c r="F351" s="259" t="s">
        <v>212</v>
      </c>
      <c r="G351" s="257"/>
      <c r="H351" s="260">
        <v>2.111</v>
      </c>
      <c r="I351" s="261"/>
      <c r="J351" s="257"/>
      <c r="K351" s="257"/>
      <c r="L351" s="262"/>
      <c r="M351" s="263"/>
      <c r="N351" s="264"/>
      <c r="O351" s="264"/>
      <c r="P351" s="264"/>
      <c r="Q351" s="264"/>
      <c r="R351" s="264"/>
      <c r="S351" s="264"/>
      <c r="T351" s="265"/>
      <c r="AT351" s="266" t="s">
        <v>168</v>
      </c>
      <c r="AU351" s="266" t="s">
        <v>88</v>
      </c>
      <c r="AV351" s="15" t="s">
        <v>175</v>
      </c>
      <c r="AW351" s="15" t="s">
        <v>42</v>
      </c>
      <c r="AX351" s="15" t="s">
        <v>79</v>
      </c>
      <c r="AY351" s="266" t="s">
        <v>159</v>
      </c>
    </row>
    <row r="352" spans="2:51" s="14" customFormat="1" ht="13.5">
      <c r="B352" s="245"/>
      <c r="C352" s="246"/>
      <c r="D352" s="230" t="s">
        <v>168</v>
      </c>
      <c r="E352" s="247" t="s">
        <v>22</v>
      </c>
      <c r="F352" s="248" t="s">
        <v>204</v>
      </c>
      <c r="G352" s="246"/>
      <c r="H352" s="249">
        <v>16.229</v>
      </c>
      <c r="I352" s="250"/>
      <c r="J352" s="246"/>
      <c r="K352" s="246"/>
      <c r="L352" s="251"/>
      <c r="M352" s="252"/>
      <c r="N352" s="253"/>
      <c r="O352" s="253"/>
      <c r="P352" s="253"/>
      <c r="Q352" s="253"/>
      <c r="R352" s="253"/>
      <c r="S352" s="253"/>
      <c r="T352" s="254"/>
      <c r="AT352" s="255" t="s">
        <v>168</v>
      </c>
      <c r="AU352" s="255" t="s">
        <v>88</v>
      </c>
      <c r="AV352" s="14" t="s">
        <v>166</v>
      </c>
      <c r="AW352" s="14" t="s">
        <v>42</v>
      </c>
      <c r="AX352" s="14" t="s">
        <v>24</v>
      </c>
      <c r="AY352" s="255" t="s">
        <v>159</v>
      </c>
    </row>
    <row r="353" spans="2:65" s="1" customFormat="1" ht="22.5" customHeight="1">
      <c r="B353" s="41"/>
      <c r="C353" s="204" t="s">
        <v>501</v>
      </c>
      <c r="D353" s="204" t="s">
        <v>161</v>
      </c>
      <c r="E353" s="205" t="s">
        <v>502</v>
      </c>
      <c r="F353" s="206" t="s">
        <v>503</v>
      </c>
      <c r="G353" s="207" t="s">
        <v>217</v>
      </c>
      <c r="H353" s="208">
        <v>123.89</v>
      </c>
      <c r="I353" s="209"/>
      <c r="J353" s="210">
        <f>ROUND(I353*H353,2)</f>
        <v>0</v>
      </c>
      <c r="K353" s="206" t="s">
        <v>165</v>
      </c>
      <c r="L353" s="61"/>
      <c r="M353" s="211" t="s">
        <v>22</v>
      </c>
      <c r="N353" s="212" t="s">
        <v>50</v>
      </c>
      <c r="O353" s="42"/>
      <c r="P353" s="213">
        <f>O353*H353</f>
        <v>0</v>
      </c>
      <c r="Q353" s="213">
        <v>0</v>
      </c>
      <c r="R353" s="213">
        <f>Q353*H353</f>
        <v>0</v>
      </c>
      <c r="S353" s="213">
        <v>0</v>
      </c>
      <c r="T353" s="214">
        <f>S353*H353</f>
        <v>0</v>
      </c>
      <c r="AR353" s="25" t="s">
        <v>166</v>
      </c>
      <c r="AT353" s="25" t="s">
        <v>161</v>
      </c>
      <c r="AU353" s="25" t="s">
        <v>88</v>
      </c>
      <c r="AY353" s="25" t="s">
        <v>159</v>
      </c>
      <c r="BE353" s="215">
        <f>IF(N353="základní",J353,0)</f>
        <v>0</v>
      </c>
      <c r="BF353" s="215">
        <f>IF(N353="snížená",J353,0)</f>
        <v>0</v>
      </c>
      <c r="BG353" s="215">
        <f>IF(N353="zákl. přenesená",J353,0)</f>
        <v>0</v>
      </c>
      <c r="BH353" s="215">
        <f>IF(N353="sníž. přenesená",J353,0)</f>
        <v>0</v>
      </c>
      <c r="BI353" s="215">
        <f>IF(N353="nulová",J353,0)</f>
        <v>0</v>
      </c>
      <c r="BJ353" s="25" t="s">
        <v>24</v>
      </c>
      <c r="BK353" s="215">
        <f>ROUND(I353*H353,2)</f>
        <v>0</v>
      </c>
      <c r="BL353" s="25" t="s">
        <v>166</v>
      </c>
      <c r="BM353" s="25" t="s">
        <v>504</v>
      </c>
    </row>
    <row r="354" spans="2:63" s="11" customFormat="1" ht="29.85" customHeight="1">
      <c r="B354" s="187"/>
      <c r="C354" s="188"/>
      <c r="D354" s="201" t="s">
        <v>78</v>
      </c>
      <c r="E354" s="202" t="s">
        <v>166</v>
      </c>
      <c r="F354" s="202" t="s">
        <v>505</v>
      </c>
      <c r="G354" s="188"/>
      <c r="H354" s="188"/>
      <c r="I354" s="191"/>
      <c r="J354" s="203">
        <f>BK354</f>
        <v>0</v>
      </c>
      <c r="K354" s="188"/>
      <c r="L354" s="193"/>
      <c r="M354" s="194"/>
      <c r="N354" s="195"/>
      <c r="O354" s="195"/>
      <c r="P354" s="196">
        <f>SUM(P355:P385)</f>
        <v>0</v>
      </c>
      <c r="Q354" s="195"/>
      <c r="R354" s="196">
        <f>SUM(R355:R385)</f>
        <v>1.19124576</v>
      </c>
      <c r="S354" s="195"/>
      <c r="T354" s="197">
        <f>SUM(T355:T385)</f>
        <v>0</v>
      </c>
      <c r="AR354" s="198" t="s">
        <v>24</v>
      </c>
      <c r="AT354" s="199" t="s">
        <v>78</v>
      </c>
      <c r="AU354" s="199" t="s">
        <v>24</v>
      </c>
      <c r="AY354" s="198" t="s">
        <v>159</v>
      </c>
      <c r="BK354" s="200">
        <f>SUM(BK355:BK385)</f>
        <v>0</v>
      </c>
    </row>
    <row r="355" spans="2:65" s="1" customFormat="1" ht="22.5" customHeight="1">
      <c r="B355" s="41"/>
      <c r="C355" s="204" t="s">
        <v>506</v>
      </c>
      <c r="D355" s="204" t="s">
        <v>161</v>
      </c>
      <c r="E355" s="205" t="s">
        <v>507</v>
      </c>
      <c r="F355" s="206" t="s">
        <v>508</v>
      </c>
      <c r="G355" s="207" t="s">
        <v>173</v>
      </c>
      <c r="H355" s="208">
        <v>7</v>
      </c>
      <c r="I355" s="209"/>
      <c r="J355" s="210">
        <f>ROUND(I355*H355,2)</f>
        <v>0</v>
      </c>
      <c r="K355" s="206" t="s">
        <v>165</v>
      </c>
      <c r="L355" s="61"/>
      <c r="M355" s="211" t="s">
        <v>22</v>
      </c>
      <c r="N355" s="212" t="s">
        <v>50</v>
      </c>
      <c r="O355" s="42"/>
      <c r="P355" s="213">
        <f>O355*H355</f>
        <v>0</v>
      </c>
      <c r="Q355" s="213">
        <v>0.0066</v>
      </c>
      <c r="R355" s="213">
        <f>Q355*H355</f>
        <v>0.0462</v>
      </c>
      <c r="S355" s="213">
        <v>0</v>
      </c>
      <c r="T355" s="214">
        <f>S355*H355</f>
        <v>0</v>
      </c>
      <c r="AR355" s="25" t="s">
        <v>166</v>
      </c>
      <c r="AT355" s="25" t="s">
        <v>161</v>
      </c>
      <c r="AU355" s="25" t="s">
        <v>88</v>
      </c>
      <c r="AY355" s="25" t="s">
        <v>159</v>
      </c>
      <c r="BE355" s="215">
        <f>IF(N355="základní",J355,0)</f>
        <v>0</v>
      </c>
      <c r="BF355" s="215">
        <f>IF(N355="snížená",J355,0)</f>
        <v>0</v>
      </c>
      <c r="BG355" s="215">
        <f>IF(N355="zákl. přenesená",J355,0)</f>
        <v>0</v>
      </c>
      <c r="BH355" s="215">
        <f>IF(N355="sníž. přenesená",J355,0)</f>
        <v>0</v>
      </c>
      <c r="BI355" s="215">
        <f>IF(N355="nulová",J355,0)</f>
        <v>0</v>
      </c>
      <c r="BJ355" s="25" t="s">
        <v>24</v>
      </c>
      <c r="BK355" s="215">
        <f>ROUND(I355*H355,2)</f>
        <v>0</v>
      </c>
      <c r="BL355" s="25" t="s">
        <v>166</v>
      </c>
      <c r="BM355" s="25" t="s">
        <v>509</v>
      </c>
    </row>
    <row r="356" spans="2:51" s="12" customFormat="1" ht="13.5">
      <c r="B356" s="216"/>
      <c r="C356" s="217"/>
      <c r="D356" s="218" t="s">
        <v>168</v>
      </c>
      <c r="E356" s="219" t="s">
        <v>22</v>
      </c>
      <c r="F356" s="220" t="s">
        <v>510</v>
      </c>
      <c r="G356" s="217"/>
      <c r="H356" s="221" t="s">
        <v>22</v>
      </c>
      <c r="I356" s="222"/>
      <c r="J356" s="217"/>
      <c r="K356" s="217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168</v>
      </c>
      <c r="AU356" s="227" t="s">
        <v>88</v>
      </c>
      <c r="AV356" s="12" t="s">
        <v>24</v>
      </c>
      <c r="AW356" s="12" t="s">
        <v>42</v>
      </c>
      <c r="AX356" s="12" t="s">
        <v>79</v>
      </c>
      <c r="AY356" s="227" t="s">
        <v>159</v>
      </c>
    </row>
    <row r="357" spans="2:51" s="13" customFormat="1" ht="13.5">
      <c r="B357" s="228"/>
      <c r="C357" s="229"/>
      <c r="D357" s="218" t="s">
        <v>168</v>
      </c>
      <c r="E357" s="242" t="s">
        <v>22</v>
      </c>
      <c r="F357" s="243" t="s">
        <v>511</v>
      </c>
      <c r="G357" s="229"/>
      <c r="H357" s="244">
        <v>6</v>
      </c>
      <c r="I357" s="234"/>
      <c r="J357" s="229"/>
      <c r="K357" s="229"/>
      <c r="L357" s="235"/>
      <c r="M357" s="236"/>
      <c r="N357" s="237"/>
      <c r="O357" s="237"/>
      <c r="P357" s="237"/>
      <c r="Q357" s="237"/>
      <c r="R357" s="237"/>
      <c r="S357" s="237"/>
      <c r="T357" s="238"/>
      <c r="AT357" s="239" t="s">
        <v>168</v>
      </c>
      <c r="AU357" s="239" t="s">
        <v>88</v>
      </c>
      <c r="AV357" s="13" t="s">
        <v>88</v>
      </c>
      <c r="AW357" s="13" t="s">
        <v>42</v>
      </c>
      <c r="AX357" s="13" t="s">
        <v>79</v>
      </c>
      <c r="AY357" s="239" t="s">
        <v>159</v>
      </c>
    </row>
    <row r="358" spans="2:51" s="12" customFormat="1" ht="13.5">
      <c r="B358" s="216"/>
      <c r="C358" s="217"/>
      <c r="D358" s="218" t="s">
        <v>168</v>
      </c>
      <c r="E358" s="219" t="s">
        <v>22</v>
      </c>
      <c r="F358" s="220" t="s">
        <v>512</v>
      </c>
      <c r="G358" s="217"/>
      <c r="H358" s="221" t="s">
        <v>22</v>
      </c>
      <c r="I358" s="222"/>
      <c r="J358" s="217"/>
      <c r="K358" s="217"/>
      <c r="L358" s="223"/>
      <c r="M358" s="224"/>
      <c r="N358" s="225"/>
      <c r="O358" s="225"/>
      <c r="P358" s="225"/>
      <c r="Q358" s="225"/>
      <c r="R358" s="225"/>
      <c r="S358" s="225"/>
      <c r="T358" s="226"/>
      <c r="AT358" s="227" t="s">
        <v>168</v>
      </c>
      <c r="AU358" s="227" t="s">
        <v>88</v>
      </c>
      <c r="AV358" s="12" t="s">
        <v>24</v>
      </c>
      <c r="AW358" s="12" t="s">
        <v>42</v>
      </c>
      <c r="AX358" s="12" t="s">
        <v>79</v>
      </c>
      <c r="AY358" s="227" t="s">
        <v>159</v>
      </c>
    </row>
    <row r="359" spans="2:51" s="13" customFormat="1" ht="13.5">
      <c r="B359" s="228"/>
      <c r="C359" s="229"/>
      <c r="D359" s="218" t="s">
        <v>168</v>
      </c>
      <c r="E359" s="242" t="s">
        <v>22</v>
      </c>
      <c r="F359" s="243" t="s">
        <v>513</v>
      </c>
      <c r="G359" s="229"/>
      <c r="H359" s="244">
        <v>1</v>
      </c>
      <c r="I359" s="234"/>
      <c r="J359" s="229"/>
      <c r="K359" s="229"/>
      <c r="L359" s="235"/>
      <c r="M359" s="236"/>
      <c r="N359" s="237"/>
      <c r="O359" s="237"/>
      <c r="P359" s="237"/>
      <c r="Q359" s="237"/>
      <c r="R359" s="237"/>
      <c r="S359" s="237"/>
      <c r="T359" s="238"/>
      <c r="AT359" s="239" t="s">
        <v>168</v>
      </c>
      <c r="AU359" s="239" t="s">
        <v>88</v>
      </c>
      <c r="AV359" s="13" t="s">
        <v>88</v>
      </c>
      <c r="AW359" s="13" t="s">
        <v>42</v>
      </c>
      <c r="AX359" s="13" t="s">
        <v>79</v>
      </c>
      <c r="AY359" s="239" t="s">
        <v>159</v>
      </c>
    </row>
    <row r="360" spans="2:51" s="14" customFormat="1" ht="13.5">
      <c r="B360" s="245"/>
      <c r="C360" s="246"/>
      <c r="D360" s="230" t="s">
        <v>168</v>
      </c>
      <c r="E360" s="247" t="s">
        <v>22</v>
      </c>
      <c r="F360" s="248" t="s">
        <v>204</v>
      </c>
      <c r="G360" s="246"/>
      <c r="H360" s="249">
        <v>7</v>
      </c>
      <c r="I360" s="250"/>
      <c r="J360" s="246"/>
      <c r="K360" s="246"/>
      <c r="L360" s="251"/>
      <c r="M360" s="252"/>
      <c r="N360" s="253"/>
      <c r="O360" s="253"/>
      <c r="P360" s="253"/>
      <c r="Q360" s="253"/>
      <c r="R360" s="253"/>
      <c r="S360" s="253"/>
      <c r="T360" s="254"/>
      <c r="AT360" s="255" t="s">
        <v>168</v>
      </c>
      <c r="AU360" s="255" t="s">
        <v>88</v>
      </c>
      <c r="AV360" s="14" t="s">
        <v>166</v>
      </c>
      <c r="AW360" s="14" t="s">
        <v>42</v>
      </c>
      <c r="AX360" s="14" t="s">
        <v>24</v>
      </c>
      <c r="AY360" s="255" t="s">
        <v>159</v>
      </c>
    </row>
    <row r="361" spans="2:65" s="1" customFormat="1" ht="22.5" customHeight="1">
      <c r="B361" s="41"/>
      <c r="C361" s="267" t="s">
        <v>514</v>
      </c>
      <c r="D361" s="267" t="s">
        <v>395</v>
      </c>
      <c r="E361" s="268" t="s">
        <v>515</v>
      </c>
      <c r="F361" s="269" t="s">
        <v>516</v>
      </c>
      <c r="G361" s="270" t="s">
        <v>517</v>
      </c>
      <c r="H361" s="271">
        <v>1</v>
      </c>
      <c r="I361" s="272"/>
      <c r="J361" s="273">
        <f>ROUND(I361*H361,2)</f>
        <v>0</v>
      </c>
      <c r="K361" s="269" t="s">
        <v>22</v>
      </c>
      <c r="L361" s="274"/>
      <c r="M361" s="275" t="s">
        <v>22</v>
      </c>
      <c r="N361" s="276" t="s">
        <v>50</v>
      </c>
      <c r="O361" s="42"/>
      <c r="P361" s="213">
        <f>O361*H361</f>
        <v>0</v>
      </c>
      <c r="Q361" s="213">
        <v>0.0028</v>
      </c>
      <c r="R361" s="213">
        <f>Q361*H361</f>
        <v>0.0028</v>
      </c>
      <c r="S361" s="213">
        <v>0</v>
      </c>
      <c r="T361" s="214">
        <f>S361*H361</f>
        <v>0</v>
      </c>
      <c r="AR361" s="25" t="s">
        <v>214</v>
      </c>
      <c r="AT361" s="25" t="s">
        <v>395</v>
      </c>
      <c r="AU361" s="25" t="s">
        <v>88</v>
      </c>
      <c r="AY361" s="25" t="s">
        <v>159</v>
      </c>
      <c r="BE361" s="215">
        <f>IF(N361="základní",J361,0)</f>
        <v>0</v>
      </c>
      <c r="BF361" s="215">
        <f>IF(N361="snížená",J361,0)</f>
        <v>0</v>
      </c>
      <c r="BG361" s="215">
        <f>IF(N361="zákl. přenesená",J361,0)</f>
        <v>0</v>
      </c>
      <c r="BH361" s="215">
        <f>IF(N361="sníž. přenesená",J361,0)</f>
        <v>0</v>
      </c>
      <c r="BI361" s="215">
        <f>IF(N361="nulová",J361,0)</f>
        <v>0</v>
      </c>
      <c r="BJ361" s="25" t="s">
        <v>24</v>
      </c>
      <c r="BK361" s="215">
        <f>ROUND(I361*H361,2)</f>
        <v>0</v>
      </c>
      <c r="BL361" s="25" t="s">
        <v>166</v>
      </c>
      <c r="BM361" s="25" t="s">
        <v>518</v>
      </c>
    </row>
    <row r="362" spans="2:65" s="1" customFormat="1" ht="44.25" customHeight="1">
      <c r="B362" s="41"/>
      <c r="C362" s="267" t="s">
        <v>519</v>
      </c>
      <c r="D362" s="267" t="s">
        <v>395</v>
      </c>
      <c r="E362" s="268" t="s">
        <v>520</v>
      </c>
      <c r="F362" s="269" t="s">
        <v>521</v>
      </c>
      <c r="G362" s="270" t="s">
        <v>173</v>
      </c>
      <c r="H362" s="271">
        <v>3</v>
      </c>
      <c r="I362" s="272"/>
      <c r="J362" s="273">
        <f>ROUND(I362*H362,2)</f>
        <v>0</v>
      </c>
      <c r="K362" s="269" t="s">
        <v>165</v>
      </c>
      <c r="L362" s="274"/>
      <c r="M362" s="275" t="s">
        <v>22</v>
      </c>
      <c r="N362" s="276" t="s">
        <v>50</v>
      </c>
      <c r="O362" s="42"/>
      <c r="P362" s="213">
        <f>O362*H362</f>
        <v>0</v>
      </c>
      <c r="Q362" s="213">
        <v>0.039</v>
      </c>
      <c r="R362" s="213">
        <f>Q362*H362</f>
        <v>0.11699999999999999</v>
      </c>
      <c r="S362" s="213">
        <v>0</v>
      </c>
      <c r="T362" s="214">
        <f>S362*H362</f>
        <v>0</v>
      </c>
      <c r="AR362" s="25" t="s">
        <v>214</v>
      </c>
      <c r="AT362" s="25" t="s">
        <v>395</v>
      </c>
      <c r="AU362" s="25" t="s">
        <v>88</v>
      </c>
      <c r="AY362" s="25" t="s">
        <v>159</v>
      </c>
      <c r="BE362" s="215">
        <f>IF(N362="základní",J362,0)</f>
        <v>0</v>
      </c>
      <c r="BF362" s="215">
        <f>IF(N362="snížená",J362,0)</f>
        <v>0</v>
      </c>
      <c r="BG362" s="215">
        <f>IF(N362="zákl. přenesená",J362,0)</f>
        <v>0</v>
      </c>
      <c r="BH362" s="215">
        <f>IF(N362="sníž. přenesená",J362,0)</f>
        <v>0</v>
      </c>
      <c r="BI362" s="215">
        <f>IF(N362="nulová",J362,0)</f>
        <v>0</v>
      </c>
      <c r="BJ362" s="25" t="s">
        <v>24</v>
      </c>
      <c r="BK362" s="215">
        <f>ROUND(I362*H362,2)</f>
        <v>0</v>
      </c>
      <c r="BL362" s="25" t="s">
        <v>166</v>
      </c>
      <c r="BM362" s="25" t="s">
        <v>522</v>
      </c>
    </row>
    <row r="363" spans="2:65" s="1" customFormat="1" ht="44.25" customHeight="1">
      <c r="B363" s="41"/>
      <c r="C363" s="267" t="s">
        <v>523</v>
      </c>
      <c r="D363" s="267" t="s">
        <v>395</v>
      </c>
      <c r="E363" s="268" t="s">
        <v>524</v>
      </c>
      <c r="F363" s="269" t="s">
        <v>525</v>
      </c>
      <c r="G363" s="270" t="s">
        <v>173</v>
      </c>
      <c r="H363" s="271">
        <v>1</v>
      </c>
      <c r="I363" s="272"/>
      <c r="J363" s="273">
        <f>ROUND(I363*H363,2)</f>
        <v>0</v>
      </c>
      <c r="K363" s="269" t="s">
        <v>165</v>
      </c>
      <c r="L363" s="274"/>
      <c r="M363" s="275" t="s">
        <v>22</v>
      </c>
      <c r="N363" s="276" t="s">
        <v>50</v>
      </c>
      <c r="O363" s="42"/>
      <c r="P363" s="213">
        <f>O363*H363</f>
        <v>0</v>
      </c>
      <c r="Q363" s="213">
        <v>0.051</v>
      </c>
      <c r="R363" s="213">
        <f>Q363*H363</f>
        <v>0.051</v>
      </c>
      <c r="S363" s="213">
        <v>0</v>
      </c>
      <c r="T363" s="214">
        <f>S363*H363</f>
        <v>0</v>
      </c>
      <c r="AR363" s="25" t="s">
        <v>214</v>
      </c>
      <c r="AT363" s="25" t="s">
        <v>395</v>
      </c>
      <c r="AU363" s="25" t="s">
        <v>88</v>
      </c>
      <c r="AY363" s="25" t="s">
        <v>159</v>
      </c>
      <c r="BE363" s="215">
        <f>IF(N363="základní",J363,0)</f>
        <v>0</v>
      </c>
      <c r="BF363" s="215">
        <f>IF(N363="snížená",J363,0)</f>
        <v>0</v>
      </c>
      <c r="BG363" s="215">
        <f>IF(N363="zákl. přenesená",J363,0)</f>
        <v>0</v>
      </c>
      <c r="BH363" s="215">
        <f>IF(N363="sníž. přenesená",J363,0)</f>
        <v>0</v>
      </c>
      <c r="BI363" s="215">
        <f>IF(N363="nulová",J363,0)</f>
        <v>0</v>
      </c>
      <c r="BJ363" s="25" t="s">
        <v>24</v>
      </c>
      <c r="BK363" s="215">
        <f>ROUND(I363*H363,2)</f>
        <v>0</v>
      </c>
      <c r="BL363" s="25" t="s">
        <v>166</v>
      </c>
      <c r="BM363" s="25" t="s">
        <v>526</v>
      </c>
    </row>
    <row r="364" spans="2:65" s="1" customFormat="1" ht="44.25" customHeight="1">
      <c r="B364" s="41"/>
      <c r="C364" s="267" t="s">
        <v>527</v>
      </c>
      <c r="D364" s="267" t="s">
        <v>395</v>
      </c>
      <c r="E364" s="268" t="s">
        <v>528</v>
      </c>
      <c r="F364" s="269" t="s">
        <v>529</v>
      </c>
      <c r="G364" s="270" t="s">
        <v>173</v>
      </c>
      <c r="H364" s="271">
        <v>2</v>
      </c>
      <c r="I364" s="272"/>
      <c r="J364" s="273">
        <f>ROUND(I364*H364,2)</f>
        <v>0</v>
      </c>
      <c r="K364" s="269" t="s">
        <v>165</v>
      </c>
      <c r="L364" s="274"/>
      <c r="M364" s="275" t="s">
        <v>22</v>
      </c>
      <c r="N364" s="276" t="s">
        <v>50</v>
      </c>
      <c r="O364" s="42"/>
      <c r="P364" s="213">
        <f>O364*H364</f>
        <v>0</v>
      </c>
      <c r="Q364" s="213">
        <v>0.064</v>
      </c>
      <c r="R364" s="213">
        <f>Q364*H364</f>
        <v>0.128</v>
      </c>
      <c r="S364" s="213">
        <v>0</v>
      </c>
      <c r="T364" s="214">
        <f>S364*H364</f>
        <v>0</v>
      </c>
      <c r="AR364" s="25" t="s">
        <v>214</v>
      </c>
      <c r="AT364" s="25" t="s">
        <v>395</v>
      </c>
      <c r="AU364" s="25" t="s">
        <v>88</v>
      </c>
      <c r="AY364" s="25" t="s">
        <v>159</v>
      </c>
      <c r="BE364" s="215">
        <f>IF(N364="základní",J364,0)</f>
        <v>0</v>
      </c>
      <c r="BF364" s="215">
        <f>IF(N364="snížená",J364,0)</f>
        <v>0</v>
      </c>
      <c r="BG364" s="215">
        <f>IF(N364="zákl. přenesená",J364,0)</f>
        <v>0</v>
      </c>
      <c r="BH364" s="215">
        <f>IF(N364="sníž. přenesená",J364,0)</f>
        <v>0</v>
      </c>
      <c r="BI364" s="215">
        <f>IF(N364="nulová",J364,0)</f>
        <v>0</v>
      </c>
      <c r="BJ364" s="25" t="s">
        <v>24</v>
      </c>
      <c r="BK364" s="215">
        <f>ROUND(I364*H364,2)</f>
        <v>0</v>
      </c>
      <c r="BL364" s="25" t="s">
        <v>166</v>
      </c>
      <c r="BM364" s="25" t="s">
        <v>530</v>
      </c>
    </row>
    <row r="365" spans="2:65" s="1" customFormat="1" ht="31.5" customHeight="1">
      <c r="B365" s="41"/>
      <c r="C365" s="204" t="s">
        <v>531</v>
      </c>
      <c r="D365" s="204" t="s">
        <v>161</v>
      </c>
      <c r="E365" s="205" t="s">
        <v>532</v>
      </c>
      <c r="F365" s="206" t="s">
        <v>533</v>
      </c>
      <c r="G365" s="207" t="s">
        <v>173</v>
      </c>
      <c r="H365" s="208">
        <v>1</v>
      </c>
      <c r="I365" s="209"/>
      <c r="J365" s="210">
        <f>ROUND(I365*H365,2)</f>
        <v>0</v>
      </c>
      <c r="K365" s="206" t="s">
        <v>165</v>
      </c>
      <c r="L365" s="61"/>
      <c r="M365" s="211" t="s">
        <v>22</v>
      </c>
      <c r="N365" s="212" t="s">
        <v>50</v>
      </c>
      <c r="O365" s="42"/>
      <c r="P365" s="213">
        <f>O365*H365</f>
        <v>0</v>
      </c>
      <c r="Q365" s="213">
        <v>0.0066</v>
      </c>
      <c r="R365" s="213">
        <f>Q365*H365</f>
        <v>0.0066</v>
      </c>
      <c r="S365" s="213">
        <v>0</v>
      </c>
      <c r="T365" s="214">
        <f>S365*H365</f>
        <v>0</v>
      </c>
      <c r="AR365" s="25" t="s">
        <v>166</v>
      </c>
      <c r="AT365" s="25" t="s">
        <v>161</v>
      </c>
      <c r="AU365" s="25" t="s">
        <v>88</v>
      </c>
      <c r="AY365" s="25" t="s">
        <v>159</v>
      </c>
      <c r="BE365" s="215">
        <f>IF(N365="základní",J365,0)</f>
        <v>0</v>
      </c>
      <c r="BF365" s="215">
        <f>IF(N365="snížená",J365,0)</f>
        <v>0</v>
      </c>
      <c r="BG365" s="215">
        <f>IF(N365="zákl. přenesená",J365,0)</f>
        <v>0</v>
      </c>
      <c r="BH365" s="215">
        <f>IF(N365="sníž. přenesená",J365,0)</f>
        <v>0</v>
      </c>
      <c r="BI365" s="215">
        <f>IF(N365="nulová",J365,0)</f>
        <v>0</v>
      </c>
      <c r="BJ365" s="25" t="s">
        <v>24</v>
      </c>
      <c r="BK365" s="215">
        <f>ROUND(I365*H365,2)</f>
        <v>0</v>
      </c>
      <c r="BL365" s="25" t="s">
        <v>166</v>
      </c>
      <c r="BM365" s="25" t="s">
        <v>534</v>
      </c>
    </row>
    <row r="366" spans="2:51" s="12" customFormat="1" ht="13.5">
      <c r="B366" s="216"/>
      <c r="C366" s="217"/>
      <c r="D366" s="218" t="s">
        <v>168</v>
      </c>
      <c r="E366" s="219" t="s">
        <v>22</v>
      </c>
      <c r="F366" s="220" t="s">
        <v>512</v>
      </c>
      <c r="G366" s="217"/>
      <c r="H366" s="221" t="s">
        <v>22</v>
      </c>
      <c r="I366" s="222"/>
      <c r="J366" s="217"/>
      <c r="K366" s="217"/>
      <c r="L366" s="223"/>
      <c r="M366" s="224"/>
      <c r="N366" s="225"/>
      <c r="O366" s="225"/>
      <c r="P366" s="225"/>
      <c r="Q366" s="225"/>
      <c r="R366" s="225"/>
      <c r="S366" s="225"/>
      <c r="T366" s="226"/>
      <c r="AT366" s="227" t="s">
        <v>168</v>
      </c>
      <c r="AU366" s="227" t="s">
        <v>88</v>
      </c>
      <c r="AV366" s="12" t="s">
        <v>24</v>
      </c>
      <c r="AW366" s="12" t="s">
        <v>42</v>
      </c>
      <c r="AX366" s="12" t="s">
        <v>79</v>
      </c>
      <c r="AY366" s="227" t="s">
        <v>159</v>
      </c>
    </row>
    <row r="367" spans="2:51" s="13" customFormat="1" ht="13.5">
      <c r="B367" s="228"/>
      <c r="C367" s="229"/>
      <c r="D367" s="230" t="s">
        <v>168</v>
      </c>
      <c r="E367" s="231" t="s">
        <v>22</v>
      </c>
      <c r="F367" s="232" t="s">
        <v>513</v>
      </c>
      <c r="G367" s="229"/>
      <c r="H367" s="233">
        <v>1</v>
      </c>
      <c r="I367" s="234"/>
      <c r="J367" s="229"/>
      <c r="K367" s="229"/>
      <c r="L367" s="235"/>
      <c r="M367" s="236"/>
      <c r="N367" s="237"/>
      <c r="O367" s="237"/>
      <c r="P367" s="237"/>
      <c r="Q367" s="237"/>
      <c r="R367" s="237"/>
      <c r="S367" s="237"/>
      <c r="T367" s="238"/>
      <c r="AT367" s="239" t="s">
        <v>168</v>
      </c>
      <c r="AU367" s="239" t="s">
        <v>88</v>
      </c>
      <c r="AV367" s="13" t="s">
        <v>88</v>
      </c>
      <c r="AW367" s="13" t="s">
        <v>42</v>
      </c>
      <c r="AX367" s="13" t="s">
        <v>24</v>
      </c>
      <c r="AY367" s="239" t="s">
        <v>159</v>
      </c>
    </row>
    <row r="368" spans="2:65" s="1" customFormat="1" ht="44.25" customHeight="1">
      <c r="B368" s="41"/>
      <c r="C368" s="267" t="s">
        <v>535</v>
      </c>
      <c r="D368" s="267" t="s">
        <v>395</v>
      </c>
      <c r="E368" s="268" t="s">
        <v>536</v>
      </c>
      <c r="F368" s="269" t="s">
        <v>537</v>
      </c>
      <c r="G368" s="270" t="s">
        <v>517</v>
      </c>
      <c r="H368" s="271">
        <v>1</v>
      </c>
      <c r="I368" s="272"/>
      <c r="J368" s="273">
        <f>ROUND(I368*H368,2)</f>
        <v>0</v>
      </c>
      <c r="K368" s="269" t="s">
        <v>22</v>
      </c>
      <c r="L368" s="274"/>
      <c r="M368" s="275" t="s">
        <v>22</v>
      </c>
      <c r="N368" s="276" t="s">
        <v>50</v>
      </c>
      <c r="O368" s="42"/>
      <c r="P368" s="213">
        <f>O368*H368</f>
        <v>0</v>
      </c>
      <c r="Q368" s="213">
        <v>0.041</v>
      </c>
      <c r="R368" s="213">
        <f>Q368*H368</f>
        <v>0.041</v>
      </c>
      <c r="S368" s="213">
        <v>0</v>
      </c>
      <c r="T368" s="214">
        <f>S368*H368</f>
        <v>0</v>
      </c>
      <c r="AR368" s="25" t="s">
        <v>214</v>
      </c>
      <c r="AT368" s="25" t="s">
        <v>395</v>
      </c>
      <c r="AU368" s="25" t="s">
        <v>88</v>
      </c>
      <c r="AY368" s="25" t="s">
        <v>159</v>
      </c>
      <c r="BE368" s="215">
        <f>IF(N368="základní",J368,0)</f>
        <v>0</v>
      </c>
      <c r="BF368" s="215">
        <f>IF(N368="snížená",J368,0)</f>
        <v>0</v>
      </c>
      <c r="BG368" s="215">
        <f>IF(N368="zákl. přenesená",J368,0)</f>
        <v>0</v>
      </c>
      <c r="BH368" s="215">
        <f>IF(N368="sníž. přenesená",J368,0)</f>
        <v>0</v>
      </c>
      <c r="BI368" s="215">
        <f>IF(N368="nulová",J368,0)</f>
        <v>0</v>
      </c>
      <c r="BJ368" s="25" t="s">
        <v>24</v>
      </c>
      <c r="BK368" s="215">
        <f>ROUND(I368*H368,2)</f>
        <v>0</v>
      </c>
      <c r="BL368" s="25" t="s">
        <v>166</v>
      </c>
      <c r="BM368" s="25" t="s">
        <v>538</v>
      </c>
    </row>
    <row r="369" spans="2:65" s="1" customFormat="1" ht="31.5" customHeight="1">
      <c r="B369" s="41"/>
      <c r="C369" s="204" t="s">
        <v>539</v>
      </c>
      <c r="D369" s="204" t="s">
        <v>161</v>
      </c>
      <c r="E369" s="205" t="s">
        <v>540</v>
      </c>
      <c r="F369" s="206" t="s">
        <v>541</v>
      </c>
      <c r="G369" s="207" t="s">
        <v>258</v>
      </c>
      <c r="H369" s="208">
        <v>59.989</v>
      </c>
      <c r="I369" s="209"/>
      <c r="J369" s="210">
        <f>ROUND(I369*H369,2)</f>
        <v>0</v>
      </c>
      <c r="K369" s="206" t="s">
        <v>165</v>
      </c>
      <c r="L369" s="61"/>
      <c r="M369" s="211" t="s">
        <v>22</v>
      </c>
      <c r="N369" s="212" t="s">
        <v>50</v>
      </c>
      <c r="O369" s="42"/>
      <c r="P369" s="213">
        <f>O369*H369</f>
        <v>0</v>
      </c>
      <c r="Q369" s="213">
        <v>0</v>
      </c>
      <c r="R369" s="213">
        <f>Q369*H369</f>
        <v>0</v>
      </c>
      <c r="S369" s="213">
        <v>0</v>
      </c>
      <c r="T369" s="214">
        <f>S369*H369</f>
        <v>0</v>
      </c>
      <c r="AR369" s="25" t="s">
        <v>166</v>
      </c>
      <c r="AT369" s="25" t="s">
        <v>161</v>
      </c>
      <c r="AU369" s="25" t="s">
        <v>88</v>
      </c>
      <c r="AY369" s="25" t="s">
        <v>159</v>
      </c>
      <c r="BE369" s="215">
        <f>IF(N369="základní",J369,0)</f>
        <v>0</v>
      </c>
      <c r="BF369" s="215">
        <f>IF(N369="snížená",J369,0)</f>
        <v>0</v>
      </c>
      <c r="BG369" s="215">
        <f>IF(N369="zákl. přenesená",J369,0)</f>
        <v>0</v>
      </c>
      <c r="BH369" s="215">
        <f>IF(N369="sníž. přenesená",J369,0)</f>
        <v>0</v>
      </c>
      <c r="BI369" s="215">
        <f>IF(N369="nulová",J369,0)</f>
        <v>0</v>
      </c>
      <c r="BJ369" s="25" t="s">
        <v>24</v>
      </c>
      <c r="BK369" s="215">
        <f>ROUND(I369*H369,2)</f>
        <v>0</v>
      </c>
      <c r="BL369" s="25" t="s">
        <v>166</v>
      </c>
      <c r="BM369" s="25" t="s">
        <v>542</v>
      </c>
    </row>
    <row r="370" spans="2:51" s="12" customFormat="1" ht="13.5">
      <c r="B370" s="216"/>
      <c r="C370" s="217"/>
      <c r="D370" s="218" t="s">
        <v>168</v>
      </c>
      <c r="E370" s="219" t="s">
        <v>22</v>
      </c>
      <c r="F370" s="220" t="s">
        <v>543</v>
      </c>
      <c r="G370" s="217"/>
      <c r="H370" s="221" t="s">
        <v>22</v>
      </c>
      <c r="I370" s="222"/>
      <c r="J370" s="217"/>
      <c r="K370" s="217"/>
      <c r="L370" s="223"/>
      <c r="M370" s="224"/>
      <c r="N370" s="225"/>
      <c r="O370" s="225"/>
      <c r="P370" s="225"/>
      <c r="Q370" s="225"/>
      <c r="R370" s="225"/>
      <c r="S370" s="225"/>
      <c r="T370" s="226"/>
      <c r="AT370" s="227" t="s">
        <v>168</v>
      </c>
      <c r="AU370" s="227" t="s">
        <v>88</v>
      </c>
      <c r="AV370" s="12" t="s">
        <v>24</v>
      </c>
      <c r="AW370" s="12" t="s">
        <v>42</v>
      </c>
      <c r="AX370" s="12" t="s">
        <v>79</v>
      </c>
      <c r="AY370" s="227" t="s">
        <v>159</v>
      </c>
    </row>
    <row r="371" spans="2:51" s="12" customFormat="1" ht="13.5">
      <c r="B371" s="216"/>
      <c r="C371" s="217"/>
      <c r="D371" s="218" t="s">
        <v>168</v>
      </c>
      <c r="E371" s="219" t="s">
        <v>22</v>
      </c>
      <c r="F371" s="220" t="s">
        <v>478</v>
      </c>
      <c r="G371" s="217"/>
      <c r="H371" s="221" t="s">
        <v>22</v>
      </c>
      <c r="I371" s="222"/>
      <c r="J371" s="217"/>
      <c r="K371" s="217"/>
      <c r="L371" s="223"/>
      <c r="M371" s="224"/>
      <c r="N371" s="225"/>
      <c r="O371" s="225"/>
      <c r="P371" s="225"/>
      <c r="Q371" s="225"/>
      <c r="R371" s="225"/>
      <c r="S371" s="225"/>
      <c r="T371" s="226"/>
      <c r="AT371" s="227" t="s">
        <v>168</v>
      </c>
      <c r="AU371" s="227" t="s">
        <v>88</v>
      </c>
      <c r="AV371" s="12" t="s">
        <v>24</v>
      </c>
      <c r="AW371" s="12" t="s">
        <v>42</v>
      </c>
      <c r="AX371" s="12" t="s">
        <v>79</v>
      </c>
      <c r="AY371" s="227" t="s">
        <v>159</v>
      </c>
    </row>
    <row r="372" spans="2:51" s="13" customFormat="1" ht="13.5">
      <c r="B372" s="228"/>
      <c r="C372" s="229"/>
      <c r="D372" s="218" t="s">
        <v>168</v>
      </c>
      <c r="E372" s="242" t="s">
        <v>22</v>
      </c>
      <c r="F372" s="243" t="s">
        <v>544</v>
      </c>
      <c r="G372" s="229"/>
      <c r="H372" s="244">
        <v>55.379</v>
      </c>
      <c r="I372" s="234"/>
      <c r="J372" s="229"/>
      <c r="K372" s="229"/>
      <c r="L372" s="235"/>
      <c r="M372" s="236"/>
      <c r="N372" s="237"/>
      <c r="O372" s="237"/>
      <c r="P372" s="237"/>
      <c r="Q372" s="237"/>
      <c r="R372" s="237"/>
      <c r="S372" s="237"/>
      <c r="T372" s="238"/>
      <c r="AT372" s="239" t="s">
        <v>168</v>
      </c>
      <c r="AU372" s="239" t="s">
        <v>88</v>
      </c>
      <c r="AV372" s="13" t="s">
        <v>88</v>
      </c>
      <c r="AW372" s="13" t="s">
        <v>42</v>
      </c>
      <c r="AX372" s="13" t="s">
        <v>79</v>
      </c>
      <c r="AY372" s="239" t="s">
        <v>159</v>
      </c>
    </row>
    <row r="373" spans="2:51" s="13" customFormat="1" ht="13.5">
      <c r="B373" s="228"/>
      <c r="C373" s="229"/>
      <c r="D373" s="218" t="s">
        <v>168</v>
      </c>
      <c r="E373" s="242" t="s">
        <v>22</v>
      </c>
      <c r="F373" s="243" t="s">
        <v>545</v>
      </c>
      <c r="G373" s="229"/>
      <c r="H373" s="244">
        <v>2.7</v>
      </c>
      <c r="I373" s="234"/>
      <c r="J373" s="229"/>
      <c r="K373" s="229"/>
      <c r="L373" s="235"/>
      <c r="M373" s="236"/>
      <c r="N373" s="237"/>
      <c r="O373" s="237"/>
      <c r="P373" s="237"/>
      <c r="Q373" s="237"/>
      <c r="R373" s="237"/>
      <c r="S373" s="237"/>
      <c r="T373" s="238"/>
      <c r="AT373" s="239" t="s">
        <v>168</v>
      </c>
      <c r="AU373" s="239" t="s">
        <v>88</v>
      </c>
      <c r="AV373" s="13" t="s">
        <v>88</v>
      </c>
      <c r="AW373" s="13" t="s">
        <v>42</v>
      </c>
      <c r="AX373" s="13" t="s">
        <v>79</v>
      </c>
      <c r="AY373" s="239" t="s">
        <v>159</v>
      </c>
    </row>
    <row r="374" spans="2:51" s="13" customFormat="1" ht="13.5">
      <c r="B374" s="228"/>
      <c r="C374" s="229"/>
      <c r="D374" s="218" t="s">
        <v>168</v>
      </c>
      <c r="E374" s="242" t="s">
        <v>22</v>
      </c>
      <c r="F374" s="243" t="s">
        <v>546</v>
      </c>
      <c r="G374" s="229"/>
      <c r="H374" s="244">
        <v>1.91</v>
      </c>
      <c r="I374" s="234"/>
      <c r="J374" s="229"/>
      <c r="K374" s="229"/>
      <c r="L374" s="235"/>
      <c r="M374" s="236"/>
      <c r="N374" s="237"/>
      <c r="O374" s="237"/>
      <c r="P374" s="237"/>
      <c r="Q374" s="237"/>
      <c r="R374" s="237"/>
      <c r="S374" s="237"/>
      <c r="T374" s="238"/>
      <c r="AT374" s="239" t="s">
        <v>168</v>
      </c>
      <c r="AU374" s="239" t="s">
        <v>88</v>
      </c>
      <c r="AV374" s="13" t="s">
        <v>88</v>
      </c>
      <c r="AW374" s="13" t="s">
        <v>42</v>
      </c>
      <c r="AX374" s="13" t="s">
        <v>79</v>
      </c>
      <c r="AY374" s="239" t="s">
        <v>159</v>
      </c>
    </row>
    <row r="375" spans="2:51" s="14" customFormat="1" ht="13.5">
      <c r="B375" s="245"/>
      <c r="C375" s="246"/>
      <c r="D375" s="230" t="s">
        <v>168</v>
      </c>
      <c r="E375" s="247" t="s">
        <v>22</v>
      </c>
      <c r="F375" s="248" t="s">
        <v>204</v>
      </c>
      <c r="G375" s="246"/>
      <c r="H375" s="249">
        <v>59.989</v>
      </c>
      <c r="I375" s="250"/>
      <c r="J375" s="246"/>
      <c r="K375" s="246"/>
      <c r="L375" s="251"/>
      <c r="M375" s="252"/>
      <c r="N375" s="253"/>
      <c r="O375" s="253"/>
      <c r="P375" s="253"/>
      <c r="Q375" s="253"/>
      <c r="R375" s="253"/>
      <c r="S375" s="253"/>
      <c r="T375" s="254"/>
      <c r="AT375" s="255" t="s">
        <v>168</v>
      </c>
      <c r="AU375" s="255" t="s">
        <v>88</v>
      </c>
      <c r="AV375" s="14" t="s">
        <v>166</v>
      </c>
      <c r="AW375" s="14" t="s">
        <v>42</v>
      </c>
      <c r="AX375" s="14" t="s">
        <v>24</v>
      </c>
      <c r="AY375" s="255" t="s">
        <v>159</v>
      </c>
    </row>
    <row r="376" spans="2:65" s="1" customFormat="1" ht="31.5" customHeight="1">
      <c r="B376" s="41"/>
      <c r="C376" s="204" t="s">
        <v>547</v>
      </c>
      <c r="D376" s="204" t="s">
        <v>161</v>
      </c>
      <c r="E376" s="205" t="s">
        <v>548</v>
      </c>
      <c r="F376" s="206" t="s">
        <v>549</v>
      </c>
      <c r="G376" s="207" t="s">
        <v>258</v>
      </c>
      <c r="H376" s="208">
        <v>83.934</v>
      </c>
      <c r="I376" s="209"/>
      <c r="J376" s="210">
        <f>ROUND(I376*H376,2)</f>
        <v>0</v>
      </c>
      <c r="K376" s="206" t="s">
        <v>165</v>
      </c>
      <c r="L376" s="61"/>
      <c r="M376" s="211" t="s">
        <v>22</v>
      </c>
      <c r="N376" s="212" t="s">
        <v>50</v>
      </c>
      <c r="O376" s="42"/>
      <c r="P376" s="213">
        <f>O376*H376</f>
        <v>0</v>
      </c>
      <c r="Q376" s="213">
        <v>0</v>
      </c>
      <c r="R376" s="213">
        <f>Q376*H376</f>
        <v>0</v>
      </c>
      <c r="S376" s="213">
        <v>0</v>
      </c>
      <c r="T376" s="214">
        <f>S376*H376</f>
        <v>0</v>
      </c>
      <c r="AR376" s="25" t="s">
        <v>166</v>
      </c>
      <c r="AT376" s="25" t="s">
        <v>161</v>
      </c>
      <c r="AU376" s="25" t="s">
        <v>88</v>
      </c>
      <c r="AY376" s="25" t="s">
        <v>159</v>
      </c>
      <c r="BE376" s="215">
        <f>IF(N376="základní",J376,0)</f>
        <v>0</v>
      </c>
      <c r="BF376" s="215">
        <f>IF(N376="snížená",J376,0)</f>
        <v>0</v>
      </c>
      <c r="BG376" s="215">
        <f>IF(N376="zákl. přenesená",J376,0)</f>
        <v>0</v>
      </c>
      <c r="BH376" s="215">
        <f>IF(N376="sníž. přenesená",J376,0)</f>
        <v>0</v>
      </c>
      <c r="BI376" s="215">
        <f>IF(N376="nulová",J376,0)</f>
        <v>0</v>
      </c>
      <c r="BJ376" s="25" t="s">
        <v>24</v>
      </c>
      <c r="BK376" s="215">
        <f>ROUND(I376*H376,2)</f>
        <v>0</v>
      </c>
      <c r="BL376" s="25" t="s">
        <v>166</v>
      </c>
      <c r="BM376" s="25" t="s">
        <v>550</v>
      </c>
    </row>
    <row r="377" spans="2:51" s="12" customFormat="1" ht="13.5">
      <c r="B377" s="216"/>
      <c r="C377" s="217"/>
      <c r="D377" s="218" t="s">
        <v>168</v>
      </c>
      <c r="E377" s="219" t="s">
        <v>22</v>
      </c>
      <c r="F377" s="220" t="s">
        <v>199</v>
      </c>
      <c r="G377" s="217"/>
      <c r="H377" s="221" t="s">
        <v>22</v>
      </c>
      <c r="I377" s="222"/>
      <c r="J377" s="217"/>
      <c r="K377" s="217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168</v>
      </c>
      <c r="AU377" s="227" t="s">
        <v>88</v>
      </c>
      <c r="AV377" s="12" t="s">
        <v>24</v>
      </c>
      <c r="AW377" s="12" t="s">
        <v>42</v>
      </c>
      <c r="AX377" s="12" t="s">
        <v>79</v>
      </c>
      <c r="AY377" s="227" t="s">
        <v>159</v>
      </c>
    </row>
    <row r="378" spans="2:51" s="12" customFormat="1" ht="13.5">
      <c r="B378" s="216"/>
      <c r="C378" s="217"/>
      <c r="D378" s="218" t="s">
        <v>168</v>
      </c>
      <c r="E378" s="219" t="s">
        <v>22</v>
      </c>
      <c r="F378" s="220" t="s">
        <v>478</v>
      </c>
      <c r="G378" s="217"/>
      <c r="H378" s="221" t="s">
        <v>22</v>
      </c>
      <c r="I378" s="222"/>
      <c r="J378" s="217"/>
      <c r="K378" s="217"/>
      <c r="L378" s="223"/>
      <c r="M378" s="224"/>
      <c r="N378" s="225"/>
      <c r="O378" s="225"/>
      <c r="P378" s="225"/>
      <c r="Q378" s="225"/>
      <c r="R378" s="225"/>
      <c r="S378" s="225"/>
      <c r="T378" s="226"/>
      <c r="AT378" s="227" t="s">
        <v>168</v>
      </c>
      <c r="AU378" s="227" t="s">
        <v>88</v>
      </c>
      <c r="AV378" s="12" t="s">
        <v>24</v>
      </c>
      <c r="AW378" s="12" t="s">
        <v>42</v>
      </c>
      <c r="AX378" s="12" t="s">
        <v>79</v>
      </c>
      <c r="AY378" s="227" t="s">
        <v>159</v>
      </c>
    </row>
    <row r="379" spans="2:51" s="13" customFormat="1" ht="13.5">
      <c r="B379" s="228"/>
      <c r="C379" s="229"/>
      <c r="D379" s="218" t="s">
        <v>168</v>
      </c>
      <c r="E379" s="242" t="s">
        <v>22</v>
      </c>
      <c r="F379" s="243" t="s">
        <v>551</v>
      </c>
      <c r="G379" s="229"/>
      <c r="H379" s="244">
        <v>131.423</v>
      </c>
      <c r="I379" s="234"/>
      <c r="J379" s="229"/>
      <c r="K379" s="229"/>
      <c r="L379" s="235"/>
      <c r="M379" s="236"/>
      <c r="N379" s="237"/>
      <c r="O379" s="237"/>
      <c r="P379" s="237"/>
      <c r="Q379" s="237"/>
      <c r="R379" s="237"/>
      <c r="S379" s="237"/>
      <c r="T379" s="238"/>
      <c r="AT379" s="239" t="s">
        <v>168</v>
      </c>
      <c r="AU379" s="239" t="s">
        <v>88</v>
      </c>
      <c r="AV379" s="13" t="s">
        <v>88</v>
      </c>
      <c r="AW379" s="13" t="s">
        <v>42</v>
      </c>
      <c r="AX379" s="13" t="s">
        <v>79</v>
      </c>
      <c r="AY379" s="239" t="s">
        <v>159</v>
      </c>
    </row>
    <row r="380" spans="2:51" s="13" customFormat="1" ht="13.5">
      <c r="B380" s="228"/>
      <c r="C380" s="229"/>
      <c r="D380" s="218" t="s">
        <v>168</v>
      </c>
      <c r="E380" s="242" t="s">
        <v>22</v>
      </c>
      <c r="F380" s="243" t="s">
        <v>552</v>
      </c>
      <c r="G380" s="229"/>
      <c r="H380" s="244">
        <v>-47.489</v>
      </c>
      <c r="I380" s="234"/>
      <c r="J380" s="229"/>
      <c r="K380" s="229"/>
      <c r="L380" s="235"/>
      <c r="M380" s="236"/>
      <c r="N380" s="237"/>
      <c r="O380" s="237"/>
      <c r="P380" s="237"/>
      <c r="Q380" s="237"/>
      <c r="R380" s="237"/>
      <c r="S380" s="237"/>
      <c r="T380" s="238"/>
      <c r="AT380" s="239" t="s">
        <v>168</v>
      </c>
      <c r="AU380" s="239" t="s">
        <v>88</v>
      </c>
      <c r="AV380" s="13" t="s">
        <v>88</v>
      </c>
      <c r="AW380" s="13" t="s">
        <v>42</v>
      </c>
      <c r="AX380" s="13" t="s">
        <v>79</v>
      </c>
      <c r="AY380" s="239" t="s">
        <v>159</v>
      </c>
    </row>
    <row r="381" spans="2:51" s="14" customFormat="1" ht="13.5">
      <c r="B381" s="245"/>
      <c r="C381" s="246"/>
      <c r="D381" s="230" t="s">
        <v>168</v>
      </c>
      <c r="E381" s="247" t="s">
        <v>22</v>
      </c>
      <c r="F381" s="248" t="s">
        <v>204</v>
      </c>
      <c r="G381" s="246"/>
      <c r="H381" s="249">
        <v>83.934</v>
      </c>
      <c r="I381" s="250"/>
      <c r="J381" s="246"/>
      <c r="K381" s="246"/>
      <c r="L381" s="251"/>
      <c r="M381" s="252"/>
      <c r="N381" s="253"/>
      <c r="O381" s="253"/>
      <c r="P381" s="253"/>
      <c r="Q381" s="253"/>
      <c r="R381" s="253"/>
      <c r="S381" s="253"/>
      <c r="T381" s="254"/>
      <c r="AT381" s="255" t="s">
        <v>168</v>
      </c>
      <c r="AU381" s="255" t="s">
        <v>88</v>
      </c>
      <c r="AV381" s="14" t="s">
        <v>166</v>
      </c>
      <c r="AW381" s="14" t="s">
        <v>42</v>
      </c>
      <c r="AX381" s="14" t="s">
        <v>24</v>
      </c>
      <c r="AY381" s="255" t="s">
        <v>159</v>
      </c>
    </row>
    <row r="382" spans="2:65" s="1" customFormat="1" ht="31.5" customHeight="1">
      <c r="B382" s="41"/>
      <c r="C382" s="204" t="s">
        <v>553</v>
      </c>
      <c r="D382" s="204" t="s">
        <v>161</v>
      </c>
      <c r="E382" s="205" t="s">
        <v>554</v>
      </c>
      <c r="F382" s="206" t="s">
        <v>555</v>
      </c>
      <c r="G382" s="207" t="s">
        <v>164</v>
      </c>
      <c r="H382" s="208">
        <v>126.368</v>
      </c>
      <c r="I382" s="209"/>
      <c r="J382" s="210">
        <f>ROUND(I382*H382,2)</f>
        <v>0</v>
      </c>
      <c r="K382" s="206" t="s">
        <v>165</v>
      </c>
      <c r="L382" s="61"/>
      <c r="M382" s="211" t="s">
        <v>22</v>
      </c>
      <c r="N382" s="212" t="s">
        <v>50</v>
      </c>
      <c r="O382" s="42"/>
      <c r="P382" s="213">
        <f>O382*H382</f>
        <v>0</v>
      </c>
      <c r="Q382" s="213">
        <v>0.00632</v>
      </c>
      <c r="R382" s="213">
        <f>Q382*H382</f>
        <v>0.79864576</v>
      </c>
      <c r="S382" s="213">
        <v>0</v>
      </c>
      <c r="T382" s="214">
        <f>S382*H382</f>
        <v>0</v>
      </c>
      <c r="AR382" s="25" t="s">
        <v>166</v>
      </c>
      <c r="AT382" s="25" t="s">
        <v>161</v>
      </c>
      <c r="AU382" s="25" t="s">
        <v>88</v>
      </c>
      <c r="AY382" s="25" t="s">
        <v>159</v>
      </c>
      <c r="BE382" s="215">
        <f>IF(N382="základní",J382,0)</f>
        <v>0</v>
      </c>
      <c r="BF382" s="215">
        <f>IF(N382="snížená",J382,0)</f>
        <v>0</v>
      </c>
      <c r="BG382" s="215">
        <f>IF(N382="zákl. přenesená",J382,0)</f>
        <v>0</v>
      </c>
      <c r="BH382" s="215">
        <f>IF(N382="sníž. přenesená",J382,0)</f>
        <v>0</v>
      </c>
      <c r="BI382" s="215">
        <f>IF(N382="nulová",J382,0)</f>
        <v>0</v>
      </c>
      <c r="BJ382" s="25" t="s">
        <v>24</v>
      </c>
      <c r="BK382" s="215">
        <f>ROUND(I382*H382,2)</f>
        <v>0</v>
      </c>
      <c r="BL382" s="25" t="s">
        <v>166</v>
      </c>
      <c r="BM382" s="25" t="s">
        <v>556</v>
      </c>
    </row>
    <row r="383" spans="2:51" s="12" customFormat="1" ht="13.5">
      <c r="B383" s="216"/>
      <c r="C383" s="217"/>
      <c r="D383" s="218" t="s">
        <v>168</v>
      </c>
      <c r="E383" s="219" t="s">
        <v>22</v>
      </c>
      <c r="F383" s="220" t="s">
        <v>199</v>
      </c>
      <c r="G383" s="217"/>
      <c r="H383" s="221" t="s">
        <v>22</v>
      </c>
      <c r="I383" s="222"/>
      <c r="J383" s="217"/>
      <c r="K383" s="217"/>
      <c r="L383" s="223"/>
      <c r="M383" s="224"/>
      <c r="N383" s="225"/>
      <c r="O383" s="225"/>
      <c r="P383" s="225"/>
      <c r="Q383" s="225"/>
      <c r="R383" s="225"/>
      <c r="S383" s="225"/>
      <c r="T383" s="226"/>
      <c r="AT383" s="227" t="s">
        <v>168</v>
      </c>
      <c r="AU383" s="227" t="s">
        <v>88</v>
      </c>
      <c r="AV383" s="12" t="s">
        <v>24</v>
      </c>
      <c r="AW383" s="12" t="s">
        <v>42</v>
      </c>
      <c r="AX383" s="12" t="s">
        <v>79</v>
      </c>
      <c r="AY383" s="227" t="s">
        <v>159</v>
      </c>
    </row>
    <row r="384" spans="2:51" s="12" customFormat="1" ht="13.5">
      <c r="B384" s="216"/>
      <c r="C384" s="217"/>
      <c r="D384" s="218" t="s">
        <v>168</v>
      </c>
      <c r="E384" s="219" t="s">
        <v>22</v>
      </c>
      <c r="F384" s="220" t="s">
        <v>478</v>
      </c>
      <c r="G384" s="217"/>
      <c r="H384" s="221" t="s">
        <v>22</v>
      </c>
      <c r="I384" s="222"/>
      <c r="J384" s="217"/>
      <c r="K384" s="217"/>
      <c r="L384" s="223"/>
      <c r="M384" s="224"/>
      <c r="N384" s="225"/>
      <c r="O384" s="225"/>
      <c r="P384" s="225"/>
      <c r="Q384" s="225"/>
      <c r="R384" s="225"/>
      <c r="S384" s="225"/>
      <c r="T384" s="226"/>
      <c r="AT384" s="227" t="s">
        <v>168</v>
      </c>
      <c r="AU384" s="227" t="s">
        <v>88</v>
      </c>
      <c r="AV384" s="12" t="s">
        <v>24</v>
      </c>
      <c r="AW384" s="12" t="s">
        <v>42</v>
      </c>
      <c r="AX384" s="12" t="s">
        <v>79</v>
      </c>
      <c r="AY384" s="227" t="s">
        <v>159</v>
      </c>
    </row>
    <row r="385" spans="2:51" s="13" customFormat="1" ht="13.5">
      <c r="B385" s="228"/>
      <c r="C385" s="229"/>
      <c r="D385" s="218" t="s">
        <v>168</v>
      </c>
      <c r="E385" s="242" t="s">
        <v>22</v>
      </c>
      <c r="F385" s="243" t="s">
        <v>557</v>
      </c>
      <c r="G385" s="229"/>
      <c r="H385" s="244">
        <v>126.368</v>
      </c>
      <c r="I385" s="234"/>
      <c r="J385" s="229"/>
      <c r="K385" s="229"/>
      <c r="L385" s="235"/>
      <c r="M385" s="236"/>
      <c r="N385" s="237"/>
      <c r="O385" s="237"/>
      <c r="P385" s="237"/>
      <c r="Q385" s="237"/>
      <c r="R385" s="237"/>
      <c r="S385" s="237"/>
      <c r="T385" s="238"/>
      <c r="AT385" s="239" t="s">
        <v>168</v>
      </c>
      <c r="AU385" s="239" t="s">
        <v>88</v>
      </c>
      <c r="AV385" s="13" t="s">
        <v>88</v>
      </c>
      <c r="AW385" s="13" t="s">
        <v>42</v>
      </c>
      <c r="AX385" s="13" t="s">
        <v>24</v>
      </c>
      <c r="AY385" s="239" t="s">
        <v>159</v>
      </c>
    </row>
    <row r="386" spans="2:63" s="11" customFormat="1" ht="29.85" customHeight="1">
      <c r="B386" s="187"/>
      <c r="C386" s="188"/>
      <c r="D386" s="201" t="s">
        <v>78</v>
      </c>
      <c r="E386" s="202" t="s">
        <v>185</v>
      </c>
      <c r="F386" s="202" t="s">
        <v>558</v>
      </c>
      <c r="G386" s="188"/>
      <c r="H386" s="188"/>
      <c r="I386" s="191"/>
      <c r="J386" s="203">
        <f>BK386</f>
        <v>0</v>
      </c>
      <c r="K386" s="188"/>
      <c r="L386" s="193"/>
      <c r="M386" s="194"/>
      <c r="N386" s="195"/>
      <c r="O386" s="195"/>
      <c r="P386" s="196">
        <f>SUM(P387:P427)</f>
        <v>0</v>
      </c>
      <c r="Q386" s="195"/>
      <c r="R386" s="196">
        <f>SUM(R387:R427)</f>
        <v>3.3334900999999997</v>
      </c>
      <c r="S386" s="195"/>
      <c r="T386" s="197">
        <f>SUM(T387:T427)</f>
        <v>0</v>
      </c>
      <c r="AR386" s="198" t="s">
        <v>24</v>
      </c>
      <c r="AT386" s="199" t="s">
        <v>78</v>
      </c>
      <c r="AU386" s="199" t="s">
        <v>24</v>
      </c>
      <c r="AY386" s="198" t="s">
        <v>159</v>
      </c>
      <c r="BK386" s="200">
        <f>SUM(BK387:BK427)</f>
        <v>0</v>
      </c>
    </row>
    <row r="387" spans="2:65" s="1" customFormat="1" ht="31.5" customHeight="1">
      <c r="B387" s="41"/>
      <c r="C387" s="204" t="s">
        <v>559</v>
      </c>
      <c r="D387" s="204" t="s">
        <v>161</v>
      </c>
      <c r="E387" s="205" t="s">
        <v>560</v>
      </c>
      <c r="F387" s="206" t="s">
        <v>561</v>
      </c>
      <c r="G387" s="207" t="s">
        <v>164</v>
      </c>
      <c r="H387" s="208">
        <v>233.125</v>
      </c>
      <c r="I387" s="209"/>
      <c r="J387" s="210">
        <f>ROUND(I387*H387,2)</f>
        <v>0</v>
      </c>
      <c r="K387" s="206" t="s">
        <v>165</v>
      </c>
      <c r="L387" s="61"/>
      <c r="M387" s="211" t="s">
        <v>22</v>
      </c>
      <c r="N387" s="212" t="s">
        <v>50</v>
      </c>
      <c r="O387" s="42"/>
      <c r="P387" s="213">
        <f>O387*H387</f>
        <v>0</v>
      </c>
      <c r="Q387" s="213">
        <v>0</v>
      </c>
      <c r="R387" s="213">
        <f>Q387*H387</f>
        <v>0</v>
      </c>
      <c r="S387" s="213">
        <v>0</v>
      </c>
      <c r="T387" s="214">
        <f>S387*H387</f>
        <v>0</v>
      </c>
      <c r="AR387" s="25" t="s">
        <v>166</v>
      </c>
      <c r="AT387" s="25" t="s">
        <v>161</v>
      </c>
      <c r="AU387" s="25" t="s">
        <v>88</v>
      </c>
      <c r="AY387" s="25" t="s">
        <v>159</v>
      </c>
      <c r="BE387" s="215">
        <f>IF(N387="základní",J387,0)</f>
        <v>0</v>
      </c>
      <c r="BF387" s="215">
        <f>IF(N387="snížená",J387,0)</f>
        <v>0</v>
      </c>
      <c r="BG387" s="215">
        <f>IF(N387="zákl. přenesená",J387,0)</f>
        <v>0</v>
      </c>
      <c r="BH387" s="215">
        <f>IF(N387="sníž. přenesená",J387,0)</f>
        <v>0</v>
      </c>
      <c r="BI387" s="215">
        <f>IF(N387="nulová",J387,0)</f>
        <v>0</v>
      </c>
      <c r="BJ387" s="25" t="s">
        <v>24</v>
      </c>
      <c r="BK387" s="215">
        <f>ROUND(I387*H387,2)</f>
        <v>0</v>
      </c>
      <c r="BL387" s="25" t="s">
        <v>166</v>
      </c>
      <c r="BM387" s="25" t="s">
        <v>562</v>
      </c>
    </row>
    <row r="388" spans="2:51" s="12" customFormat="1" ht="13.5">
      <c r="B388" s="216"/>
      <c r="C388" s="217"/>
      <c r="D388" s="218" t="s">
        <v>168</v>
      </c>
      <c r="E388" s="219" t="s">
        <v>22</v>
      </c>
      <c r="F388" s="220" t="s">
        <v>199</v>
      </c>
      <c r="G388" s="217"/>
      <c r="H388" s="221" t="s">
        <v>22</v>
      </c>
      <c r="I388" s="222"/>
      <c r="J388" s="217"/>
      <c r="K388" s="217"/>
      <c r="L388" s="223"/>
      <c r="M388" s="224"/>
      <c r="N388" s="225"/>
      <c r="O388" s="225"/>
      <c r="P388" s="225"/>
      <c r="Q388" s="225"/>
      <c r="R388" s="225"/>
      <c r="S388" s="225"/>
      <c r="T388" s="226"/>
      <c r="AT388" s="227" t="s">
        <v>168</v>
      </c>
      <c r="AU388" s="227" t="s">
        <v>88</v>
      </c>
      <c r="AV388" s="12" t="s">
        <v>24</v>
      </c>
      <c r="AW388" s="12" t="s">
        <v>42</v>
      </c>
      <c r="AX388" s="12" t="s">
        <v>79</v>
      </c>
      <c r="AY388" s="227" t="s">
        <v>159</v>
      </c>
    </row>
    <row r="389" spans="2:51" s="12" customFormat="1" ht="13.5">
      <c r="B389" s="216"/>
      <c r="C389" s="217"/>
      <c r="D389" s="218" t="s">
        <v>168</v>
      </c>
      <c r="E389" s="219" t="s">
        <v>22</v>
      </c>
      <c r="F389" s="220" t="s">
        <v>192</v>
      </c>
      <c r="G389" s="217"/>
      <c r="H389" s="221" t="s">
        <v>22</v>
      </c>
      <c r="I389" s="222"/>
      <c r="J389" s="217"/>
      <c r="K389" s="217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168</v>
      </c>
      <c r="AU389" s="227" t="s">
        <v>88</v>
      </c>
      <c r="AV389" s="12" t="s">
        <v>24</v>
      </c>
      <c r="AW389" s="12" t="s">
        <v>42</v>
      </c>
      <c r="AX389" s="12" t="s">
        <v>79</v>
      </c>
      <c r="AY389" s="227" t="s">
        <v>159</v>
      </c>
    </row>
    <row r="390" spans="2:51" s="13" customFormat="1" ht="13.5">
      <c r="B390" s="228"/>
      <c r="C390" s="229"/>
      <c r="D390" s="230" t="s">
        <v>168</v>
      </c>
      <c r="E390" s="231" t="s">
        <v>22</v>
      </c>
      <c r="F390" s="232" t="s">
        <v>193</v>
      </c>
      <c r="G390" s="229"/>
      <c r="H390" s="233">
        <v>233.125</v>
      </c>
      <c r="I390" s="234"/>
      <c r="J390" s="229"/>
      <c r="K390" s="229"/>
      <c r="L390" s="235"/>
      <c r="M390" s="236"/>
      <c r="N390" s="237"/>
      <c r="O390" s="237"/>
      <c r="P390" s="237"/>
      <c r="Q390" s="237"/>
      <c r="R390" s="237"/>
      <c r="S390" s="237"/>
      <c r="T390" s="238"/>
      <c r="AT390" s="239" t="s">
        <v>168</v>
      </c>
      <c r="AU390" s="239" t="s">
        <v>88</v>
      </c>
      <c r="AV390" s="13" t="s">
        <v>88</v>
      </c>
      <c r="AW390" s="13" t="s">
        <v>42</v>
      </c>
      <c r="AX390" s="13" t="s">
        <v>24</v>
      </c>
      <c r="AY390" s="239" t="s">
        <v>159</v>
      </c>
    </row>
    <row r="391" spans="2:65" s="1" customFormat="1" ht="31.5" customHeight="1">
      <c r="B391" s="41"/>
      <c r="C391" s="204" t="s">
        <v>563</v>
      </c>
      <c r="D391" s="204" t="s">
        <v>161</v>
      </c>
      <c r="E391" s="205" t="s">
        <v>564</v>
      </c>
      <c r="F391" s="206" t="s">
        <v>565</v>
      </c>
      <c r="G391" s="207" t="s">
        <v>164</v>
      </c>
      <c r="H391" s="208">
        <v>15.3</v>
      </c>
      <c r="I391" s="209"/>
      <c r="J391" s="210">
        <f>ROUND(I391*H391,2)</f>
        <v>0</v>
      </c>
      <c r="K391" s="206" t="s">
        <v>165</v>
      </c>
      <c r="L391" s="61"/>
      <c r="M391" s="211" t="s">
        <v>22</v>
      </c>
      <c r="N391" s="212" t="s">
        <v>50</v>
      </c>
      <c r="O391" s="42"/>
      <c r="P391" s="213">
        <f>O391*H391</f>
        <v>0</v>
      </c>
      <c r="Q391" s="213">
        <v>0</v>
      </c>
      <c r="R391" s="213">
        <f>Q391*H391</f>
        <v>0</v>
      </c>
      <c r="S391" s="213">
        <v>0</v>
      </c>
      <c r="T391" s="214">
        <f>S391*H391</f>
        <v>0</v>
      </c>
      <c r="AR391" s="25" t="s">
        <v>166</v>
      </c>
      <c r="AT391" s="25" t="s">
        <v>161</v>
      </c>
      <c r="AU391" s="25" t="s">
        <v>88</v>
      </c>
      <c r="AY391" s="25" t="s">
        <v>159</v>
      </c>
      <c r="BE391" s="215">
        <f>IF(N391="základní",J391,0)</f>
        <v>0</v>
      </c>
      <c r="BF391" s="215">
        <f>IF(N391="snížená",J391,0)</f>
        <v>0</v>
      </c>
      <c r="BG391" s="215">
        <f>IF(N391="zákl. přenesená",J391,0)</f>
        <v>0</v>
      </c>
      <c r="BH391" s="215">
        <f>IF(N391="sníž. přenesená",J391,0)</f>
        <v>0</v>
      </c>
      <c r="BI391" s="215">
        <f>IF(N391="nulová",J391,0)</f>
        <v>0</v>
      </c>
      <c r="BJ391" s="25" t="s">
        <v>24</v>
      </c>
      <c r="BK391" s="215">
        <f>ROUND(I391*H391,2)</f>
        <v>0</v>
      </c>
      <c r="BL391" s="25" t="s">
        <v>166</v>
      </c>
      <c r="BM391" s="25" t="s">
        <v>566</v>
      </c>
    </row>
    <row r="392" spans="2:51" s="12" customFormat="1" ht="13.5">
      <c r="B392" s="216"/>
      <c r="C392" s="217"/>
      <c r="D392" s="218" t="s">
        <v>168</v>
      </c>
      <c r="E392" s="219" t="s">
        <v>22</v>
      </c>
      <c r="F392" s="220" t="s">
        <v>202</v>
      </c>
      <c r="G392" s="217"/>
      <c r="H392" s="221" t="s">
        <v>22</v>
      </c>
      <c r="I392" s="222"/>
      <c r="J392" s="217"/>
      <c r="K392" s="217"/>
      <c r="L392" s="223"/>
      <c r="M392" s="224"/>
      <c r="N392" s="225"/>
      <c r="O392" s="225"/>
      <c r="P392" s="225"/>
      <c r="Q392" s="225"/>
      <c r="R392" s="225"/>
      <c r="S392" s="225"/>
      <c r="T392" s="226"/>
      <c r="AT392" s="227" t="s">
        <v>168</v>
      </c>
      <c r="AU392" s="227" t="s">
        <v>88</v>
      </c>
      <c r="AV392" s="12" t="s">
        <v>24</v>
      </c>
      <c r="AW392" s="12" t="s">
        <v>42</v>
      </c>
      <c r="AX392" s="12" t="s">
        <v>79</v>
      </c>
      <c r="AY392" s="227" t="s">
        <v>159</v>
      </c>
    </row>
    <row r="393" spans="2:51" s="13" customFormat="1" ht="13.5">
      <c r="B393" s="228"/>
      <c r="C393" s="229"/>
      <c r="D393" s="230" t="s">
        <v>168</v>
      </c>
      <c r="E393" s="231" t="s">
        <v>22</v>
      </c>
      <c r="F393" s="232" t="s">
        <v>203</v>
      </c>
      <c r="G393" s="229"/>
      <c r="H393" s="233">
        <v>15.3</v>
      </c>
      <c r="I393" s="234"/>
      <c r="J393" s="229"/>
      <c r="K393" s="229"/>
      <c r="L393" s="235"/>
      <c r="M393" s="236"/>
      <c r="N393" s="237"/>
      <c r="O393" s="237"/>
      <c r="P393" s="237"/>
      <c r="Q393" s="237"/>
      <c r="R393" s="237"/>
      <c r="S393" s="237"/>
      <c r="T393" s="238"/>
      <c r="AT393" s="239" t="s">
        <v>168</v>
      </c>
      <c r="AU393" s="239" t="s">
        <v>88</v>
      </c>
      <c r="AV393" s="13" t="s">
        <v>88</v>
      </c>
      <c r="AW393" s="13" t="s">
        <v>42</v>
      </c>
      <c r="AX393" s="13" t="s">
        <v>24</v>
      </c>
      <c r="AY393" s="239" t="s">
        <v>159</v>
      </c>
    </row>
    <row r="394" spans="2:65" s="1" customFormat="1" ht="22.5" customHeight="1">
      <c r="B394" s="41"/>
      <c r="C394" s="204" t="s">
        <v>567</v>
      </c>
      <c r="D394" s="204" t="s">
        <v>161</v>
      </c>
      <c r="E394" s="205" t="s">
        <v>568</v>
      </c>
      <c r="F394" s="206" t="s">
        <v>569</v>
      </c>
      <c r="G394" s="207" t="s">
        <v>164</v>
      </c>
      <c r="H394" s="208">
        <v>233.125</v>
      </c>
      <c r="I394" s="209"/>
      <c r="J394" s="210">
        <f>ROUND(I394*H394,2)</f>
        <v>0</v>
      </c>
      <c r="K394" s="206" t="s">
        <v>165</v>
      </c>
      <c r="L394" s="61"/>
      <c r="M394" s="211" t="s">
        <v>22</v>
      </c>
      <c r="N394" s="212" t="s">
        <v>50</v>
      </c>
      <c r="O394" s="42"/>
      <c r="P394" s="213">
        <f>O394*H394</f>
        <v>0</v>
      </c>
      <c r="Q394" s="213">
        <v>0</v>
      </c>
      <c r="R394" s="213">
        <f>Q394*H394</f>
        <v>0</v>
      </c>
      <c r="S394" s="213">
        <v>0</v>
      </c>
      <c r="T394" s="214">
        <f>S394*H394</f>
        <v>0</v>
      </c>
      <c r="AR394" s="25" t="s">
        <v>166</v>
      </c>
      <c r="AT394" s="25" t="s">
        <v>161</v>
      </c>
      <c r="AU394" s="25" t="s">
        <v>88</v>
      </c>
      <c r="AY394" s="25" t="s">
        <v>159</v>
      </c>
      <c r="BE394" s="215">
        <f>IF(N394="základní",J394,0)</f>
        <v>0</v>
      </c>
      <c r="BF394" s="215">
        <f>IF(N394="snížená",J394,0)</f>
        <v>0</v>
      </c>
      <c r="BG394" s="215">
        <f>IF(N394="zákl. přenesená",J394,0)</f>
        <v>0</v>
      </c>
      <c r="BH394" s="215">
        <f>IF(N394="sníž. přenesená",J394,0)</f>
        <v>0</v>
      </c>
      <c r="BI394" s="215">
        <f>IF(N394="nulová",J394,0)</f>
        <v>0</v>
      </c>
      <c r="BJ394" s="25" t="s">
        <v>24</v>
      </c>
      <c r="BK394" s="215">
        <f>ROUND(I394*H394,2)</f>
        <v>0</v>
      </c>
      <c r="BL394" s="25" t="s">
        <v>166</v>
      </c>
      <c r="BM394" s="25" t="s">
        <v>570</v>
      </c>
    </row>
    <row r="395" spans="2:51" s="12" customFormat="1" ht="13.5">
      <c r="B395" s="216"/>
      <c r="C395" s="217"/>
      <c r="D395" s="218" t="s">
        <v>168</v>
      </c>
      <c r="E395" s="219" t="s">
        <v>22</v>
      </c>
      <c r="F395" s="220" t="s">
        <v>183</v>
      </c>
      <c r="G395" s="217"/>
      <c r="H395" s="221" t="s">
        <v>22</v>
      </c>
      <c r="I395" s="222"/>
      <c r="J395" s="217"/>
      <c r="K395" s="217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168</v>
      </c>
      <c r="AU395" s="227" t="s">
        <v>88</v>
      </c>
      <c r="AV395" s="12" t="s">
        <v>24</v>
      </c>
      <c r="AW395" s="12" t="s">
        <v>42</v>
      </c>
      <c r="AX395" s="12" t="s">
        <v>79</v>
      </c>
      <c r="AY395" s="227" t="s">
        <v>159</v>
      </c>
    </row>
    <row r="396" spans="2:51" s="12" customFormat="1" ht="13.5">
      <c r="B396" s="216"/>
      <c r="C396" s="217"/>
      <c r="D396" s="218" t="s">
        <v>168</v>
      </c>
      <c r="E396" s="219" t="s">
        <v>22</v>
      </c>
      <c r="F396" s="220" t="s">
        <v>571</v>
      </c>
      <c r="G396" s="217"/>
      <c r="H396" s="221" t="s">
        <v>22</v>
      </c>
      <c r="I396" s="222"/>
      <c r="J396" s="217"/>
      <c r="K396" s="217"/>
      <c r="L396" s="223"/>
      <c r="M396" s="224"/>
      <c r="N396" s="225"/>
      <c r="O396" s="225"/>
      <c r="P396" s="225"/>
      <c r="Q396" s="225"/>
      <c r="R396" s="225"/>
      <c r="S396" s="225"/>
      <c r="T396" s="226"/>
      <c r="AT396" s="227" t="s">
        <v>168</v>
      </c>
      <c r="AU396" s="227" t="s">
        <v>88</v>
      </c>
      <c r="AV396" s="12" t="s">
        <v>24</v>
      </c>
      <c r="AW396" s="12" t="s">
        <v>42</v>
      </c>
      <c r="AX396" s="12" t="s">
        <v>79</v>
      </c>
      <c r="AY396" s="227" t="s">
        <v>159</v>
      </c>
    </row>
    <row r="397" spans="2:51" s="12" customFormat="1" ht="13.5">
      <c r="B397" s="216"/>
      <c r="C397" s="217"/>
      <c r="D397" s="218" t="s">
        <v>168</v>
      </c>
      <c r="E397" s="219" t="s">
        <v>22</v>
      </c>
      <c r="F397" s="220" t="s">
        <v>192</v>
      </c>
      <c r="G397" s="217"/>
      <c r="H397" s="221" t="s">
        <v>22</v>
      </c>
      <c r="I397" s="222"/>
      <c r="J397" s="217"/>
      <c r="K397" s="217"/>
      <c r="L397" s="223"/>
      <c r="M397" s="224"/>
      <c r="N397" s="225"/>
      <c r="O397" s="225"/>
      <c r="P397" s="225"/>
      <c r="Q397" s="225"/>
      <c r="R397" s="225"/>
      <c r="S397" s="225"/>
      <c r="T397" s="226"/>
      <c r="AT397" s="227" t="s">
        <v>168</v>
      </c>
      <c r="AU397" s="227" t="s">
        <v>88</v>
      </c>
      <c r="AV397" s="12" t="s">
        <v>24</v>
      </c>
      <c r="AW397" s="12" t="s">
        <v>42</v>
      </c>
      <c r="AX397" s="12" t="s">
        <v>79</v>
      </c>
      <c r="AY397" s="227" t="s">
        <v>159</v>
      </c>
    </row>
    <row r="398" spans="2:51" s="13" customFormat="1" ht="13.5">
      <c r="B398" s="228"/>
      <c r="C398" s="229"/>
      <c r="D398" s="230" t="s">
        <v>168</v>
      </c>
      <c r="E398" s="231" t="s">
        <v>22</v>
      </c>
      <c r="F398" s="232" t="s">
        <v>193</v>
      </c>
      <c r="G398" s="229"/>
      <c r="H398" s="233">
        <v>233.125</v>
      </c>
      <c r="I398" s="234"/>
      <c r="J398" s="229"/>
      <c r="K398" s="229"/>
      <c r="L398" s="235"/>
      <c r="M398" s="236"/>
      <c r="N398" s="237"/>
      <c r="O398" s="237"/>
      <c r="P398" s="237"/>
      <c r="Q398" s="237"/>
      <c r="R398" s="237"/>
      <c r="S398" s="237"/>
      <c r="T398" s="238"/>
      <c r="AT398" s="239" t="s">
        <v>168</v>
      </c>
      <c r="AU398" s="239" t="s">
        <v>88</v>
      </c>
      <c r="AV398" s="13" t="s">
        <v>88</v>
      </c>
      <c r="AW398" s="13" t="s">
        <v>42</v>
      </c>
      <c r="AX398" s="13" t="s">
        <v>24</v>
      </c>
      <c r="AY398" s="239" t="s">
        <v>159</v>
      </c>
    </row>
    <row r="399" spans="2:65" s="1" customFormat="1" ht="22.5" customHeight="1">
      <c r="B399" s="41"/>
      <c r="C399" s="204" t="s">
        <v>572</v>
      </c>
      <c r="D399" s="204" t="s">
        <v>161</v>
      </c>
      <c r="E399" s="205" t="s">
        <v>573</v>
      </c>
      <c r="F399" s="206" t="s">
        <v>574</v>
      </c>
      <c r="G399" s="207" t="s">
        <v>164</v>
      </c>
      <c r="H399" s="208">
        <v>15.3</v>
      </c>
      <c r="I399" s="209"/>
      <c r="J399" s="210">
        <f>ROUND(I399*H399,2)</f>
        <v>0</v>
      </c>
      <c r="K399" s="206" t="s">
        <v>165</v>
      </c>
      <c r="L399" s="61"/>
      <c r="M399" s="211" t="s">
        <v>22</v>
      </c>
      <c r="N399" s="212" t="s">
        <v>50</v>
      </c>
      <c r="O399" s="42"/>
      <c r="P399" s="213">
        <f>O399*H399</f>
        <v>0</v>
      </c>
      <c r="Q399" s="213">
        <v>0</v>
      </c>
      <c r="R399" s="213">
        <f>Q399*H399</f>
        <v>0</v>
      </c>
      <c r="S399" s="213">
        <v>0</v>
      </c>
      <c r="T399" s="214">
        <f>S399*H399</f>
        <v>0</v>
      </c>
      <c r="AR399" s="25" t="s">
        <v>166</v>
      </c>
      <c r="AT399" s="25" t="s">
        <v>161</v>
      </c>
      <c r="AU399" s="25" t="s">
        <v>88</v>
      </c>
      <c r="AY399" s="25" t="s">
        <v>159</v>
      </c>
      <c r="BE399" s="215">
        <f>IF(N399="základní",J399,0)</f>
        <v>0</v>
      </c>
      <c r="BF399" s="215">
        <f>IF(N399="snížená",J399,0)</f>
        <v>0</v>
      </c>
      <c r="BG399" s="215">
        <f>IF(N399="zákl. přenesená",J399,0)</f>
        <v>0</v>
      </c>
      <c r="BH399" s="215">
        <f>IF(N399="sníž. přenesená",J399,0)</f>
        <v>0</v>
      </c>
      <c r="BI399" s="215">
        <f>IF(N399="nulová",J399,0)</f>
        <v>0</v>
      </c>
      <c r="BJ399" s="25" t="s">
        <v>24</v>
      </c>
      <c r="BK399" s="215">
        <f>ROUND(I399*H399,2)</f>
        <v>0</v>
      </c>
      <c r="BL399" s="25" t="s">
        <v>166</v>
      </c>
      <c r="BM399" s="25" t="s">
        <v>575</v>
      </c>
    </row>
    <row r="400" spans="2:51" s="12" customFormat="1" ht="13.5">
      <c r="B400" s="216"/>
      <c r="C400" s="217"/>
      <c r="D400" s="218" t="s">
        <v>168</v>
      </c>
      <c r="E400" s="219" t="s">
        <v>22</v>
      </c>
      <c r="F400" s="220" t="s">
        <v>202</v>
      </c>
      <c r="G400" s="217"/>
      <c r="H400" s="221" t="s">
        <v>22</v>
      </c>
      <c r="I400" s="222"/>
      <c r="J400" s="217"/>
      <c r="K400" s="217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168</v>
      </c>
      <c r="AU400" s="227" t="s">
        <v>88</v>
      </c>
      <c r="AV400" s="12" t="s">
        <v>24</v>
      </c>
      <c r="AW400" s="12" t="s">
        <v>42</v>
      </c>
      <c r="AX400" s="12" t="s">
        <v>79</v>
      </c>
      <c r="AY400" s="227" t="s">
        <v>159</v>
      </c>
    </row>
    <row r="401" spans="2:51" s="13" customFormat="1" ht="13.5">
      <c r="B401" s="228"/>
      <c r="C401" s="229"/>
      <c r="D401" s="230" t="s">
        <v>168</v>
      </c>
      <c r="E401" s="231" t="s">
        <v>22</v>
      </c>
      <c r="F401" s="232" t="s">
        <v>203</v>
      </c>
      <c r="G401" s="229"/>
      <c r="H401" s="233">
        <v>15.3</v>
      </c>
      <c r="I401" s="234"/>
      <c r="J401" s="229"/>
      <c r="K401" s="229"/>
      <c r="L401" s="235"/>
      <c r="M401" s="236"/>
      <c r="N401" s="237"/>
      <c r="O401" s="237"/>
      <c r="P401" s="237"/>
      <c r="Q401" s="237"/>
      <c r="R401" s="237"/>
      <c r="S401" s="237"/>
      <c r="T401" s="238"/>
      <c r="AT401" s="239" t="s">
        <v>168</v>
      </c>
      <c r="AU401" s="239" t="s">
        <v>88</v>
      </c>
      <c r="AV401" s="13" t="s">
        <v>88</v>
      </c>
      <c r="AW401" s="13" t="s">
        <v>42</v>
      </c>
      <c r="AX401" s="13" t="s">
        <v>24</v>
      </c>
      <c r="AY401" s="239" t="s">
        <v>159</v>
      </c>
    </row>
    <row r="402" spans="2:65" s="1" customFormat="1" ht="22.5" customHeight="1">
      <c r="B402" s="41"/>
      <c r="C402" s="204" t="s">
        <v>576</v>
      </c>
      <c r="D402" s="204" t="s">
        <v>161</v>
      </c>
      <c r="E402" s="205" t="s">
        <v>577</v>
      </c>
      <c r="F402" s="206" t="s">
        <v>578</v>
      </c>
      <c r="G402" s="207" t="s">
        <v>164</v>
      </c>
      <c r="H402" s="208">
        <v>241.797</v>
      </c>
      <c r="I402" s="209"/>
      <c r="J402" s="210">
        <f>ROUND(I402*H402,2)</f>
        <v>0</v>
      </c>
      <c r="K402" s="206" t="s">
        <v>165</v>
      </c>
      <c r="L402" s="61"/>
      <c r="M402" s="211" t="s">
        <v>22</v>
      </c>
      <c r="N402" s="212" t="s">
        <v>50</v>
      </c>
      <c r="O402" s="42"/>
      <c r="P402" s="213">
        <f>O402*H402</f>
        <v>0</v>
      </c>
      <c r="Q402" s="213">
        <v>0</v>
      </c>
      <c r="R402" s="213">
        <f>Q402*H402</f>
        <v>0</v>
      </c>
      <c r="S402" s="213">
        <v>0</v>
      </c>
      <c r="T402" s="214">
        <f>S402*H402</f>
        <v>0</v>
      </c>
      <c r="AR402" s="25" t="s">
        <v>166</v>
      </c>
      <c r="AT402" s="25" t="s">
        <v>161</v>
      </c>
      <c r="AU402" s="25" t="s">
        <v>88</v>
      </c>
      <c r="AY402" s="25" t="s">
        <v>159</v>
      </c>
      <c r="BE402" s="215">
        <f>IF(N402="základní",J402,0)</f>
        <v>0</v>
      </c>
      <c r="BF402" s="215">
        <f>IF(N402="snížená",J402,0)</f>
        <v>0</v>
      </c>
      <c r="BG402" s="215">
        <f>IF(N402="zákl. přenesená",J402,0)</f>
        <v>0</v>
      </c>
      <c r="BH402" s="215">
        <f>IF(N402="sníž. přenesená",J402,0)</f>
        <v>0</v>
      </c>
      <c r="BI402" s="215">
        <f>IF(N402="nulová",J402,0)</f>
        <v>0</v>
      </c>
      <c r="BJ402" s="25" t="s">
        <v>24</v>
      </c>
      <c r="BK402" s="215">
        <f>ROUND(I402*H402,2)</f>
        <v>0</v>
      </c>
      <c r="BL402" s="25" t="s">
        <v>166</v>
      </c>
      <c r="BM402" s="25" t="s">
        <v>579</v>
      </c>
    </row>
    <row r="403" spans="2:51" s="12" customFormat="1" ht="13.5">
      <c r="B403" s="216"/>
      <c r="C403" s="217"/>
      <c r="D403" s="218" t="s">
        <v>168</v>
      </c>
      <c r="E403" s="219" t="s">
        <v>22</v>
      </c>
      <c r="F403" s="220" t="s">
        <v>199</v>
      </c>
      <c r="G403" s="217"/>
      <c r="H403" s="221" t="s">
        <v>22</v>
      </c>
      <c r="I403" s="222"/>
      <c r="J403" s="217"/>
      <c r="K403" s="217"/>
      <c r="L403" s="223"/>
      <c r="M403" s="224"/>
      <c r="N403" s="225"/>
      <c r="O403" s="225"/>
      <c r="P403" s="225"/>
      <c r="Q403" s="225"/>
      <c r="R403" s="225"/>
      <c r="S403" s="225"/>
      <c r="T403" s="226"/>
      <c r="AT403" s="227" t="s">
        <v>168</v>
      </c>
      <c r="AU403" s="227" t="s">
        <v>88</v>
      </c>
      <c r="AV403" s="12" t="s">
        <v>24</v>
      </c>
      <c r="AW403" s="12" t="s">
        <v>42</v>
      </c>
      <c r="AX403" s="12" t="s">
        <v>79</v>
      </c>
      <c r="AY403" s="227" t="s">
        <v>159</v>
      </c>
    </row>
    <row r="404" spans="2:51" s="12" customFormat="1" ht="13.5">
      <c r="B404" s="216"/>
      <c r="C404" s="217"/>
      <c r="D404" s="218" t="s">
        <v>168</v>
      </c>
      <c r="E404" s="219" t="s">
        <v>22</v>
      </c>
      <c r="F404" s="220" t="s">
        <v>192</v>
      </c>
      <c r="G404" s="217"/>
      <c r="H404" s="221" t="s">
        <v>22</v>
      </c>
      <c r="I404" s="222"/>
      <c r="J404" s="217"/>
      <c r="K404" s="217"/>
      <c r="L404" s="223"/>
      <c r="M404" s="224"/>
      <c r="N404" s="225"/>
      <c r="O404" s="225"/>
      <c r="P404" s="225"/>
      <c r="Q404" s="225"/>
      <c r="R404" s="225"/>
      <c r="S404" s="225"/>
      <c r="T404" s="226"/>
      <c r="AT404" s="227" t="s">
        <v>168</v>
      </c>
      <c r="AU404" s="227" t="s">
        <v>88</v>
      </c>
      <c r="AV404" s="12" t="s">
        <v>24</v>
      </c>
      <c r="AW404" s="12" t="s">
        <v>42</v>
      </c>
      <c r="AX404" s="12" t="s">
        <v>79</v>
      </c>
      <c r="AY404" s="227" t="s">
        <v>159</v>
      </c>
    </row>
    <row r="405" spans="2:51" s="13" customFormat="1" ht="13.5">
      <c r="B405" s="228"/>
      <c r="C405" s="229"/>
      <c r="D405" s="218" t="s">
        <v>168</v>
      </c>
      <c r="E405" s="242" t="s">
        <v>22</v>
      </c>
      <c r="F405" s="243" t="s">
        <v>193</v>
      </c>
      <c r="G405" s="229"/>
      <c r="H405" s="244">
        <v>233.125</v>
      </c>
      <c r="I405" s="234"/>
      <c r="J405" s="229"/>
      <c r="K405" s="229"/>
      <c r="L405" s="235"/>
      <c r="M405" s="236"/>
      <c r="N405" s="237"/>
      <c r="O405" s="237"/>
      <c r="P405" s="237"/>
      <c r="Q405" s="237"/>
      <c r="R405" s="237"/>
      <c r="S405" s="237"/>
      <c r="T405" s="238"/>
      <c r="AT405" s="239" t="s">
        <v>168</v>
      </c>
      <c r="AU405" s="239" t="s">
        <v>88</v>
      </c>
      <c r="AV405" s="13" t="s">
        <v>88</v>
      </c>
      <c r="AW405" s="13" t="s">
        <v>42</v>
      </c>
      <c r="AX405" s="13" t="s">
        <v>79</v>
      </c>
      <c r="AY405" s="239" t="s">
        <v>159</v>
      </c>
    </row>
    <row r="406" spans="2:51" s="13" customFormat="1" ht="13.5">
      <c r="B406" s="228"/>
      <c r="C406" s="229"/>
      <c r="D406" s="218" t="s">
        <v>168</v>
      </c>
      <c r="E406" s="242" t="s">
        <v>22</v>
      </c>
      <c r="F406" s="243" t="s">
        <v>580</v>
      </c>
      <c r="G406" s="229"/>
      <c r="H406" s="244">
        <v>8.672</v>
      </c>
      <c r="I406" s="234"/>
      <c r="J406" s="229"/>
      <c r="K406" s="229"/>
      <c r="L406" s="235"/>
      <c r="M406" s="236"/>
      <c r="N406" s="237"/>
      <c r="O406" s="237"/>
      <c r="P406" s="237"/>
      <c r="Q406" s="237"/>
      <c r="R406" s="237"/>
      <c r="S406" s="237"/>
      <c r="T406" s="238"/>
      <c r="AT406" s="239" t="s">
        <v>168</v>
      </c>
      <c r="AU406" s="239" t="s">
        <v>88</v>
      </c>
      <c r="AV406" s="13" t="s">
        <v>88</v>
      </c>
      <c r="AW406" s="13" t="s">
        <v>42</v>
      </c>
      <c r="AX406" s="13" t="s">
        <v>79</v>
      </c>
      <c r="AY406" s="239" t="s">
        <v>159</v>
      </c>
    </row>
    <row r="407" spans="2:51" s="14" customFormat="1" ht="13.5">
      <c r="B407" s="245"/>
      <c r="C407" s="246"/>
      <c r="D407" s="230" t="s">
        <v>168</v>
      </c>
      <c r="E407" s="247" t="s">
        <v>22</v>
      </c>
      <c r="F407" s="248" t="s">
        <v>204</v>
      </c>
      <c r="G407" s="246"/>
      <c r="H407" s="249">
        <v>241.797</v>
      </c>
      <c r="I407" s="250"/>
      <c r="J407" s="246"/>
      <c r="K407" s="246"/>
      <c r="L407" s="251"/>
      <c r="M407" s="252"/>
      <c r="N407" s="253"/>
      <c r="O407" s="253"/>
      <c r="P407" s="253"/>
      <c r="Q407" s="253"/>
      <c r="R407" s="253"/>
      <c r="S407" s="253"/>
      <c r="T407" s="254"/>
      <c r="AT407" s="255" t="s">
        <v>168</v>
      </c>
      <c r="AU407" s="255" t="s">
        <v>88</v>
      </c>
      <c r="AV407" s="14" t="s">
        <v>166</v>
      </c>
      <c r="AW407" s="14" t="s">
        <v>42</v>
      </c>
      <c r="AX407" s="14" t="s">
        <v>24</v>
      </c>
      <c r="AY407" s="255" t="s">
        <v>159</v>
      </c>
    </row>
    <row r="408" spans="2:65" s="1" customFormat="1" ht="31.5" customHeight="1">
      <c r="B408" s="41"/>
      <c r="C408" s="204" t="s">
        <v>581</v>
      </c>
      <c r="D408" s="204" t="s">
        <v>161</v>
      </c>
      <c r="E408" s="205" t="s">
        <v>582</v>
      </c>
      <c r="F408" s="206" t="s">
        <v>583</v>
      </c>
      <c r="G408" s="207" t="s">
        <v>164</v>
      </c>
      <c r="H408" s="208">
        <v>233.125</v>
      </c>
      <c r="I408" s="209"/>
      <c r="J408" s="210">
        <f>ROUND(I408*H408,2)</f>
        <v>0</v>
      </c>
      <c r="K408" s="206" t="s">
        <v>165</v>
      </c>
      <c r="L408" s="61"/>
      <c r="M408" s="211" t="s">
        <v>22</v>
      </c>
      <c r="N408" s="212" t="s">
        <v>50</v>
      </c>
      <c r="O408" s="42"/>
      <c r="P408" s="213">
        <f>O408*H408</f>
        <v>0</v>
      </c>
      <c r="Q408" s="213">
        <v>0.00601</v>
      </c>
      <c r="R408" s="213">
        <f>Q408*H408</f>
        <v>1.4010812499999998</v>
      </c>
      <c r="S408" s="213">
        <v>0</v>
      </c>
      <c r="T408" s="214">
        <f>S408*H408</f>
        <v>0</v>
      </c>
      <c r="AR408" s="25" t="s">
        <v>166</v>
      </c>
      <c r="AT408" s="25" t="s">
        <v>161</v>
      </c>
      <c r="AU408" s="25" t="s">
        <v>88</v>
      </c>
      <c r="AY408" s="25" t="s">
        <v>159</v>
      </c>
      <c r="BE408" s="215">
        <f>IF(N408="základní",J408,0)</f>
        <v>0</v>
      </c>
      <c r="BF408" s="215">
        <f>IF(N408="snížená",J408,0)</f>
        <v>0</v>
      </c>
      <c r="BG408" s="215">
        <f>IF(N408="zákl. přenesená",J408,0)</f>
        <v>0</v>
      </c>
      <c r="BH408" s="215">
        <f>IF(N408="sníž. přenesená",J408,0)</f>
        <v>0</v>
      </c>
      <c r="BI408" s="215">
        <f>IF(N408="nulová",J408,0)</f>
        <v>0</v>
      </c>
      <c r="BJ408" s="25" t="s">
        <v>24</v>
      </c>
      <c r="BK408" s="215">
        <f>ROUND(I408*H408,2)</f>
        <v>0</v>
      </c>
      <c r="BL408" s="25" t="s">
        <v>166</v>
      </c>
      <c r="BM408" s="25" t="s">
        <v>584</v>
      </c>
    </row>
    <row r="409" spans="2:51" s="12" customFormat="1" ht="13.5">
      <c r="B409" s="216"/>
      <c r="C409" s="217"/>
      <c r="D409" s="218" t="s">
        <v>168</v>
      </c>
      <c r="E409" s="219" t="s">
        <v>22</v>
      </c>
      <c r="F409" s="220" t="s">
        <v>585</v>
      </c>
      <c r="G409" s="217"/>
      <c r="H409" s="221" t="s">
        <v>22</v>
      </c>
      <c r="I409" s="222"/>
      <c r="J409" s="217"/>
      <c r="K409" s="217"/>
      <c r="L409" s="223"/>
      <c r="M409" s="224"/>
      <c r="N409" s="225"/>
      <c r="O409" s="225"/>
      <c r="P409" s="225"/>
      <c r="Q409" s="225"/>
      <c r="R409" s="225"/>
      <c r="S409" s="225"/>
      <c r="T409" s="226"/>
      <c r="AT409" s="227" t="s">
        <v>168</v>
      </c>
      <c r="AU409" s="227" t="s">
        <v>88</v>
      </c>
      <c r="AV409" s="12" t="s">
        <v>24</v>
      </c>
      <c r="AW409" s="12" t="s">
        <v>42</v>
      </c>
      <c r="AX409" s="12" t="s">
        <v>79</v>
      </c>
      <c r="AY409" s="227" t="s">
        <v>159</v>
      </c>
    </row>
    <row r="410" spans="2:51" s="13" customFormat="1" ht="13.5">
      <c r="B410" s="228"/>
      <c r="C410" s="229"/>
      <c r="D410" s="230" t="s">
        <v>168</v>
      </c>
      <c r="E410" s="231" t="s">
        <v>22</v>
      </c>
      <c r="F410" s="232" t="s">
        <v>586</v>
      </c>
      <c r="G410" s="229"/>
      <c r="H410" s="233">
        <v>233.125</v>
      </c>
      <c r="I410" s="234"/>
      <c r="J410" s="229"/>
      <c r="K410" s="229"/>
      <c r="L410" s="235"/>
      <c r="M410" s="236"/>
      <c r="N410" s="237"/>
      <c r="O410" s="237"/>
      <c r="P410" s="237"/>
      <c r="Q410" s="237"/>
      <c r="R410" s="237"/>
      <c r="S410" s="237"/>
      <c r="T410" s="238"/>
      <c r="AT410" s="239" t="s">
        <v>168</v>
      </c>
      <c r="AU410" s="239" t="s">
        <v>88</v>
      </c>
      <c r="AV410" s="13" t="s">
        <v>88</v>
      </c>
      <c r="AW410" s="13" t="s">
        <v>42</v>
      </c>
      <c r="AX410" s="13" t="s">
        <v>24</v>
      </c>
      <c r="AY410" s="239" t="s">
        <v>159</v>
      </c>
    </row>
    <row r="411" spans="2:65" s="1" customFormat="1" ht="31.5" customHeight="1">
      <c r="B411" s="41"/>
      <c r="C411" s="204" t="s">
        <v>587</v>
      </c>
      <c r="D411" s="204" t="s">
        <v>161</v>
      </c>
      <c r="E411" s="205" t="s">
        <v>588</v>
      </c>
      <c r="F411" s="206" t="s">
        <v>589</v>
      </c>
      <c r="G411" s="207" t="s">
        <v>164</v>
      </c>
      <c r="H411" s="208">
        <v>1222.885</v>
      </c>
      <c r="I411" s="209"/>
      <c r="J411" s="210">
        <f>ROUND(I411*H411,2)</f>
        <v>0</v>
      </c>
      <c r="K411" s="206" t="s">
        <v>165</v>
      </c>
      <c r="L411" s="61"/>
      <c r="M411" s="211" t="s">
        <v>22</v>
      </c>
      <c r="N411" s="212" t="s">
        <v>50</v>
      </c>
      <c r="O411" s="42"/>
      <c r="P411" s="213">
        <f>O411*H411</f>
        <v>0</v>
      </c>
      <c r="Q411" s="213">
        <v>0.00061</v>
      </c>
      <c r="R411" s="213">
        <f>Q411*H411</f>
        <v>0.74595985</v>
      </c>
      <c r="S411" s="213">
        <v>0</v>
      </c>
      <c r="T411" s="214">
        <f>S411*H411</f>
        <v>0</v>
      </c>
      <c r="AR411" s="25" t="s">
        <v>166</v>
      </c>
      <c r="AT411" s="25" t="s">
        <v>161</v>
      </c>
      <c r="AU411" s="25" t="s">
        <v>88</v>
      </c>
      <c r="AY411" s="25" t="s">
        <v>159</v>
      </c>
      <c r="BE411" s="215">
        <f>IF(N411="základní",J411,0)</f>
        <v>0</v>
      </c>
      <c r="BF411" s="215">
        <f>IF(N411="snížená",J411,0)</f>
        <v>0</v>
      </c>
      <c r="BG411" s="215">
        <f>IF(N411="zákl. přenesená",J411,0)</f>
        <v>0</v>
      </c>
      <c r="BH411" s="215">
        <f>IF(N411="sníž. přenesená",J411,0)</f>
        <v>0</v>
      </c>
      <c r="BI411" s="215">
        <f>IF(N411="nulová",J411,0)</f>
        <v>0</v>
      </c>
      <c r="BJ411" s="25" t="s">
        <v>24</v>
      </c>
      <c r="BK411" s="215">
        <f>ROUND(I411*H411,2)</f>
        <v>0</v>
      </c>
      <c r="BL411" s="25" t="s">
        <v>166</v>
      </c>
      <c r="BM411" s="25" t="s">
        <v>590</v>
      </c>
    </row>
    <row r="412" spans="2:51" s="12" customFormat="1" ht="13.5">
      <c r="B412" s="216"/>
      <c r="C412" s="217"/>
      <c r="D412" s="218" t="s">
        <v>168</v>
      </c>
      <c r="E412" s="219" t="s">
        <v>22</v>
      </c>
      <c r="F412" s="220" t="s">
        <v>210</v>
      </c>
      <c r="G412" s="217"/>
      <c r="H412" s="221" t="s">
        <v>22</v>
      </c>
      <c r="I412" s="222"/>
      <c r="J412" s="217"/>
      <c r="K412" s="217"/>
      <c r="L412" s="223"/>
      <c r="M412" s="224"/>
      <c r="N412" s="225"/>
      <c r="O412" s="225"/>
      <c r="P412" s="225"/>
      <c r="Q412" s="225"/>
      <c r="R412" s="225"/>
      <c r="S412" s="225"/>
      <c r="T412" s="226"/>
      <c r="AT412" s="227" t="s">
        <v>168</v>
      </c>
      <c r="AU412" s="227" t="s">
        <v>88</v>
      </c>
      <c r="AV412" s="12" t="s">
        <v>24</v>
      </c>
      <c r="AW412" s="12" t="s">
        <v>42</v>
      </c>
      <c r="AX412" s="12" t="s">
        <v>79</v>
      </c>
      <c r="AY412" s="227" t="s">
        <v>159</v>
      </c>
    </row>
    <row r="413" spans="2:51" s="12" customFormat="1" ht="13.5">
      <c r="B413" s="216"/>
      <c r="C413" s="217"/>
      <c r="D413" s="218" t="s">
        <v>168</v>
      </c>
      <c r="E413" s="219" t="s">
        <v>22</v>
      </c>
      <c r="F413" s="220" t="s">
        <v>591</v>
      </c>
      <c r="G413" s="217"/>
      <c r="H413" s="221" t="s">
        <v>22</v>
      </c>
      <c r="I413" s="222"/>
      <c r="J413" s="217"/>
      <c r="K413" s="217"/>
      <c r="L413" s="223"/>
      <c r="M413" s="224"/>
      <c r="N413" s="225"/>
      <c r="O413" s="225"/>
      <c r="P413" s="225"/>
      <c r="Q413" s="225"/>
      <c r="R413" s="225"/>
      <c r="S413" s="225"/>
      <c r="T413" s="226"/>
      <c r="AT413" s="227" t="s">
        <v>168</v>
      </c>
      <c r="AU413" s="227" t="s">
        <v>88</v>
      </c>
      <c r="AV413" s="12" t="s">
        <v>24</v>
      </c>
      <c r="AW413" s="12" t="s">
        <v>42</v>
      </c>
      <c r="AX413" s="12" t="s">
        <v>79</v>
      </c>
      <c r="AY413" s="227" t="s">
        <v>159</v>
      </c>
    </row>
    <row r="414" spans="2:51" s="13" customFormat="1" ht="13.5">
      <c r="B414" s="228"/>
      <c r="C414" s="229"/>
      <c r="D414" s="230" t="s">
        <v>168</v>
      </c>
      <c r="E414" s="231" t="s">
        <v>22</v>
      </c>
      <c r="F414" s="232" t="s">
        <v>592</v>
      </c>
      <c r="G414" s="229"/>
      <c r="H414" s="233">
        <v>1222.885</v>
      </c>
      <c r="I414" s="234"/>
      <c r="J414" s="229"/>
      <c r="K414" s="229"/>
      <c r="L414" s="235"/>
      <c r="M414" s="236"/>
      <c r="N414" s="237"/>
      <c r="O414" s="237"/>
      <c r="P414" s="237"/>
      <c r="Q414" s="237"/>
      <c r="R414" s="237"/>
      <c r="S414" s="237"/>
      <c r="T414" s="238"/>
      <c r="AT414" s="239" t="s">
        <v>168</v>
      </c>
      <c r="AU414" s="239" t="s">
        <v>88</v>
      </c>
      <c r="AV414" s="13" t="s">
        <v>88</v>
      </c>
      <c r="AW414" s="13" t="s">
        <v>42</v>
      </c>
      <c r="AX414" s="13" t="s">
        <v>24</v>
      </c>
      <c r="AY414" s="239" t="s">
        <v>159</v>
      </c>
    </row>
    <row r="415" spans="2:65" s="1" customFormat="1" ht="31.5" customHeight="1">
      <c r="B415" s="41"/>
      <c r="C415" s="204" t="s">
        <v>593</v>
      </c>
      <c r="D415" s="204" t="s">
        <v>161</v>
      </c>
      <c r="E415" s="205" t="s">
        <v>594</v>
      </c>
      <c r="F415" s="206" t="s">
        <v>595</v>
      </c>
      <c r="G415" s="207" t="s">
        <v>164</v>
      </c>
      <c r="H415" s="208">
        <v>1222.885</v>
      </c>
      <c r="I415" s="209"/>
      <c r="J415" s="210">
        <f>ROUND(I415*H415,2)</f>
        <v>0</v>
      </c>
      <c r="K415" s="206" t="s">
        <v>165</v>
      </c>
      <c r="L415" s="61"/>
      <c r="M415" s="211" t="s">
        <v>22</v>
      </c>
      <c r="N415" s="212" t="s">
        <v>50</v>
      </c>
      <c r="O415" s="42"/>
      <c r="P415" s="213">
        <f>O415*H415</f>
        <v>0</v>
      </c>
      <c r="Q415" s="213">
        <v>0</v>
      </c>
      <c r="R415" s="213">
        <f>Q415*H415</f>
        <v>0</v>
      </c>
      <c r="S415" s="213">
        <v>0</v>
      </c>
      <c r="T415" s="214">
        <f>S415*H415</f>
        <v>0</v>
      </c>
      <c r="AR415" s="25" t="s">
        <v>166</v>
      </c>
      <c r="AT415" s="25" t="s">
        <v>161</v>
      </c>
      <c r="AU415" s="25" t="s">
        <v>88</v>
      </c>
      <c r="AY415" s="25" t="s">
        <v>159</v>
      </c>
      <c r="BE415" s="215">
        <f>IF(N415="základní",J415,0)</f>
        <v>0</v>
      </c>
      <c r="BF415" s="215">
        <f>IF(N415="snížená",J415,0)</f>
        <v>0</v>
      </c>
      <c r="BG415" s="215">
        <f>IF(N415="zákl. přenesená",J415,0)</f>
        <v>0</v>
      </c>
      <c r="BH415" s="215">
        <f>IF(N415="sníž. přenesená",J415,0)</f>
        <v>0</v>
      </c>
      <c r="BI415" s="215">
        <f>IF(N415="nulová",J415,0)</f>
        <v>0</v>
      </c>
      <c r="BJ415" s="25" t="s">
        <v>24</v>
      </c>
      <c r="BK415" s="215">
        <f>ROUND(I415*H415,2)</f>
        <v>0</v>
      </c>
      <c r="BL415" s="25" t="s">
        <v>166</v>
      </c>
      <c r="BM415" s="25" t="s">
        <v>596</v>
      </c>
    </row>
    <row r="416" spans="2:51" s="12" customFormat="1" ht="13.5">
      <c r="B416" s="216"/>
      <c r="C416" s="217"/>
      <c r="D416" s="218" t="s">
        <v>168</v>
      </c>
      <c r="E416" s="219" t="s">
        <v>22</v>
      </c>
      <c r="F416" s="220" t="s">
        <v>210</v>
      </c>
      <c r="G416" s="217"/>
      <c r="H416" s="221" t="s">
        <v>22</v>
      </c>
      <c r="I416" s="222"/>
      <c r="J416" s="217"/>
      <c r="K416" s="217"/>
      <c r="L416" s="223"/>
      <c r="M416" s="224"/>
      <c r="N416" s="225"/>
      <c r="O416" s="225"/>
      <c r="P416" s="225"/>
      <c r="Q416" s="225"/>
      <c r="R416" s="225"/>
      <c r="S416" s="225"/>
      <c r="T416" s="226"/>
      <c r="AT416" s="227" t="s">
        <v>168</v>
      </c>
      <c r="AU416" s="227" t="s">
        <v>88</v>
      </c>
      <c r="AV416" s="12" t="s">
        <v>24</v>
      </c>
      <c r="AW416" s="12" t="s">
        <v>42</v>
      </c>
      <c r="AX416" s="12" t="s">
        <v>79</v>
      </c>
      <c r="AY416" s="227" t="s">
        <v>159</v>
      </c>
    </row>
    <row r="417" spans="2:51" s="12" customFormat="1" ht="13.5">
      <c r="B417" s="216"/>
      <c r="C417" s="217"/>
      <c r="D417" s="218" t="s">
        <v>168</v>
      </c>
      <c r="E417" s="219" t="s">
        <v>22</v>
      </c>
      <c r="F417" s="220" t="s">
        <v>591</v>
      </c>
      <c r="G417" s="217"/>
      <c r="H417" s="221" t="s">
        <v>22</v>
      </c>
      <c r="I417" s="222"/>
      <c r="J417" s="217"/>
      <c r="K417" s="217"/>
      <c r="L417" s="223"/>
      <c r="M417" s="224"/>
      <c r="N417" s="225"/>
      <c r="O417" s="225"/>
      <c r="P417" s="225"/>
      <c r="Q417" s="225"/>
      <c r="R417" s="225"/>
      <c r="S417" s="225"/>
      <c r="T417" s="226"/>
      <c r="AT417" s="227" t="s">
        <v>168</v>
      </c>
      <c r="AU417" s="227" t="s">
        <v>88</v>
      </c>
      <c r="AV417" s="12" t="s">
        <v>24</v>
      </c>
      <c r="AW417" s="12" t="s">
        <v>42</v>
      </c>
      <c r="AX417" s="12" t="s">
        <v>79</v>
      </c>
      <c r="AY417" s="227" t="s">
        <v>159</v>
      </c>
    </row>
    <row r="418" spans="2:51" s="13" customFormat="1" ht="13.5">
      <c r="B418" s="228"/>
      <c r="C418" s="229"/>
      <c r="D418" s="230" t="s">
        <v>168</v>
      </c>
      <c r="E418" s="231" t="s">
        <v>22</v>
      </c>
      <c r="F418" s="232" t="s">
        <v>592</v>
      </c>
      <c r="G418" s="229"/>
      <c r="H418" s="233">
        <v>1222.885</v>
      </c>
      <c r="I418" s="234"/>
      <c r="J418" s="229"/>
      <c r="K418" s="229"/>
      <c r="L418" s="235"/>
      <c r="M418" s="236"/>
      <c r="N418" s="237"/>
      <c r="O418" s="237"/>
      <c r="P418" s="237"/>
      <c r="Q418" s="237"/>
      <c r="R418" s="237"/>
      <c r="S418" s="237"/>
      <c r="T418" s="238"/>
      <c r="AT418" s="239" t="s">
        <v>168</v>
      </c>
      <c r="AU418" s="239" t="s">
        <v>88</v>
      </c>
      <c r="AV418" s="13" t="s">
        <v>88</v>
      </c>
      <c r="AW418" s="13" t="s">
        <v>42</v>
      </c>
      <c r="AX418" s="13" t="s">
        <v>24</v>
      </c>
      <c r="AY418" s="239" t="s">
        <v>159</v>
      </c>
    </row>
    <row r="419" spans="2:65" s="1" customFormat="1" ht="31.5" customHeight="1">
      <c r="B419" s="41"/>
      <c r="C419" s="204" t="s">
        <v>597</v>
      </c>
      <c r="D419" s="204" t="s">
        <v>161</v>
      </c>
      <c r="E419" s="205" t="s">
        <v>598</v>
      </c>
      <c r="F419" s="206" t="s">
        <v>599</v>
      </c>
      <c r="G419" s="207" t="s">
        <v>164</v>
      </c>
      <c r="H419" s="208">
        <v>466.251</v>
      </c>
      <c r="I419" s="209"/>
      <c r="J419" s="210">
        <f>ROUND(I419*H419,2)</f>
        <v>0</v>
      </c>
      <c r="K419" s="206" t="s">
        <v>165</v>
      </c>
      <c r="L419" s="61"/>
      <c r="M419" s="211" t="s">
        <v>22</v>
      </c>
      <c r="N419" s="212" t="s">
        <v>50</v>
      </c>
      <c r="O419" s="42"/>
      <c r="P419" s="213">
        <f>O419*H419</f>
        <v>0</v>
      </c>
      <c r="Q419" s="213">
        <v>0</v>
      </c>
      <c r="R419" s="213">
        <f>Q419*H419</f>
        <v>0</v>
      </c>
      <c r="S419" s="213">
        <v>0</v>
      </c>
      <c r="T419" s="214">
        <f>S419*H419</f>
        <v>0</v>
      </c>
      <c r="AR419" s="25" t="s">
        <v>166</v>
      </c>
      <c r="AT419" s="25" t="s">
        <v>161</v>
      </c>
      <c r="AU419" s="25" t="s">
        <v>88</v>
      </c>
      <c r="AY419" s="25" t="s">
        <v>159</v>
      </c>
      <c r="BE419" s="215">
        <f>IF(N419="základní",J419,0)</f>
        <v>0</v>
      </c>
      <c r="BF419" s="215">
        <f>IF(N419="snížená",J419,0)</f>
        <v>0</v>
      </c>
      <c r="BG419" s="215">
        <f>IF(N419="zákl. přenesená",J419,0)</f>
        <v>0</v>
      </c>
      <c r="BH419" s="215">
        <f>IF(N419="sníž. přenesená",J419,0)</f>
        <v>0</v>
      </c>
      <c r="BI419" s="215">
        <f>IF(N419="nulová",J419,0)</f>
        <v>0</v>
      </c>
      <c r="BJ419" s="25" t="s">
        <v>24</v>
      </c>
      <c r="BK419" s="215">
        <f>ROUND(I419*H419,2)</f>
        <v>0</v>
      </c>
      <c r="BL419" s="25" t="s">
        <v>166</v>
      </c>
      <c r="BM419" s="25" t="s">
        <v>600</v>
      </c>
    </row>
    <row r="420" spans="2:51" s="12" customFormat="1" ht="13.5">
      <c r="B420" s="216"/>
      <c r="C420" s="217"/>
      <c r="D420" s="218" t="s">
        <v>168</v>
      </c>
      <c r="E420" s="219" t="s">
        <v>22</v>
      </c>
      <c r="F420" s="220" t="s">
        <v>199</v>
      </c>
      <c r="G420" s="217"/>
      <c r="H420" s="221" t="s">
        <v>22</v>
      </c>
      <c r="I420" s="222"/>
      <c r="J420" s="217"/>
      <c r="K420" s="217"/>
      <c r="L420" s="223"/>
      <c r="M420" s="224"/>
      <c r="N420" s="225"/>
      <c r="O420" s="225"/>
      <c r="P420" s="225"/>
      <c r="Q420" s="225"/>
      <c r="R420" s="225"/>
      <c r="S420" s="225"/>
      <c r="T420" s="226"/>
      <c r="AT420" s="227" t="s">
        <v>168</v>
      </c>
      <c r="AU420" s="227" t="s">
        <v>88</v>
      </c>
      <c r="AV420" s="12" t="s">
        <v>24</v>
      </c>
      <c r="AW420" s="12" t="s">
        <v>42</v>
      </c>
      <c r="AX420" s="12" t="s">
        <v>79</v>
      </c>
      <c r="AY420" s="227" t="s">
        <v>159</v>
      </c>
    </row>
    <row r="421" spans="2:51" s="12" customFormat="1" ht="13.5">
      <c r="B421" s="216"/>
      <c r="C421" s="217"/>
      <c r="D421" s="218" t="s">
        <v>168</v>
      </c>
      <c r="E421" s="219" t="s">
        <v>22</v>
      </c>
      <c r="F421" s="220" t="s">
        <v>192</v>
      </c>
      <c r="G421" s="217"/>
      <c r="H421" s="221" t="s">
        <v>22</v>
      </c>
      <c r="I421" s="222"/>
      <c r="J421" s="217"/>
      <c r="K421" s="217"/>
      <c r="L421" s="223"/>
      <c r="M421" s="224"/>
      <c r="N421" s="225"/>
      <c r="O421" s="225"/>
      <c r="P421" s="225"/>
      <c r="Q421" s="225"/>
      <c r="R421" s="225"/>
      <c r="S421" s="225"/>
      <c r="T421" s="226"/>
      <c r="AT421" s="227" t="s">
        <v>168</v>
      </c>
      <c r="AU421" s="227" t="s">
        <v>88</v>
      </c>
      <c r="AV421" s="12" t="s">
        <v>24</v>
      </c>
      <c r="AW421" s="12" t="s">
        <v>42</v>
      </c>
      <c r="AX421" s="12" t="s">
        <v>79</v>
      </c>
      <c r="AY421" s="227" t="s">
        <v>159</v>
      </c>
    </row>
    <row r="422" spans="2:51" s="12" customFormat="1" ht="13.5">
      <c r="B422" s="216"/>
      <c r="C422" s="217"/>
      <c r="D422" s="218" t="s">
        <v>168</v>
      </c>
      <c r="E422" s="219" t="s">
        <v>22</v>
      </c>
      <c r="F422" s="220" t="s">
        <v>601</v>
      </c>
      <c r="G422" s="217"/>
      <c r="H422" s="221" t="s">
        <v>22</v>
      </c>
      <c r="I422" s="222"/>
      <c r="J422" s="217"/>
      <c r="K422" s="217"/>
      <c r="L422" s="223"/>
      <c r="M422" s="224"/>
      <c r="N422" s="225"/>
      <c r="O422" s="225"/>
      <c r="P422" s="225"/>
      <c r="Q422" s="225"/>
      <c r="R422" s="225"/>
      <c r="S422" s="225"/>
      <c r="T422" s="226"/>
      <c r="AT422" s="227" t="s">
        <v>168</v>
      </c>
      <c r="AU422" s="227" t="s">
        <v>88</v>
      </c>
      <c r="AV422" s="12" t="s">
        <v>24</v>
      </c>
      <c r="AW422" s="12" t="s">
        <v>42</v>
      </c>
      <c r="AX422" s="12" t="s">
        <v>79</v>
      </c>
      <c r="AY422" s="227" t="s">
        <v>159</v>
      </c>
    </row>
    <row r="423" spans="2:51" s="13" customFormat="1" ht="13.5">
      <c r="B423" s="228"/>
      <c r="C423" s="229"/>
      <c r="D423" s="230" t="s">
        <v>168</v>
      </c>
      <c r="E423" s="231" t="s">
        <v>22</v>
      </c>
      <c r="F423" s="232" t="s">
        <v>602</v>
      </c>
      <c r="G423" s="229"/>
      <c r="H423" s="233">
        <v>466.251</v>
      </c>
      <c r="I423" s="234"/>
      <c r="J423" s="229"/>
      <c r="K423" s="229"/>
      <c r="L423" s="235"/>
      <c r="M423" s="236"/>
      <c r="N423" s="237"/>
      <c r="O423" s="237"/>
      <c r="P423" s="237"/>
      <c r="Q423" s="237"/>
      <c r="R423" s="237"/>
      <c r="S423" s="237"/>
      <c r="T423" s="238"/>
      <c r="AT423" s="239" t="s">
        <v>168</v>
      </c>
      <c r="AU423" s="239" t="s">
        <v>88</v>
      </c>
      <c r="AV423" s="13" t="s">
        <v>88</v>
      </c>
      <c r="AW423" s="13" t="s">
        <v>42</v>
      </c>
      <c r="AX423" s="13" t="s">
        <v>24</v>
      </c>
      <c r="AY423" s="239" t="s">
        <v>159</v>
      </c>
    </row>
    <row r="424" spans="2:65" s="1" customFormat="1" ht="57" customHeight="1">
      <c r="B424" s="41"/>
      <c r="C424" s="204" t="s">
        <v>603</v>
      </c>
      <c r="D424" s="204" t="s">
        <v>161</v>
      </c>
      <c r="E424" s="205" t="s">
        <v>604</v>
      </c>
      <c r="F424" s="206" t="s">
        <v>605</v>
      </c>
      <c r="G424" s="207" t="s">
        <v>164</v>
      </c>
      <c r="H424" s="208">
        <v>11.45</v>
      </c>
      <c r="I424" s="209"/>
      <c r="J424" s="210">
        <f>ROUND(I424*H424,2)</f>
        <v>0</v>
      </c>
      <c r="K424" s="206" t="s">
        <v>165</v>
      </c>
      <c r="L424" s="61"/>
      <c r="M424" s="211" t="s">
        <v>22</v>
      </c>
      <c r="N424" s="212" t="s">
        <v>50</v>
      </c>
      <c r="O424" s="42"/>
      <c r="P424" s="213">
        <f>O424*H424</f>
        <v>0</v>
      </c>
      <c r="Q424" s="213">
        <v>0.10362</v>
      </c>
      <c r="R424" s="213">
        <f>Q424*H424</f>
        <v>1.1864489999999999</v>
      </c>
      <c r="S424" s="213">
        <v>0</v>
      </c>
      <c r="T424" s="214">
        <f>S424*H424</f>
        <v>0</v>
      </c>
      <c r="AR424" s="25" t="s">
        <v>166</v>
      </c>
      <c r="AT424" s="25" t="s">
        <v>161</v>
      </c>
      <c r="AU424" s="25" t="s">
        <v>88</v>
      </c>
      <c r="AY424" s="25" t="s">
        <v>159</v>
      </c>
      <c r="BE424" s="215">
        <f>IF(N424="základní",J424,0)</f>
        <v>0</v>
      </c>
      <c r="BF424" s="215">
        <f>IF(N424="snížená",J424,0)</f>
        <v>0</v>
      </c>
      <c r="BG424" s="215">
        <f>IF(N424="zákl. přenesená",J424,0)</f>
        <v>0</v>
      </c>
      <c r="BH424" s="215">
        <f>IF(N424="sníž. přenesená",J424,0)</f>
        <v>0</v>
      </c>
      <c r="BI424" s="215">
        <f>IF(N424="nulová",J424,0)</f>
        <v>0</v>
      </c>
      <c r="BJ424" s="25" t="s">
        <v>24</v>
      </c>
      <c r="BK424" s="215">
        <f>ROUND(I424*H424,2)</f>
        <v>0</v>
      </c>
      <c r="BL424" s="25" t="s">
        <v>166</v>
      </c>
      <c r="BM424" s="25" t="s">
        <v>606</v>
      </c>
    </row>
    <row r="425" spans="2:51" s="12" customFormat="1" ht="13.5">
      <c r="B425" s="216"/>
      <c r="C425" s="217"/>
      <c r="D425" s="218" t="s">
        <v>168</v>
      </c>
      <c r="E425" s="219" t="s">
        <v>22</v>
      </c>
      <c r="F425" s="220" t="s">
        <v>202</v>
      </c>
      <c r="G425" s="217"/>
      <c r="H425" s="221" t="s">
        <v>22</v>
      </c>
      <c r="I425" s="222"/>
      <c r="J425" s="217"/>
      <c r="K425" s="217"/>
      <c r="L425" s="223"/>
      <c r="M425" s="224"/>
      <c r="N425" s="225"/>
      <c r="O425" s="225"/>
      <c r="P425" s="225"/>
      <c r="Q425" s="225"/>
      <c r="R425" s="225"/>
      <c r="S425" s="225"/>
      <c r="T425" s="226"/>
      <c r="AT425" s="227" t="s">
        <v>168</v>
      </c>
      <c r="AU425" s="227" t="s">
        <v>88</v>
      </c>
      <c r="AV425" s="12" t="s">
        <v>24</v>
      </c>
      <c r="AW425" s="12" t="s">
        <v>42</v>
      </c>
      <c r="AX425" s="12" t="s">
        <v>79</v>
      </c>
      <c r="AY425" s="227" t="s">
        <v>159</v>
      </c>
    </row>
    <row r="426" spans="2:51" s="12" customFormat="1" ht="13.5">
      <c r="B426" s="216"/>
      <c r="C426" s="217"/>
      <c r="D426" s="218" t="s">
        <v>168</v>
      </c>
      <c r="E426" s="219" t="s">
        <v>22</v>
      </c>
      <c r="F426" s="220" t="s">
        <v>607</v>
      </c>
      <c r="G426" s="217"/>
      <c r="H426" s="221" t="s">
        <v>22</v>
      </c>
      <c r="I426" s="222"/>
      <c r="J426" s="217"/>
      <c r="K426" s="217"/>
      <c r="L426" s="223"/>
      <c r="M426" s="224"/>
      <c r="N426" s="225"/>
      <c r="O426" s="225"/>
      <c r="P426" s="225"/>
      <c r="Q426" s="225"/>
      <c r="R426" s="225"/>
      <c r="S426" s="225"/>
      <c r="T426" s="226"/>
      <c r="AT426" s="227" t="s">
        <v>168</v>
      </c>
      <c r="AU426" s="227" t="s">
        <v>88</v>
      </c>
      <c r="AV426" s="12" t="s">
        <v>24</v>
      </c>
      <c r="AW426" s="12" t="s">
        <v>42</v>
      </c>
      <c r="AX426" s="12" t="s">
        <v>79</v>
      </c>
      <c r="AY426" s="227" t="s">
        <v>159</v>
      </c>
    </row>
    <row r="427" spans="2:51" s="13" customFormat="1" ht="13.5">
      <c r="B427" s="228"/>
      <c r="C427" s="229"/>
      <c r="D427" s="218" t="s">
        <v>168</v>
      </c>
      <c r="E427" s="242" t="s">
        <v>22</v>
      </c>
      <c r="F427" s="243" t="s">
        <v>184</v>
      </c>
      <c r="G427" s="229"/>
      <c r="H427" s="244">
        <v>11.45</v>
      </c>
      <c r="I427" s="234"/>
      <c r="J427" s="229"/>
      <c r="K427" s="229"/>
      <c r="L427" s="235"/>
      <c r="M427" s="236"/>
      <c r="N427" s="237"/>
      <c r="O427" s="237"/>
      <c r="P427" s="237"/>
      <c r="Q427" s="237"/>
      <c r="R427" s="237"/>
      <c r="S427" s="237"/>
      <c r="T427" s="238"/>
      <c r="AT427" s="239" t="s">
        <v>168</v>
      </c>
      <c r="AU427" s="239" t="s">
        <v>88</v>
      </c>
      <c r="AV427" s="13" t="s">
        <v>88</v>
      </c>
      <c r="AW427" s="13" t="s">
        <v>42</v>
      </c>
      <c r="AX427" s="13" t="s">
        <v>24</v>
      </c>
      <c r="AY427" s="239" t="s">
        <v>159</v>
      </c>
    </row>
    <row r="428" spans="2:63" s="11" customFormat="1" ht="29.85" customHeight="1">
      <c r="B428" s="187"/>
      <c r="C428" s="188"/>
      <c r="D428" s="201" t="s">
        <v>78</v>
      </c>
      <c r="E428" s="202" t="s">
        <v>214</v>
      </c>
      <c r="F428" s="202" t="s">
        <v>608</v>
      </c>
      <c r="G428" s="188"/>
      <c r="H428" s="188"/>
      <c r="I428" s="191"/>
      <c r="J428" s="203">
        <f>BK428</f>
        <v>0</v>
      </c>
      <c r="K428" s="188"/>
      <c r="L428" s="193"/>
      <c r="M428" s="194"/>
      <c r="N428" s="195"/>
      <c r="O428" s="195"/>
      <c r="P428" s="196">
        <f>SUM(P429:P505)</f>
        <v>0</v>
      </c>
      <c r="Q428" s="195"/>
      <c r="R428" s="196">
        <f>SUM(R429:R505)</f>
        <v>335.50709560000007</v>
      </c>
      <c r="S428" s="195"/>
      <c r="T428" s="197">
        <f>SUM(T429:T505)</f>
        <v>0.5</v>
      </c>
      <c r="AR428" s="198" t="s">
        <v>24</v>
      </c>
      <c r="AT428" s="199" t="s">
        <v>78</v>
      </c>
      <c r="AU428" s="199" t="s">
        <v>24</v>
      </c>
      <c r="AY428" s="198" t="s">
        <v>159</v>
      </c>
      <c r="BK428" s="200">
        <f>SUM(BK429:BK505)</f>
        <v>0</v>
      </c>
    </row>
    <row r="429" spans="2:65" s="1" customFormat="1" ht="31.5" customHeight="1">
      <c r="B429" s="41"/>
      <c r="C429" s="204" t="s">
        <v>609</v>
      </c>
      <c r="D429" s="204" t="s">
        <v>161</v>
      </c>
      <c r="E429" s="205" t="s">
        <v>610</v>
      </c>
      <c r="F429" s="206" t="s">
        <v>611</v>
      </c>
      <c r="G429" s="207" t="s">
        <v>217</v>
      </c>
      <c r="H429" s="208">
        <v>123.89</v>
      </c>
      <c r="I429" s="209"/>
      <c r="J429" s="210">
        <f>ROUND(I429*H429,2)</f>
        <v>0</v>
      </c>
      <c r="K429" s="206" t="s">
        <v>165</v>
      </c>
      <c r="L429" s="61"/>
      <c r="M429" s="211" t="s">
        <v>22</v>
      </c>
      <c r="N429" s="212" t="s">
        <v>50</v>
      </c>
      <c r="O429" s="42"/>
      <c r="P429" s="213">
        <f>O429*H429</f>
        <v>0</v>
      </c>
      <c r="Q429" s="213">
        <v>4E-05</v>
      </c>
      <c r="R429" s="213">
        <f>Q429*H429</f>
        <v>0.0049556</v>
      </c>
      <c r="S429" s="213">
        <v>0</v>
      </c>
      <c r="T429" s="214">
        <f>S429*H429</f>
        <v>0</v>
      </c>
      <c r="AR429" s="25" t="s">
        <v>166</v>
      </c>
      <c r="AT429" s="25" t="s">
        <v>161</v>
      </c>
      <c r="AU429" s="25" t="s">
        <v>88</v>
      </c>
      <c r="AY429" s="25" t="s">
        <v>159</v>
      </c>
      <c r="BE429" s="215">
        <f>IF(N429="základní",J429,0)</f>
        <v>0</v>
      </c>
      <c r="BF429" s="215">
        <f>IF(N429="snížená",J429,0)</f>
        <v>0</v>
      </c>
      <c r="BG429" s="215">
        <f>IF(N429="zákl. přenesená",J429,0)</f>
        <v>0</v>
      </c>
      <c r="BH429" s="215">
        <f>IF(N429="sníž. přenesená",J429,0)</f>
        <v>0</v>
      </c>
      <c r="BI429" s="215">
        <f>IF(N429="nulová",J429,0)</f>
        <v>0</v>
      </c>
      <c r="BJ429" s="25" t="s">
        <v>24</v>
      </c>
      <c r="BK429" s="215">
        <f>ROUND(I429*H429,2)</f>
        <v>0</v>
      </c>
      <c r="BL429" s="25" t="s">
        <v>166</v>
      </c>
      <c r="BM429" s="25" t="s">
        <v>612</v>
      </c>
    </row>
    <row r="430" spans="2:51" s="12" customFormat="1" ht="13.5">
      <c r="B430" s="216"/>
      <c r="C430" s="217"/>
      <c r="D430" s="218" t="s">
        <v>168</v>
      </c>
      <c r="E430" s="219" t="s">
        <v>22</v>
      </c>
      <c r="F430" s="220" t="s">
        <v>613</v>
      </c>
      <c r="G430" s="217"/>
      <c r="H430" s="221" t="s">
        <v>22</v>
      </c>
      <c r="I430" s="222"/>
      <c r="J430" s="217"/>
      <c r="K430" s="217"/>
      <c r="L430" s="223"/>
      <c r="M430" s="224"/>
      <c r="N430" s="225"/>
      <c r="O430" s="225"/>
      <c r="P430" s="225"/>
      <c r="Q430" s="225"/>
      <c r="R430" s="225"/>
      <c r="S430" s="225"/>
      <c r="T430" s="226"/>
      <c r="AT430" s="227" t="s">
        <v>168</v>
      </c>
      <c r="AU430" s="227" t="s">
        <v>88</v>
      </c>
      <c r="AV430" s="12" t="s">
        <v>24</v>
      </c>
      <c r="AW430" s="12" t="s">
        <v>42</v>
      </c>
      <c r="AX430" s="12" t="s">
        <v>79</v>
      </c>
      <c r="AY430" s="227" t="s">
        <v>159</v>
      </c>
    </row>
    <row r="431" spans="2:51" s="13" customFormat="1" ht="13.5">
      <c r="B431" s="228"/>
      <c r="C431" s="229"/>
      <c r="D431" s="230" t="s">
        <v>168</v>
      </c>
      <c r="E431" s="231" t="s">
        <v>22</v>
      </c>
      <c r="F431" s="232" t="s">
        <v>484</v>
      </c>
      <c r="G431" s="229"/>
      <c r="H431" s="233">
        <v>123.89</v>
      </c>
      <c r="I431" s="234"/>
      <c r="J431" s="229"/>
      <c r="K431" s="229"/>
      <c r="L431" s="235"/>
      <c r="M431" s="236"/>
      <c r="N431" s="237"/>
      <c r="O431" s="237"/>
      <c r="P431" s="237"/>
      <c r="Q431" s="237"/>
      <c r="R431" s="237"/>
      <c r="S431" s="237"/>
      <c r="T431" s="238"/>
      <c r="AT431" s="239" t="s">
        <v>168</v>
      </c>
      <c r="AU431" s="239" t="s">
        <v>88</v>
      </c>
      <c r="AV431" s="13" t="s">
        <v>88</v>
      </c>
      <c r="AW431" s="13" t="s">
        <v>42</v>
      </c>
      <c r="AX431" s="13" t="s">
        <v>24</v>
      </c>
      <c r="AY431" s="239" t="s">
        <v>159</v>
      </c>
    </row>
    <row r="432" spans="2:65" s="1" customFormat="1" ht="22.5" customHeight="1">
      <c r="B432" s="41"/>
      <c r="C432" s="267" t="s">
        <v>614</v>
      </c>
      <c r="D432" s="267" t="s">
        <v>395</v>
      </c>
      <c r="E432" s="268" t="s">
        <v>615</v>
      </c>
      <c r="F432" s="269" t="s">
        <v>616</v>
      </c>
      <c r="G432" s="270" t="s">
        <v>517</v>
      </c>
      <c r="H432" s="271">
        <v>45.052</v>
      </c>
      <c r="I432" s="272"/>
      <c r="J432" s="273">
        <f>ROUND(I432*H432,2)</f>
        <v>0</v>
      </c>
      <c r="K432" s="269" t="s">
        <v>22</v>
      </c>
      <c r="L432" s="274"/>
      <c r="M432" s="275" t="s">
        <v>22</v>
      </c>
      <c r="N432" s="276" t="s">
        <v>50</v>
      </c>
      <c r="O432" s="42"/>
      <c r="P432" s="213">
        <f>O432*H432</f>
        <v>0</v>
      </c>
      <c r="Q432" s="213">
        <v>5.49</v>
      </c>
      <c r="R432" s="213">
        <f>Q432*H432</f>
        <v>247.33548000000002</v>
      </c>
      <c r="S432" s="213">
        <v>0</v>
      </c>
      <c r="T432" s="214">
        <f>S432*H432</f>
        <v>0</v>
      </c>
      <c r="AR432" s="25" t="s">
        <v>214</v>
      </c>
      <c r="AT432" s="25" t="s">
        <v>395</v>
      </c>
      <c r="AU432" s="25" t="s">
        <v>88</v>
      </c>
      <c r="AY432" s="25" t="s">
        <v>159</v>
      </c>
      <c r="BE432" s="215">
        <f>IF(N432="základní",J432,0)</f>
        <v>0</v>
      </c>
      <c r="BF432" s="215">
        <f>IF(N432="snížená",J432,0)</f>
        <v>0</v>
      </c>
      <c r="BG432" s="215">
        <f>IF(N432="zákl. přenesená",J432,0)</f>
        <v>0</v>
      </c>
      <c r="BH432" s="215">
        <f>IF(N432="sníž. přenesená",J432,0)</f>
        <v>0</v>
      </c>
      <c r="BI432" s="215">
        <f>IF(N432="nulová",J432,0)</f>
        <v>0</v>
      </c>
      <c r="BJ432" s="25" t="s">
        <v>24</v>
      </c>
      <c r="BK432" s="215">
        <f>ROUND(I432*H432,2)</f>
        <v>0</v>
      </c>
      <c r="BL432" s="25" t="s">
        <v>166</v>
      </c>
      <c r="BM432" s="25" t="s">
        <v>617</v>
      </c>
    </row>
    <row r="433" spans="2:47" s="1" customFormat="1" ht="27">
      <c r="B433" s="41"/>
      <c r="C433" s="63"/>
      <c r="D433" s="218" t="s">
        <v>189</v>
      </c>
      <c r="E433" s="63"/>
      <c r="F433" s="240" t="s">
        <v>618</v>
      </c>
      <c r="G433" s="63"/>
      <c r="H433" s="63"/>
      <c r="I433" s="172"/>
      <c r="J433" s="63"/>
      <c r="K433" s="63"/>
      <c r="L433" s="61"/>
      <c r="M433" s="241"/>
      <c r="N433" s="42"/>
      <c r="O433" s="42"/>
      <c r="P433" s="42"/>
      <c r="Q433" s="42"/>
      <c r="R433" s="42"/>
      <c r="S433" s="42"/>
      <c r="T433" s="78"/>
      <c r="AT433" s="25" t="s">
        <v>189</v>
      </c>
      <c r="AU433" s="25" t="s">
        <v>88</v>
      </c>
    </row>
    <row r="434" spans="2:51" s="13" customFormat="1" ht="13.5">
      <c r="B434" s="228"/>
      <c r="C434" s="229"/>
      <c r="D434" s="218" t="s">
        <v>168</v>
      </c>
      <c r="E434" s="242" t="s">
        <v>22</v>
      </c>
      <c r="F434" s="243" t="s">
        <v>619</v>
      </c>
      <c r="G434" s="229"/>
      <c r="H434" s="244">
        <v>50.052</v>
      </c>
      <c r="I434" s="234"/>
      <c r="J434" s="229"/>
      <c r="K434" s="229"/>
      <c r="L434" s="235"/>
      <c r="M434" s="236"/>
      <c r="N434" s="237"/>
      <c r="O434" s="237"/>
      <c r="P434" s="237"/>
      <c r="Q434" s="237"/>
      <c r="R434" s="237"/>
      <c r="S434" s="237"/>
      <c r="T434" s="238"/>
      <c r="AT434" s="239" t="s">
        <v>168</v>
      </c>
      <c r="AU434" s="239" t="s">
        <v>88</v>
      </c>
      <c r="AV434" s="13" t="s">
        <v>88</v>
      </c>
      <c r="AW434" s="13" t="s">
        <v>42</v>
      </c>
      <c r="AX434" s="13" t="s">
        <v>79</v>
      </c>
      <c r="AY434" s="239" t="s">
        <v>159</v>
      </c>
    </row>
    <row r="435" spans="2:51" s="13" customFormat="1" ht="13.5">
      <c r="B435" s="228"/>
      <c r="C435" s="229"/>
      <c r="D435" s="218" t="s">
        <v>168</v>
      </c>
      <c r="E435" s="242" t="s">
        <v>22</v>
      </c>
      <c r="F435" s="243" t="s">
        <v>620</v>
      </c>
      <c r="G435" s="229"/>
      <c r="H435" s="244">
        <v>-5</v>
      </c>
      <c r="I435" s="234"/>
      <c r="J435" s="229"/>
      <c r="K435" s="229"/>
      <c r="L435" s="235"/>
      <c r="M435" s="236"/>
      <c r="N435" s="237"/>
      <c r="O435" s="237"/>
      <c r="P435" s="237"/>
      <c r="Q435" s="237"/>
      <c r="R435" s="237"/>
      <c r="S435" s="237"/>
      <c r="T435" s="238"/>
      <c r="AT435" s="239" t="s">
        <v>168</v>
      </c>
      <c r="AU435" s="239" t="s">
        <v>88</v>
      </c>
      <c r="AV435" s="13" t="s">
        <v>88</v>
      </c>
      <c r="AW435" s="13" t="s">
        <v>42</v>
      </c>
      <c r="AX435" s="13" t="s">
        <v>79</v>
      </c>
      <c r="AY435" s="239" t="s">
        <v>159</v>
      </c>
    </row>
    <row r="436" spans="2:51" s="14" customFormat="1" ht="13.5">
      <c r="B436" s="245"/>
      <c r="C436" s="246"/>
      <c r="D436" s="230" t="s">
        <v>168</v>
      </c>
      <c r="E436" s="247" t="s">
        <v>22</v>
      </c>
      <c r="F436" s="248" t="s">
        <v>204</v>
      </c>
      <c r="G436" s="246"/>
      <c r="H436" s="249">
        <v>45.052</v>
      </c>
      <c r="I436" s="250"/>
      <c r="J436" s="246"/>
      <c r="K436" s="246"/>
      <c r="L436" s="251"/>
      <c r="M436" s="252"/>
      <c r="N436" s="253"/>
      <c r="O436" s="253"/>
      <c r="P436" s="253"/>
      <c r="Q436" s="253"/>
      <c r="R436" s="253"/>
      <c r="S436" s="253"/>
      <c r="T436" s="254"/>
      <c r="AT436" s="255" t="s">
        <v>168</v>
      </c>
      <c r="AU436" s="255" t="s">
        <v>88</v>
      </c>
      <c r="AV436" s="14" t="s">
        <v>166</v>
      </c>
      <c r="AW436" s="14" t="s">
        <v>42</v>
      </c>
      <c r="AX436" s="14" t="s">
        <v>24</v>
      </c>
      <c r="AY436" s="255" t="s">
        <v>159</v>
      </c>
    </row>
    <row r="437" spans="2:65" s="1" customFormat="1" ht="22.5" customHeight="1">
      <c r="B437" s="41"/>
      <c r="C437" s="267" t="s">
        <v>621</v>
      </c>
      <c r="D437" s="267" t="s">
        <v>395</v>
      </c>
      <c r="E437" s="268" t="s">
        <v>622</v>
      </c>
      <c r="F437" s="269" t="s">
        <v>623</v>
      </c>
      <c r="G437" s="270" t="s">
        <v>517</v>
      </c>
      <c r="H437" s="271">
        <v>5.05</v>
      </c>
      <c r="I437" s="272"/>
      <c r="J437" s="273">
        <f>ROUND(I437*H437,2)</f>
        <v>0</v>
      </c>
      <c r="K437" s="269" t="s">
        <v>22</v>
      </c>
      <c r="L437" s="274"/>
      <c r="M437" s="275" t="s">
        <v>22</v>
      </c>
      <c r="N437" s="276" t="s">
        <v>50</v>
      </c>
      <c r="O437" s="42"/>
      <c r="P437" s="213">
        <f>O437*H437</f>
        <v>0</v>
      </c>
      <c r="Q437" s="213">
        <v>3.9</v>
      </c>
      <c r="R437" s="213">
        <f>Q437*H437</f>
        <v>19.695</v>
      </c>
      <c r="S437" s="213">
        <v>0</v>
      </c>
      <c r="T437" s="214">
        <f>S437*H437</f>
        <v>0</v>
      </c>
      <c r="AR437" s="25" t="s">
        <v>214</v>
      </c>
      <c r="AT437" s="25" t="s">
        <v>395</v>
      </c>
      <c r="AU437" s="25" t="s">
        <v>88</v>
      </c>
      <c r="AY437" s="25" t="s">
        <v>159</v>
      </c>
      <c r="BE437" s="215">
        <f>IF(N437="základní",J437,0)</f>
        <v>0</v>
      </c>
      <c r="BF437" s="215">
        <f>IF(N437="snížená",J437,0)</f>
        <v>0</v>
      </c>
      <c r="BG437" s="215">
        <f>IF(N437="zákl. přenesená",J437,0)</f>
        <v>0</v>
      </c>
      <c r="BH437" s="215">
        <f>IF(N437="sníž. přenesená",J437,0)</f>
        <v>0</v>
      </c>
      <c r="BI437" s="215">
        <f>IF(N437="nulová",J437,0)</f>
        <v>0</v>
      </c>
      <c r="BJ437" s="25" t="s">
        <v>24</v>
      </c>
      <c r="BK437" s="215">
        <f>ROUND(I437*H437,2)</f>
        <v>0</v>
      </c>
      <c r="BL437" s="25" t="s">
        <v>166</v>
      </c>
      <c r="BM437" s="25" t="s">
        <v>624</v>
      </c>
    </row>
    <row r="438" spans="2:47" s="1" customFormat="1" ht="27">
      <c r="B438" s="41"/>
      <c r="C438" s="63"/>
      <c r="D438" s="218" t="s">
        <v>189</v>
      </c>
      <c r="E438" s="63"/>
      <c r="F438" s="240" t="s">
        <v>618</v>
      </c>
      <c r="G438" s="63"/>
      <c r="H438" s="63"/>
      <c r="I438" s="172"/>
      <c r="J438" s="63"/>
      <c r="K438" s="63"/>
      <c r="L438" s="61"/>
      <c r="M438" s="241"/>
      <c r="N438" s="42"/>
      <c r="O438" s="42"/>
      <c r="P438" s="42"/>
      <c r="Q438" s="42"/>
      <c r="R438" s="42"/>
      <c r="S438" s="42"/>
      <c r="T438" s="78"/>
      <c r="AT438" s="25" t="s">
        <v>189</v>
      </c>
      <c r="AU438" s="25" t="s">
        <v>88</v>
      </c>
    </row>
    <row r="439" spans="2:51" s="13" customFormat="1" ht="13.5">
      <c r="B439" s="228"/>
      <c r="C439" s="229"/>
      <c r="D439" s="230" t="s">
        <v>168</v>
      </c>
      <c r="E439" s="231" t="s">
        <v>22</v>
      </c>
      <c r="F439" s="232" t="s">
        <v>625</v>
      </c>
      <c r="G439" s="229"/>
      <c r="H439" s="233">
        <v>5.05</v>
      </c>
      <c r="I439" s="234"/>
      <c r="J439" s="229"/>
      <c r="K439" s="229"/>
      <c r="L439" s="235"/>
      <c r="M439" s="236"/>
      <c r="N439" s="237"/>
      <c r="O439" s="237"/>
      <c r="P439" s="237"/>
      <c r="Q439" s="237"/>
      <c r="R439" s="237"/>
      <c r="S439" s="237"/>
      <c r="T439" s="238"/>
      <c r="AT439" s="239" t="s">
        <v>168</v>
      </c>
      <c r="AU439" s="239" t="s">
        <v>88</v>
      </c>
      <c r="AV439" s="13" t="s">
        <v>88</v>
      </c>
      <c r="AW439" s="13" t="s">
        <v>42</v>
      </c>
      <c r="AX439" s="13" t="s">
        <v>24</v>
      </c>
      <c r="AY439" s="239" t="s">
        <v>159</v>
      </c>
    </row>
    <row r="440" spans="2:65" s="1" customFormat="1" ht="22.5" customHeight="1">
      <c r="B440" s="41"/>
      <c r="C440" s="204" t="s">
        <v>626</v>
      </c>
      <c r="D440" s="204" t="s">
        <v>161</v>
      </c>
      <c r="E440" s="205" t="s">
        <v>627</v>
      </c>
      <c r="F440" s="206" t="s">
        <v>628</v>
      </c>
      <c r="G440" s="207" t="s">
        <v>629</v>
      </c>
      <c r="H440" s="208">
        <v>5</v>
      </c>
      <c r="I440" s="209"/>
      <c r="J440" s="210">
        <f>ROUND(I440*H440,2)</f>
        <v>0</v>
      </c>
      <c r="K440" s="206" t="s">
        <v>165</v>
      </c>
      <c r="L440" s="61"/>
      <c r="M440" s="211" t="s">
        <v>22</v>
      </c>
      <c r="N440" s="212" t="s">
        <v>50</v>
      </c>
      <c r="O440" s="42"/>
      <c r="P440" s="213">
        <f>O440*H440</f>
        <v>0</v>
      </c>
      <c r="Q440" s="213">
        <v>0.00188</v>
      </c>
      <c r="R440" s="213">
        <f>Q440*H440</f>
        <v>0.0094</v>
      </c>
      <c r="S440" s="213">
        <v>0</v>
      </c>
      <c r="T440" s="214">
        <f>S440*H440</f>
        <v>0</v>
      </c>
      <c r="AR440" s="25" t="s">
        <v>166</v>
      </c>
      <c r="AT440" s="25" t="s">
        <v>161</v>
      </c>
      <c r="AU440" s="25" t="s">
        <v>88</v>
      </c>
      <c r="AY440" s="25" t="s">
        <v>159</v>
      </c>
      <c r="BE440" s="215">
        <f>IF(N440="základní",J440,0)</f>
        <v>0</v>
      </c>
      <c r="BF440" s="215">
        <f>IF(N440="snížená",J440,0)</f>
        <v>0</v>
      </c>
      <c r="BG440" s="215">
        <f>IF(N440="zákl. přenesená",J440,0)</f>
        <v>0</v>
      </c>
      <c r="BH440" s="215">
        <f>IF(N440="sníž. přenesená",J440,0)</f>
        <v>0</v>
      </c>
      <c r="BI440" s="215">
        <f>IF(N440="nulová",J440,0)</f>
        <v>0</v>
      </c>
      <c r="BJ440" s="25" t="s">
        <v>24</v>
      </c>
      <c r="BK440" s="215">
        <f>ROUND(I440*H440,2)</f>
        <v>0</v>
      </c>
      <c r="BL440" s="25" t="s">
        <v>166</v>
      </c>
      <c r="BM440" s="25" t="s">
        <v>630</v>
      </c>
    </row>
    <row r="441" spans="2:51" s="12" customFormat="1" ht="13.5">
      <c r="B441" s="216"/>
      <c r="C441" s="217"/>
      <c r="D441" s="218" t="s">
        <v>168</v>
      </c>
      <c r="E441" s="219" t="s">
        <v>22</v>
      </c>
      <c r="F441" s="220" t="s">
        <v>631</v>
      </c>
      <c r="G441" s="217"/>
      <c r="H441" s="221" t="s">
        <v>22</v>
      </c>
      <c r="I441" s="222"/>
      <c r="J441" s="217"/>
      <c r="K441" s="217"/>
      <c r="L441" s="223"/>
      <c r="M441" s="224"/>
      <c r="N441" s="225"/>
      <c r="O441" s="225"/>
      <c r="P441" s="225"/>
      <c r="Q441" s="225"/>
      <c r="R441" s="225"/>
      <c r="S441" s="225"/>
      <c r="T441" s="226"/>
      <c r="AT441" s="227" t="s">
        <v>168</v>
      </c>
      <c r="AU441" s="227" t="s">
        <v>88</v>
      </c>
      <c r="AV441" s="12" t="s">
        <v>24</v>
      </c>
      <c r="AW441" s="12" t="s">
        <v>42</v>
      </c>
      <c r="AX441" s="12" t="s">
        <v>79</v>
      </c>
      <c r="AY441" s="227" t="s">
        <v>159</v>
      </c>
    </row>
    <row r="442" spans="2:51" s="13" customFormat="1" ht="13.5">
      <c r="B442" s="228"/>
      <c r="C442" s="229"/>
      <c r="D442" s="230" t="s">
        <v>168</v>
      </c>
      <c r="E442" s="231" t="s">
        <v>22</v>
      </c>
      <c r="F442" s="232" t="s">
        <v>185</v>
      </c>
      <c r="G442" s="229"/>
      <c r="H442" s="233">
        <v>5</v>
      </c>
      <c r="I442" s="234"/>
      <c r="J442" s="229"/>
      <c r="K442" s="229"/>
      <c r="L442" s="235"/>
      <c r="M442" s="236"/>
      <c r="N442" s="237"/>
      <c r="O442" s="237"/>
      <c r="P442" s="237"/>
      <c r="Q442" s="237"/>
      <c r="R442" s="237"/>
      <c r="S442" s="237"/>
      <c r="T442" s="238"/>
      <c r="AT442" s="239" t="s">
        <v>168</v>
      </c>
      <c r="AU442" s="239" t="s">
        <v>88</v>
      </c>
      <c r="AV442" s="13" t="s">
        <v>88</v>
      </c>
      <c r="AW442" s="13" t="s">
        <v>42</v>
      </c>
      <c r="AX442" s="13" t="s">
        <v>24</v>
      </c>
      <c r="AY442" s="239" t="s">
        <v>159</v>
      </c>
    </row>
    <row r="443" spans="2:65" s="1" customFormat="1" ht="31.5" customHeight="1">
      <c r="B443" s="41"/>
      <c r="C443" s="204" t="s">
        <v>632</v>
      </c>
      <c r="D443" s="204" t="s">
        <v>161</v>
      </c>
      <c r="E443" s="205" t="s">
        <v>633</v>
      </c>
      <c r="F443" s="206" t="s">
        <v>634</v>
      </c>
      <c r="G443" s="207" t="s">
        <v>258</v>
      </c>
      <c r="H443" s="208">
        <v>0.099</v>
      </c>
      <c r="I443" s="209"/>
      <c r="J443" s="210">
        <f>ROUND(I443*H443,2)</f>
        <v>0</v>
      </c>
      <c r="K443" s="206" t="s">
        <v>165</v>
      </c>
      <c r="L443" s="61"/>
      <c r="M443" s="211" t="s">
        <v>22</v>
      </c>
      <c r="N443" s="212" t="s">
        <v>50</v>
      </c>
      <c r="O443" s="42"/>
      <c r="P443" s="213">
        <f>O443*H443</f>
        <v>0</v>
      </c>
      <c r="Q443" s="213">
        <v>0</v>
      </c>
      <c r="R443" s="213">
        <f>Q443*H443</f>
        <v>0</v>
      </c>
      <c r="S443" s="213">
        <v>0</v>
      </c>
      <c r="T443" s="214">
        <f>S443*H443</f>
        <v>0</v>
      </c>
      <c r="AR443" s="25" t="s">
        <v>166</v>
      </c>
      <c r="AT443" s="25" t="s">
        <v>161</v>
      </c>
      <c r="AU443" s="25" t="s">
        <v>88</v>
      </c>
      <c r="AY443" s="25" t="s">
        <v>159</v>
      </c>
      <c r="BE443" s="215">
        <f>IF(N443="základní",J443,0)</f>
        <v>0</v>
      </c>
      <c r="BF443" s="215">
        <f>IF(N443="snížená",J443,0)</f>
        <v>0</v>
      </c>
      <c r="BG443" s="215">
        <f>IF(N443="zákl. přenesená",J443,0)</f>
        <v>0</v>
      </c>
      <c r="BH443" s="215">
        <f>IF(N443="sníž. přenesená",J443,0)</f>
        <v>0</v>
      </c>
      <c r="BI443" s="215">
        <f>IF(N443="nulová",J443,0)</f>
        <v>0</v>
      </c>
      <c r="BJ443" s="25" t="s">
        <v>24</v>
      </c>
      <c r="BK443" s="215">
        <f>ROUND(I443*H443,2)</f>
        <v>0</v>
      </c>
      <c r="BL443" s="25" t="s">
        <v>166</v>
      </c>
      <c r="BM443" s="25" t="s">
        <v>635</v>
      </c>
    </row>
    <row r="444" spans="2:51" s="12" customFormat="1" ht="13.5">
      <c r="B444" s="216"/>
      <c r="C444" s="217"/>
      <c r="D444" s="218" t="s">
        <v>168</v>
      </c>
      <c r="E444" s="219" t="s">
        <v>22</v>
      </c>
      <c r="F444" s="220" t="s">
        <v>636</v>
      </c>
      <c r="G444" s="217"/>
      <c r="H444" s="221" t="s">
        <v>22</v>
      </c>
      <c r="I444" s="222"/>
      <c r="J444" s="217"/>
      <c r="K444" s="217"/>
      <c r="L444" s="223"/>
      <c r="M444" s="224"/>
      <c r="N444" s="225"/>
      <c r="O444" s="225"/>
      <c r="P444" s="225"/>
      <c r="Q444" s="225"/>
      <c r="R444" s="225"/>
      <c r="S444" s="225"/>
      <c r="T444" s="226"/>
      <c r="AT444" s="227" t="s">
        <v>168</v>
      </c>
      <c r="AU444" s="227" t="s">
        <v>88</v>
      </c>
      <c r="AV444" s="12" t="s">
        <v>24</v>
      </c>
      <c r="AW444" s="12" t="s">
        <v>42</v>
      </c>
      <c r="AX444" s="12" t="s">
        <v>79</v>
      </c>
      <c r="AY444" s="227" t="s">
        <v>159</v>
      </c>
    </row>
    <row r="445" spans="2:51" s="12" customFormat="1" ht="13.5">
      <c r="B445" s="216"/>
      <c r="C445" s="217"/>
      <c r="D445" s="218" t="s">
        <v>168</v>
      </c>
      <c r="E445" s="219" t="s">
        <v>22</v>
      </c>
      <c r="F445" s="220" t="s">
        <v>637</v>
      </c>
      <c r="G445" s="217"/>
      <c r="H445" s="221" t="s">
        <v>22</v>
      </c>
      <c r="I445" s="222"/>
      <c r="J445" s="217"/>
      <c r="K445" s="217"/>
      <c r="L445" s="223"/>
      <c r="M445" s="224"/>
      <c r="N445" s="225"/>
      <c r="O445" s="225"/>
      <c r="P445" s="225"/>
      <c r="Q445" s="225"/>
      <c r="R445" s="225"/>
      <c r="S445" s="225"/>
      <c r="T445" s="226"/>
      <c r="AT445" s="227" t="s">
        <v>168</v>
      </c>
      <c r="AU445" s="227" t="s">
        <v>88</v>
      </c>
      <c r="AV445" s="12" t="s">
        <v>24</v>
      </c>
      <c r="AW445" s="12" t="s">
        <v>42</v>
      </c>
      <c r="AX445" s="12" t="s">
        <v>79</v>
      </c>
      <c r="AY445" s="227" t="s">
        <v>159</v>
      </c>
    </row>
    <row r="446" spans="2:51" s="13" customFormat="1" ht="13.5">
      <c r="B446" s="228"/>
      <c r="C446" s="229"/>
      <c r="D446" s="230" t="s">
        <v>168</v>
      </c>
      <c r="E446" s="231" t="s">
        <v>22</v>
      </c>
      <c r="F446" s="232" t="s">
        <v>638</v>
      </c>
      <c r="G446" s="229"/>
      <c r="H446" s="233">
        <v>0.099</v>
      </c>
      <c r="I446" s="234"/>
      <c r="J446" s="229"/>
      <c r="K446" s="229"/>
      <c r="L446" s="235"/>
      <c r="M446" s="236"/>
      <c r="N446" s="237"/>
      <c r="O446" s="237"/>
      <c r="P446" s="237"/>
      <c r="Q446" s="237"/>
      <c r="R446" s="237"/>
      <c r="S446" s="237"/>
      <c r="T446" s="238"/>
      <c r="AT446" s="239" t="s">
        <v>168</v>
      </c>
      <c r="AU446" s="239" t="s">
        <v>88</v>
      </c>
      <c r="AV446" s="13" t="s">
        <v>88</v>
      </c>
      <c r="AW446" s="13" t="s">
        <v>42</v>
      </c>
      <c r="AX446" s="13" t="s">
        <v>24</v>
      </c>
      <c r="AY446" s="239" t="s">
        <v>159</v>
      </c>
    </row>
    <row r="447" spans="2:65" s="1" customFormat="1" ht="22.5" customHeight="1">
      <c r="B447" s="41"/>
      <c r="C447" s="204" t="s">
        <v>639</v>
      </c>
      <c r="D447" s="204" t="s">
        <v>161</v>
      </c>
      <c r="E447" s="205" t="s">
        <v>640</v>
      </c>
      <c r="F447" s="206" t="s">
        <v>641</v>
      </c>
      <c r="G447" s="207" t="s">
        <v>173</v>
      </c>
      <c r="H447" s="208">
        <v>7</v>
      </c>
      <c r="I447" s="209"/>
      <c r="J447" s="210">
        <f>ROUND(I447*H447,2)</f>
        <v>0</v>
      </c>
      <c r="K447" s="206" t="s">
        <v>165</v>
      </c>
      <c r="L447" s="61"/>
      <c r="M447" s="211" t="s">
        <v>22</v>
      </c>
      <c r="N447" s="212" t="s">
        <v>50</v>
      </c>
      <c r="O447" s="42"/>
      <c r="P447" s="213">
        <f>O447*H447</f>
        <v>0</v>
      </c>
      <c r="Q447" s="213">
        <v>0.00918</v>
      </c>
      <c r="R447" s="213">
        <f>Q447*H447</f>
        <v>0.06426000000000001</v>
      </c>
      <c r="S447" s="213">
        <v>0</v>
      </c>
      <c r="T447" s="214">
        <f>S447*H447</f>
        <v>0</v>
      </c>
      <c r="AR447" s="25" t="s">
        <v>166</v>
      </c>
      <c r="AT447" s="25" t="s">
        <v>161</v>
      </c>
      <c r="AU447" s="25" t="s">
        <v>88</v>
      </c>
      <c r="AY447" s="25" t="s">
        <v>159</v>
      </c>
      <c r="BE447" s="215">
        <f>IF(N447="základní",J447,0)</f>
        <v>0</v>
      </c>
      <c r="BF447" s="215">
        <f>IF(N447="snížená",J447,0)</f>
        <v>0</v>
      </c>
      <c r="BG447" s="215">
        <f>IF(N447="zákl. přenesená",J447,0)</f>
        <v>0</v>
      </c>
      <c r="BH447" s="215">
        <f>IF(N447="sníž. přenesená",J447,0)</f>
        <v>0</v>
      </c>
      <c r="BI447" s="215">
        <f>IF(N447="nulová",J447,0)</f>
        <v>0</v>
      </c>
      <c r="BJ447" s="25" t="s">
        <v>24</v>
      </c>
      <c r="BK447" s="215">
        <f>ROUND(I447*H447,2)</f>
        <v>0</v>
      </c>
      <c r="BL447" s="25" t="s">
        <v>166</v>
      </c>
      <c r="BM447" s="25" t="s">
        <v>642</v>
      </c>
    </row>
    <row r="448" spans="2:51" s="12" customFormat="1" ht="13.5">
      <c r="B448" s="216"/>
      <c r="C448" s="217"/>
      <c r="D448" s="218" t="s">
        <v>168</v>
      </c>
      <c r="E448" s="219" t="s">
        <v>22</v>
      </c>
      <c r="F448" s="220" t="s">
        <v>510</v>
      </c>
      <c r="G448" s="217"/>
      <c r="H448" s="221" t="s">
        <v>22</v>
      </c>
      <c r="I448" s="222"/>
      <c r="J448" s="217"/>
      <c r="K448" s="217"/>
      <c r="L448" s="223"/>
      <c r="M448" s="224"/>
      <c r="N448" s="225"/>
      <c r="O448" s="225"/>
      <c r="P448" s="225"/>
      <c r="Q448" s="225"/>
      <c r="R448" s="225"/>
      <c r="S448" s="225"/>
      <c r="T448" s="226"/>
      <c r="AT448" s="227" t="s">
        <v>168</v>
      </c>
      <c r="AU448" s="227" t="s">
        <v>88</v>
      </c>
      <c r="AV448" s="12" t="s">
        <v>24</v>
      </c>
      <c r="AW448" s="12" t="s">
        <v>42</v>
      </c>
      <c r="AX448" s="12" t="s">
        <v>79</v>
      </c>
      <c r="AY448" s="227" t="s">
        <v>159</v>
      </c>
    </row>
    <row r="449" spans="2:51" s="13" customFormat="1" ht="13.5">
      <c r="B449" s="228"/>
      <c r="C449" s="229"/>
      <c r="D449" s="218" t="s">
        <v>168</v>
      </c>
      <c r="E449" s="242" t="s">
        <v>22</v>
      </c>
      <c r="F449" s="243" t="s">
        <v>643</v>
      </c>
      <c r="G449" s="229"/>
      <c r="H449" s="244">
        <v>6</v>
      </c>
      <c r="I449" s="234"/>
      <c r="J449" s="229"/>
      <c r="K449" s="229"/>
      <c r="L449" s="235"/>
      <c r="M449" s="236"/>
      <c r="N449" s="237"/>
      <c r="O449" s="237"/>
      <c r="P449" s="237"/>
      <c r="Q449" s="237"/>
      <c r="R449" s="237"/>
      <c r="S449" s="237"/>
      <c r="T449" s="238"/>
      <c r="AT449" s="239" t="s">
        <v>168</v>
      </c>
      <c r="AU449" s="239" t="s">
        <v>88</v>
      </c>
      <c r="AV449" s="13" t="s">
        <v>88</v>
      </c>
      <c r="AW449" s="13" t="s">
        <v>42</v>
      </c>
      <c r="AX449" s="13" t="s">
        <v>79</v>
      </c>
      <c r="AY449" s="239" t="s">
        <v>159</v>
      </c>
    </row>
    <row r="450" spans="2:51" s="12" customFormat="1" ht="13.5">
      <c r="B450" s="216"/>
      <c r="C450" s="217"/>
      <c r="D450" s="218" t="s">
        <v>168</v>
      </c>
      <c r="E450" s="219" t="s">
        <v>22</v>
      </c>
      <c r="F450" s="220" t="s">
        <v>512</v>
      </c>
      <c r="G450" s="217"/>
      <c r="H450" s="221" t="s">
        <v>22</v>
      </c>
      <c r="I450" s="222"/>
      <c r="J450" s="217"/>
      <c r="K450" s="217"/>
      <c r="L450" s="223"/>
      <c r="M450" s="224"/>
      <c r="N450" s="225"/>
      <c r="O450" s="225"/>
      <c r="P450" s="225"/>
      <c r="Q450" s="225"/>
      <c r="R450" s="225"/>
      <c r="S450" s="225"/>
      <c r="T450" s="226"/>
      <c r="AT450" s="227" t="s">
        <v>168</v>
      </c>
      <c r="AU450" s="227" t="s">
        <v>88</v>
      </c>
      <c r="AV450" s="12" t="s">
        <v>24</v>
      </c>
      <c r="AW450" s="12" t="s">
        <v>42</v>
      </c>
      <c r="AX450" s="12" t="s">
        <v>79</v>
      </c>
      <c r="AY450" s="227" t="s">
        <v>159</v>
      </c>
    </row>
    <row r="451" spans="2:51" s="13" customFormat="1" ht="13.5">
      <c r="B451" s="228"/>
      <c r="C451" s="229"/>
      <c r="D451" s="218" t="s">
        <v>168</v>
      </c>
      <c r="E451" s="242" t="s">
        <v>22</v>
      </c>
      <c r="F451" s="243" t="s">
        <v>513</v>
      </c>
      <c r="G451" s="229"/>
      <c r="H451" s="244">
        <v>1</v>
      </c>
      <c r="I451" s="234"/>
      <c r="J451" s="229"/>
      <c r="K451" s="229"/>
      <c r="L451" s="235"/>
      <c r="M451" s="236"/>
      <c r="N451" s="237"/>
      <c r="O451" s="237"/>
      <c r="P451" s="237"/>
      <c r="Q451" s="237"/>
      <c r="R451" s="237"/>
      <c r="S451" s="237"/>
      <c r="T451" s="238"/>
      <c r="AT451" s="239" t="s">
        <v>168</v>
      </c>
      <c r="AU451" s="239" t="s">
        <v>88</v>
      </c>
      <c r="AV451" s="13" t="s">
        <v>88</v>
      </c>
      <c r="AW451" s="13" t="s">
        <v>42</v>
      </c>
      <c r="AX451" s="13" t="s">
        <v>79</v>
      </c>
      <c r="AY451" s="239" t="s">
        <v>159</v>
      </c>
    </row>
    <row r="452" spans="2:51" s="14" customFormat="1" ht="13.5">
      <c r="B452" s="245"/>
      <c r="C452" s="246"/>
      <c r="D452" s="230" t="s">
        <v>168</v>
      </c>
      <c r="E452" s="247" t="s">
        <v>22</v>
      </c>
      <c r="F452" s="248" t="s">
        <v>204</v>
      </c>
      <c r="G452" s="246"/>
      <c r="H452" s="249">
        <v>7</v>
      </c>
      <c r="I452" s="250"/>
      <c r="J452" s="246"/>
      <c r="K452" s="246"/>
      <c r="L452" s="251"/>
      <c r="M452" s="252"/>
      <c r="N452" s="253"/>
      <c r="O452" s="253"/>
      <c r="P452" s="253"/>
      <c r="Q452" s="253"/>
      <c r="R452" s="253"/>
      <c r="S452" s="253"/>
      <c r="T452" s="254"/>
      <c r="AT452" s="255" t="s">
        <v>168</v>
      </c>
      <c r="AU452" s="255" t="s">
        <v>88</v>
      </c>
      <c r="AV452" s="14" t="s">
        <v>166</v>
      </c>
      <c r="AW452" s="14" t="s">
        <v>42</v>
      </c>
      <c r="AX452" s="14" t="s">
        <v>24</v>
      </c>
      <c r="AY452" s="255" t="s">
        <v>159</v>
      </c>
    </row>
    <row r="453" spans="2:65" s="1" customFormat="1" ht="44.25" customHeight="1">
      <c r="B453" s="41"/>
      <c r="C453" s="267" t="s">
        <v>644</v>
      </c>
      <c r="D453" s="267" t="s">
        <v>395</v>
      </c>
      <c r="E453" s="268" t="s">
        <v>645</v>
      </c>
      <c r="F453" s="269" t="s">
        <v>646</v>
      </c>
      <c r="G453" s="270" t="s">
        <v>173</v>
      </c>
      <c r="H453" s="271">
        <v>2</v>
      </c>
      <c r="I453" s="272"/>
      <c r="J453" s="273">
        <f>ROUND(I453*H453,2)</f>
        <v>0</v>
      </c>
      <c r="K453" s="269" t="s">
        <v>165</v>
      </c>
      <c r="L453" s="274"/>
      <c r="M453" s="275" t="s">
        <v>22</v>
      </c>
      <c r="N453" s="276" t="s">
        <v>50</v>
      </c>
      <c r="O453" s="42"/>
      <c r="P453" s="213">
        <f>O453*H453</f>
        <v>0</v>
      </c>
      <c r="Q453" s="213">
        <v>0.254</v>
      </c>
      <c r="R453" s="213">
        <f>Q453*H453</f>
        <v>0.508</v>
      </c>
      <c r="S453" s="213">
        <v>0</v>
      </c>
      <c r="T453" s="214">
        <f>S453*H453</f>
        <v>0</v>
      </c>
      <c r="AR453" s="25" t="s">
        <v>214</v>
      </c>
      <c r="AT453" s="25" t="s">
        <v>395</v>
      </c>
      <c r="AU453" s="25" t="s">
        <v>88</v>
      </c>
      <c r="AY453" s="25" t="s">
        <v>159</v>
      </c>
      <c r="BE453" s="215">
        <f>IF(N453="základní",J453,0)</f>
        <v>0</v>
      </c>
      <c r="BF453" s="215">
        <f>IF(N453="snížená",J453,0)</f>
        <v>0</v>
      </c>
      <c r="BG453" s="215">
        <f>IF(N453="zákl. přenesená",J453,0)</f>
        <v>0</v>
      </c>
      <c r="BH453" s="215">
        <f>IF(N453="sníž. přenesená",J453,0)</f>
        <v>0</v>
      </c>
      <c r="BI453" s="215">
        <f>IF(N453="nulová",J453,0)</f>
        <v>0</v>
      </c>
      <c r="BJ453" s="25" t="s">
        <v>24</v>
      </c>
      <c r="BK453" s="215">
        <f>ROUND(I453*H453,2)</f>
        <v>0</v>
      </c>
      <c r="BL453" s="25" t="s">
        <v>166</v>
      </c>
      <c r="BM453" s="25" t="s">
        <v>647</v>
      </c>
    </row>
    <row r="454" spans="2:51" s="13" customFormat="1" ht="13.5">
      <c r="B454" s="228"/>
      <c r="C454" s="229"/>
      <c r="D454" s="230" t="s">
        <v>168</v>
      </c>
      <c r="E454" s="231" t="s">
        <v>22</v>
      </c>
      <c r="F454" s="232" t="s">
        <v>88</v>
      </c>
      <c r="G454" s="229"/>
      <c r="H454" s="233">
        <v>2</v>
      </c>
      <c r="I454" s="234"/>
      <c r="J454" s="229"/>
      <c r="K454" s="229"/>
      <c r="L454" s="235"/>
      <c r="M454" s="236"/>
      <c r="N454" s="237"/>
      <c r="O454" s="237"/>
      <c r="P454" s="237"/>
      <c r="Q454" s="237"/>
      <c r="R454" s="237"/>
      <c r="S454" s="237"/>
      <c r="T454" s="238"/>
      <c r="AT454" s="239" t="s">
        <v>168</v>
      </c>
      <c r="AU454" s="239" t="s">
        <v>88</v>
      </c>
      <c r="AV454" s="13" t="s">
        <v>88</v>
      </c>
      <c r="AW454" s="13" t="s">
        <v>42</v>
      </c>
      <c r="AX454" s="13" t="s">
        <v>24</v>
      </c>
      <c r="AY454" s="239" t="s">
        <v>159</v>
      </c>
    </row>
    <row r="455" spans="2:65" s="1" customFormat="1" ht="44.25" customHeight="1">
      <c r="B455" s="41"/>
      <c r="C455" s="267" t="s">
        <v>648</v>
      </c>
      <c r="D455" s="267" t="s">
        <v>395</v>
      </c>
      <c r="E455" s="268" t="s">
        <v>649</v>
      </c>
      <c r="F455" s="269" t="s">
        <v>650</v>
      </c>
      <c r="G455" s="270" t="s">
        <v>173</v>
      </c>
      <c r="H455" s="271">
        <v>3</v>
      </c>
      <c r="I455" s="272"/>
      <c r="J455" s="273">
        <f>ROUND(I455*H455,2)</f>
        <v>0</v>
      </c>
      <c r="K455" s="269" t="s">
        <v>165</v>
      </c>
      <c r="L455" s="274"/>
      <c r="M455" s="275" t="s">
        <v>22</v>
      </c>
      <c r="N455" s="276" t="s">
        <v>50</v>
      </c>
      <c r="O455" s="42"/>
      <c r="P455" s="213">
        <f>O455*H455</f>
        <v>0</v>
      </c>
      <c r="Q455" s="213">
        <v>0.506</v>
      </c>
      <c r="R455" s="213">
        <f>Q455*H455</f>
        <v>1.518</v>
      </c>
      <c r="S455" s="213">
        <v>0</v>
      </c>
      <c r="T455" s="214">
        <f>S455*H455</f>
        <v>0</v>
      </c>
      <c r="AR455" s="25" t="s">
        <v>214</v>
      </c>
      <c r="AT455" s="25" t="s">
        <v>395</v>
      </c>
      <c r="AU455" s="25" t="s">
        <v>88</v>
      </c>
      <c r="AY455" s="25" t="s">
        <v>159</v>
      </c>
      <c r="BE455" s="215">
        <f>IF(N455="základní",J455,0)</f>
        <v>0</v>
      </c>
      <c r="BF455" s="215">
        <f>IF(N455="snížená",J455,0)</f>
        <v>0</v>
      </c>
      <c r="BG455" s="215">
        <f>IF(N455="zákl. přenesená",J455,0)</f>
        <v>0</v>
      </c>
      <c r="BH455" s="215">
        <f>IF(N455="sníž. přenesená",J455,0)</f>
        <v>0</v>
      </c>
      <c r="BI455" s="215">
        <f>IF(N455="nulová",J455,0)</f>
        <v>0</v>
      </c>
      <c r="BJ455" s="25" t="s">
        <v>24</v>
      </c>
      <c r="BK455" s="215">
        <f>ROUND(I455*H455,2)</f>
        <v>0</v>
      </c>
      <c r="BL455" s="25" t="s">
        <v>166</v>
      </c>
      <c r="BM455" s="25" t="s">
        <v>651</v>
      </c>
    </row>
    <row r="456" spans="2:51" s="13" customFormat="1" ht="13.5">
      <c r="B456" s="228"/>
      <c r="C456" s="229"/>
      <c r="D456" s="230" t="s">
        <v>168</v>
      </c>
      <c r="E456" s="231" t="s">
        <v>22</v>
      </c>
      <c r="F456" s="232" t="s">
        <v>652</v>
      </c>
      <c r="G456" s="229"/>
      <c r="H456" s="233">
        <v>3</v>
      </c>
      <c r="I456" s="234"/>
      <c r="J456" s="229"/>
      <c r="K456" s="229"/>
      <c r="L456" s="235"/>
      <c r="M456" s="236"/>
      <c r="N456" s="237"/>
      <c r="O456" s="237"/>
      <c r="P456" s="237"/>
      <c r="Q456" s="237"/>
      <c r="R456" s="237"/>
      <c r="S456" s="237"/>
      <c r="T456" s="238"/>
      <c r="AT456" s="239" t="s">
        <v>168</v>
      </c>
      <c r="AU456" s="239" t="s">
        <v>88</v>
      </c>
      <c r="AV456" s="13" t="s">
        <v>88</v>
      </c>
      <c r="AW456" s="13" t="s">
        <v>42</v>
      </c>
      <c r="AX456" s="13" t="s">
        <v>24</v>
      </c>
      <c r="AY456" s="239" t="s">
        <v>159</v>
      </c>
    </row>
    <row r="457" spans="2:65" s="1" customFormat="1" ht="44.25" customHeight="1">
      <c r="B457" s="41"/>
      <c r="C457" s="267" t="s">
        <v>653</v>
      </c>
      <c r="D457" s="267" t="s">
        <v>395</v>
      </c>
      <c r="E457" s="268" t="s">
        <v>654</v>
      </c>
      <c r="F457" s="269" t="s">
        <v>655</v>
      </c>
      <c r="G457" s="270" t="s">
        <v>173</v>
      </c>
      <c r="H457" s="271">
        <v>2</v>
      </c>
      <c r="I457" s="272"/>
      <c r="J457" s="273">
        <f>ROUND(I457*H457,2)</f>
        <v>0</v>
      </c>
      <c r="K457" s="269" t="s">
        <v>165</v>
      </c>
      <c r="L457" s="274"/>
      <c r="M457" s="275" t="s">
        <v>22</v>
      </c>
      <c r="N457" s="276" t="s">
        <v>50</v>
      </c>
      <c r="O457" s="42"/>
      <c r="P457" s="213">
        <f>O457*H457</f>
        <v>0</v>
      </c>
      <c r="Q457" s="213">
        <v>1.013</v>
      </c>
      <c r="R457" s="213">
        <f>Q457*H457</f>
        <v>2.026</v>
      </c>
      <c r="S457" s="213">
        <v>0</v>
      </c>
      <c r="T457" s="214">
        <f>S457*H457</f>
        <v>0</v>
      </c>
      <c r="AR457" s="25" t="s">
        <v>214</v>
      </c>
      <c r="AT457" s="25" t="s">
        <v>395</v>
      </c>
      <c r="AU457" s="25" t="s">
        <v>88</v>
      </c>
      <c r="AY457" s="25" t="s">
        <v>159</v>
      </c>
      <c r="BE457" s="215">
        <f>IF(N457="základní",J457,0)</f>
        <v>0</v>
      </c>
      <c r="BF457" s="215">
        <f>IF(N457="snížená",J457,0)</f>
        <v>0</v>
      </c>
      <c r="BG457" s="215">
        <f>IF(N457="zákl. přenesená",J457,0)</f>
        <v>0</v>
      </c>
      <c r="BH457" s="215">
        <f>IF(N457="sníž. přenesená",J457,0)</f>
        <v>0</v>
      </c>
      <c r="BI457" s="215">
        <f>IF(N457="nulová",J457,0)</f>
        <v>0</v>
      </c>
      <c r="BJ457" s="25" t="s">
        <v>24</v>
      </c>
      <c r="BK457" s="215">
        <f>ROUND(I457*H457,2)</f>
        <v>0</v>
      </c>
      <c r="BL457" s="25" t="s">
        <v>166</v>
      </c>
      <c r="BM457" s="25" t="s">
        <v>656</v>
      </c>
    </row>
    <row r="458" spans="2:51" s="13" customFormat="1" ht="13.5">
      <c r="B458" s="228"/>
      <c r="C458" s="229"/>
      <c r="D458" s="230" t="s">
        <v>168</v>
      </c>
      <c r="E458" s="231" t="s">
        <v>22</v>
      </c>
      <c r="F458" s="232" t="s">
        <v>88</v>
      </c>
      <c r="G458" s="229"/>
      <c r="H458" s="233">
        <v>2</v>
      </c>
      <c r="I458" s="234"/>
      <c r="J458" s="229"/>
      <c r="K458" s="229"/>
      <c r="L458" s="235"/>
      <c r="M458" s="236"/>
      <c r="N458" s="237"/>
      <c r="O458" s="237"/>
      <c r="P458" s="237"/>
      <c r="Q458" s="237"/>
      <c r="R458" s="237"/>
      <c r="S458" s="237"/>
      <c r="T458" s="238"/>
      <c r="AT458" s="239" t="s">
        <v>168</v>
      </c>
      <c r="AU458" s="239" t="s">
        <v>88</v>
      </c>
      <c r="AV458" s="13" t="s">
        <v>88</v>
      </c>
      <c r="AW458" s="13" t="s">
        <v>42</v>
      </c>
      <c r="AX458" s="13" t="s">
        <v>24</v>
      </c>
      <c r="AY458" s="239" t="s">
        <v>159</v>
      </c>
    </row>
    <row r="459" spans="2:65" s="1" customFormat="1" ht="22.5" customHeight="1">
      <c r="B459" s="41"/>
      <c r="C459" s="204" t="s">
        <v>657</v>
      </c>
      <c r="D459" s="204" t="s">
        <v>161</v>
      </c>
      <c r="E459" s="205" t="s">
        <v>658</v>
      </c>
      <c r="F459" s="206" t="s">
        <v>659</v>
      </c>
      <c r="G459" s="207" t="s">
        <v>173</v>
      </c>
      <c r="H459" s="208">
        <v>10</v>
      </c>
      <c r="I459" s="209"/>
      <c r="J459" s="210">
        <f>ROUND(I459*H459,2)</f>
        <v>0</v>
      </c>
      <c r="K459" s="206" t="s">
        <v>165</v>
      </c>
      <c r="L459" s="61"/>
      <c r="M459" s="211" t="s">
        <v>22</v>
      </c>
      <c r="N459" s="212" t="s">
        <v>50</v>
      </c>
      <c r="O459" s="42"/>
      <c r="P459" s="213">
        <f>O459*H459</f>
        <v>0</v>
      </c>
      <c r="Q459" s="213">
        <v>0.01147</v>
      </c>
      <c r="R459" s="213">
        <f>Q459*H459</f>
        <v>0.1147</v>
      </c>
      <c r="S459" s="213">
        <v>0</v>
      </c>
      <c r="T459" s="214">
        <f>S459*H459</f>
        <v>0</v>
      </c>
      <c r="AR459" s="25" t="s">
        <v>166</v>
      </c>
      <c r="AT459" s="25" t="s">
        <v>161</v>
      </c>
      <c r="AU459" s="25" t="s">
        <v>88</v>
      </c>
      <c r="AY459" s="25" t="s">
        <v>159</v>
      </c>
      <c r="BE459" s="215">
        <f>IF(N459="základní",J459,0)</f>
        <v>0</v>
      </c>
      <c r="BF459" s="215">
        <f>IF(N459="snížená",J459,0)</f>
        <v>0</v>
      </c>
      <c r="BG459" s="215">
        <f>IF(N459="zákl. přenesená",J459,0)</f>
        <v>0</v>
      </c>
      <c r="BH459" s="215">
        <f>IF(N459="sníž. přenesená",J459,0)</f>
        <v>0</v>
      </c>
      <c r="BI459" s="215">
        <f>IF(N459="nulová",J459,0)</f>
        <v>0</v>
      </c>
      <c r="BJ459" s="25" t="s">
        <v>24</v>
      </c>
      <c r="BK459" s="215">
        <f>ROUND(I459*H459,2)</f>
        <v>0</v>
      </c>
      <c r="BL459" s="25" t="s">
        <v>166</v>
      </c>
      <c r="BM459" s="25" t="s">
        <v>660</v>
      </c>
    </row>
    <row r="460" spans="2:51" s="12" customFormat="1" ht="13.5">
      <c r="B460" s="216"/>
      <c r="C460" s="217"/>
      <c r="D460" s="218" t="s">
        <v>168</v>
      </c>
      <c r="E460" s="219" t="s">
        <v>22</v>
      </c>
      <c r="F460" s="220" t="s">
        <v>510</v>
      </c>
      <c r="G460" s="217"/>
      <c r="H460" s="221" t="s">
        <v>22</v>
      </c>
      <c r="I460" s="222"/>
      <c r="J460" s="217"/>
      <c r="K460" s="217"/>
      <c r="L460" s="223"/>
      <c r="M460" s="224"/>
      <c r="N460" s="225"/>
      <c r="O460" s="225"/>
      <c r="P460" s="225"/>
      <c r="Q460" s="225"/>
      <c r="R460" s="225"/>
      <c r="S460" s="225"/>
      <c r="T460" s="226"/>
      <c r="AT460" s="227" t="s">
        <v>168</v>
      </c>
      <c r="AU460" s="227" t="s">
        <v>88</v>
      </c>
      <c r="AV460" s="12" t="s">
        <v>24</v>
      </c>
      <c r="AW460" s="12" t="s">
        <v>42</v>
      </c>
      <c r="AX460" s="12" t="s">
        <v>79</v>
      </c>
      <c r="AY460" s="227" t="s">
        <v>159</v>
      </c>
    </row>
    <row r="461" spans="2:51" s="13" customFormat="1" ht="13.5">
      <c r="B461" s="228"/>
      <c r="C461" s="229"/>
      <c r="D461" s="218" t="s">
        <v>168</v>
      </c>
      <c r="E461" s="242" t="s">
        <v>22</v>
      </c>
      <c r="F461" s="243" t="s">
        <v>661</v>
      </c>
      <c r="G461" s="229"/>
      <c r="H461" s="244">
        <v>8</v>
      </c>
      <c r="I461" s="234"/>
      <c r="J461" s="229"/>
      <c r="K461" s="229"/>
      <c r="L461" s="235"/>
      <c r="M461" s="236"/>
      <c r="N461" s="237"/>
      <c r="O461" s="237"/>
      <c r="P461" s="237"/>
      <c r="Q461" s="237"/>
      <c r="R461" s="237"/>
      <c r="S461" s="237"/>
      <c r="T461" s="238"/>
      <c r="AT461" s="239" t="s">
        <v>168</v>
      </c>
      <c r="AU461" s="239" t="s">
        <v>88</v>
      </c>
      <c r="AV461" s="13" t="s">
        <v>88</v>
      </c>
      <c r="AW461" s="13" t="s">
        <v>42</v>
      </c>
      <c r="AX461" s="13" t="s">
        <v>79</v>
      </c>
      <c r="AY461" s="239" t="s">
        <v>159</v>
      </c>
    </row>
    <row r="462" spans="2:51" s="12" customFormat="1" ht="13.5">
      <c r="B462" s="216"/>
      <c r="C462" s="217"/>
      <c r="D462" s="218" t="s">
        <v>168</v>
      </c>
      <c r="E462" s="219" t="s">
        <v>22</v>
      </c>
      <c r="F462" s="220" t="s">
        <v>512</v>
      </c>
      <c r="G462" s="217"/>
      <c r="H462" s="221" t="s">
        <v>22</v>
      </c>
      <c r="I462" s="222"/>
      <c r="J462" s="217"/>
      <c r="K462" s="217"/>
      <c r="L462" s="223"/>
      <c r="M462" s="224"/>
      <c r="N462" s="225"/>
      <c r="O462" s="225"/>
      <c r="P462" s="225"/>
      <c r="Q462" s="225"/>
      <c r="R462" s="225"/>
      <c r="S462" s="225"/>
      <c r="T462" s="226"/>
      <c r="AT462" s="227" t="s">
        <v>168</v>
      </c>
      <c r="AU462" s="227" t="s">
        <v>88</v>
      </c>
      <c r="AV462" s="12" t="s">
        <v>24</v>
      </c>
      <c r="AW462" s="12" t="s">
        <v>42</v>
      </c>
      <c r="AX462" s="12" t="s">
        <v>79</v>
      </c>
      <c r="AY462" s="227" t="s">
        <v>159</v>
      </c>
    </row>
    <row r="463" spans="2:51" s="13" customFormat="1" ht="13.5">
      <c r="B463" s="228"/>
      <c r="C463" s="229"/>
      <c r="D463" s="218" t="s">
        <v>168</v>
      </c>
      <c r="E463" s="242" t="s">
        <v>22</v>
      </c>
      <c r="F463" s="243" t="s">
        <v>662</v>
      </c>
      <c r="G463" s="229"/>
      <c r="H463" s="244">
        <v>2</v>
      </c>
      <c r="I463" s="234"/>
      <c r="J463" s="229"/>
      <c r="K463" s="229"/>
      <c r="L463" s="235"/>
      <c r="M463" s="236"/>
      <c r="N463" s="237"/>
      <c r="O463" s="237"/>
      <c r="P463" s="237"/>
      <c r="Q463" s="237"/>
      <c r="R463" s="237"/>
      <c r="S463" s="237"/>
      <c r="T463" s="238"/>
      <c r="AT463" s="239" t="s">
        <v>168</v>
      </c>
      <c r="AU463" s="239" t="s">
        <v>88</v>
      </c>
      <c r="AV463" s="13" t="s">
        <v>88</v>
      </c>
      <c r="AW463" s="13" t="s">
        <v>42</v>
      </c>
      <c r="AX463" s="13" t="s">
        <v>79</v>
      </c>
      <c r="AY463" s="239" t="s">
        <v>159</v>
      </c>
    </row>
    <row r="464" spans="2:51" s="14" customFormat="1" ht="13.5">
      <c r="B464" s="245"/>
      <c r="C464" s="246"/>
      <c r="D464" s="230" t="s">
        <v>168</v>
      </c>
      <c r="E464" s="247" t="s">
        <v>22</v>
      </c>
      <c r="F464" s="248" t="s">
        <v>204</v>
      </c>
      <c r="G464" s="246"/>
      <c r="H464" s="249">
        <v>10</v>
      </c>
      <c r="I464" s="250"/>
      <c r="J464" s="246"/>
      <c r="K464" s="246"/>
      <c r="L464" s="251"/>
      <c r="M464" s="252"/>
      <c r="N464" s="253"/>
      <c r="O464" s="253"/>
      <c r="P464" s="253"/>
      <c r="Q464" s="253"/>
      <c r="R464" s="253"/>
      <c r="S464" s="253"/>
      <c r="T464" s="254"/>
      <c r="AT464" s="255" t="s">
        <v>168</v>
      </c>
      <c r="AU464" s="255" t="s">
        <v>88</v>
      </c>
      <c r="AV464" s="14" t="s">
        <v>166</v>
      </c>
      <c r="AW464" s="14" t="s">
        <v>42</v>
      </c>
      <c r="AX464" s="14" t="s">
        <v>24</v>
      </c>
      <c r="AY464" s="255" t="s">
        <v>159</v>
      </c>
    </row>
    <row r="465" spans="2:65" s="1" customFormat="1" ht="44.25" customHeight="1">
      <c r="B465" s="41"/>
      <c r="C465" s="267" t="s">
        <v>663</v>
      </c>
      <c r="D465" s="267" t="s">
        <v>395</v>
      </c>
      <c r="E465" s="268" t="s">
        <v>664</v>
      </c>
      <c r="F465" s="269" t="s">
        <v>665</v>
      </c>
      <c r="G465" s="270" t="s">
        <v>173</v>
      </c>
      <c r="H465" s="271">
        <v>5</v>
      </c>
      <c r="I465" s="272"/>
      <c r="J465" s="273">
        <f>ROUND(I465*H465,2)</f>
        <v>0</v>
      </c>
      <c r="K465" s="269" t="s">
        <v>165</v>
      </c>
      <c r="L465" s="274"/>
      <c r="M465" s="275" t="s">
        <v>22</v>
      </c>
      <c r="N465" s="276" t="s">
        <v>50</v>
      </c>
      <c r="O465" s="42"/>
      <c r="P465" s="213">
        <f>O465*H465</f>
        <v>0</v>
      </c>
      <c r="Q465" s="213">
        <v>0.585</v>
      </c>
      <c r="R465" s="213">
        <f>Q465*H465</f>
        <v>2.925</v>
      </c>
      <c r="S465" s="213">
        <v>0</v>
      </c>
      <c r="T465" s="214">
        <f>S465*H465</f>
        <v>0</v>
      </c>
      <c r="AR465" s="25" t="s">
        <v>214</v>
      </c>
      <c r="AT465" s="25" t="s">
        <v>395</v>
      </c>
      <c r="AU465" s="25" t="s">
        <v>88</v>
      </c>
      <c r="AY465" s="25" t="s">
        <v>159</v>
      </c>
      <c r="BE465" s="215">
        <f>IF(N465="základní",J465,0)</f>
        <v>0</v>
      </c>
      <c r="BF465" s="215">
        <f>IF(N465="snížená",J465,0)</f>
        <v>0</v>
      </c>
      <c r="BG465" s="215">
        <f>IF(N465="zákl. přenesená",J465,0)</f>
        <v>0</v>
      </c>
      <c r="BH465" s="215">
        <f>IF(N465="sníž. přenesená",J465,0)</f>
        <v>0</v>
      </c>
      <c r="BI465" s="215">
        <f>IF(N465="nulová",J465,0)</f>
        <v>0</v>
      </c>
      <c r="BJ465" s="25" t="s">
        <v>24</v>
      </c>
      <c r="BK465" s="215">
        <f>ROUND(I465*H465,2)</f>
        <v>0</v>
      </c>
      <c r="BL465" s="25" t="s">
        <v>166</v>
      </c>
      <c r="BM465" s="25" t="s">
        <v>666</v>
      </c>
    </row>
    <row r="466" spans="2:51" s="13" customFormat="1" ht="13.5">
      <c r="B466" s="228"/>
      <c r="C466" s="229"/>
      <c r="D466" s="230" t="s">
        <v>168</v>
      </c>
      <c r="E466" s="231" t="s">
        <v>22</v>
      </c>
      <c r="F466" s="232" t="s">
        <v>185</v>
      </c>
      <c r="G466" s="229"/>
      <c r="H466" s="233">
        <v>5</v>
      </c>
      <c r="I466" s="234"/>
      <c r="J466" s="229"/>
      <c r="K466" s="229"/>
      <c r="L466" s="235"/>
      <c r="M466" s="236"/>
      <c r="N466" s="237"/>
      <c r="O466" s="237"/>
      <c r="P466" s="237"/>
      <c r="Q466" s="237"/>
      <c r="R466" s="237"/>
      <c r="S466" s="237"/>
      <c r="T466" s="238"/>
      <c r="AT466" s="239" t="s">
        <v>168</v>
      </c>
      <c r="AU466" s="239" t="s">
        <v>88</v>
      </c>
      <c r="AV466" s="13" t="s">
        <v>88</v>
      </c>
      <c r="AW466" s="13" t="s">
        <v>42</v>
      </c>
      <c r="AX466" s="13" t="s">
        <v>24</v>
      </c>
      <c r="AY466" s="239" t="s">
        <v>159</v>
      </c>
    </row>
    <row r="467" spans="2:65" s="1" customFormat="1" ht="44.25" customHeight="1">
      <c r="B467" s="41"/>
      <c r="C467" s="267" t="s">
        <v>667</v>
      </c>
      <c r="D467" s="267" t="s">
        <v>395</v>
      </c>
      <c r="E467" s="268" t="s">
        <v>668</v>
      </c>
      <c r="F467" s="269" t="s">
        <v>669</v>
      </c>
      <c r="G467" s="270" t="s">
        <v>517</v>
      </c>
      <c r="H467" s="271">
        <v>4</v>
      </c>
      <c r="I467" s="272"/>
      <c r="J467" s="273">
        <f>ROUND(I467*H467,2)</f>
        <v>0</v>
      </c>
      <c r="K467" s="269" t="s">
        <v>22</v>
      </c>
      <c r="L467" s="274"/>
      <c r="M467" s="275" t="s">
        <v>22</v>
      </c>
      <c r="N467" s="276" t="s">
        <v>50</v>
      </c>
      <c r="O467" s="42"/>
      <c r="P467" s="213">
        <f>O467*H467</f>
        <v>0</v>
      </c>
      <c r="Q467" s="213">
        <v>0.92</v>
      </c>
      <c r="R467" s="213">
        <f>Q467*H467</f>
        <v>3.68</v>
      </c>
      <c r="S467" s="213">
        <v>0</v>
      </c>
      <c r="T467" s="214">
        <f>S467*H467</f>
        <v>0</v>
      </c>
      <c r="AR467" s="25" t="s">
        <v>214</v>
      </c>
      <c r="AT467" s="25" t="s">
        <v>395</v>
      </c>
      <c r="AU467" s="25" t="s">
        <v>88</v>
      </c>
      <c r="AY467" s="25" t="s">
        <v>159</v>
      </c>
      <c r="BE467" s="215">
        <f>IF(N467="základní",J467,0)</f>
        <v>0</v>
      </c>
      <c r="BF467" s="215">
        <f>IF(N467="snížená",J467,0)</f>
        <v>0</v>
      </c>
      <c r="BG467" s="215">
        <f>IF(N467="zákl. přenesená",J467,0)</f>
        <v>0</v>
      </c>
      <c r="BH467" s="215">
        <f>IF(N467="sníž. přenesená",J467,0)</f>
        <v>0</v>
      </c>
      <c r="BI467" s="215">
        <f>IF(N467="nulová",J467,0)</f>
        <v>0</v>
      </c>
      <c r="BJ467" s="25" t="s">
        <v>24</v>
      </c>
      <c r="BK467" s="215">
        <f>ROUND(I467*H467,2)</f>
        <v>0</v>
      </c>
      <c r="BL467" s="25" t="s">
        <v>166</v>
      </c>
      <c r="BM467" s="25" t="s">
        <v>670</v>
      </c>
    </row>
    <row r="468" spans="2:65" s="1" customFormat="1" ht="44.25" customHeight="1">
      <c r="B468" s="41"/>
      <c r="C468" s="267" t="s">
        <v>671</v>
      </c>
      <c r="D468" s="267" t="s">
        <v>395</v>
      </c>
      <c r="E468" s="268" t="s">
        <v>672</v>
      </c>
      <c r="F468" s="269" t="s">
        <v>673</v>
      </c>
      <c r="G468" s="270" t="s">
        <v>517</v>
      </c>
      <c r="H468" s="271">
        <v>1</v>
      </c>
      <c r="I468" s="272"/>
      <c r="J468" s="273">
        <f>ROUND(I468*H468,2)</f>
        <v>0</v>
      </c>
      <c r="K468" s="269" t="s">
        <v>22</v>
      </c>
      <c r="L468" s="274"/>
      <c r="M468" s="275" t="s">
        <v>22</v>
      </c>
      <c r="N468" s="276" t="s">
        <v>50</v>
      </c>
      <c r="O468" s="42"/>
      <c r="P468" s="213">
        <f>O468*H468</f>
        <v>0</v>
      </c>
      <c r="Q468" s="213">
        <v>3.5</v>
      </c>
      <c r="R468" s="213">
        <f>Q468*H468</f>
        <v>3.5</v>
      </c>
      <c r="S468" s="213">
        <v>0</v>
      </c>
      <c r="T468" s="214">
        <f>S468*H468</f>
        <v>0</v>
      </c>
      <c r="AR468" s="25" t="s">
        <v>214</v>
      </c>
      <c r="AT468" s="25" t="s">
        <v>395</v>
      </c>
      <c r="AU468" s="25" t="s">
        <v>88</v>
      </c>
      <c r="AY468" s="25" t="s">
        <v>159</v>
      </c>
      <c r="BE468" s="215">
        <f>IF(N468="základní",J468,0)</f>
        <v>0</v>
      </c>
      <c r="BF468" s="215">
        <f>IF(N468="snížená",J468,0)</f>
        <v>0</v>
      </c>
      <c r="BG468" s="215">
        <f>IF(N468="zákl. přenesená",J468,0)</f>
        <v>0</v>
      </c>
      <c r="BH468" s="215">
        <f>IF(N468="sníž. přenesená",J468,0)</f>
        <v>0</v>
      </c>
      <c r="BI468" s="215">
        <f>IF(N468="nulová",J468,0)</f>
        <v>0</v>
      </c>
      <c r="BJ468" s="25" t="s">
        <v>24</v>
      </c>
      <c r="BK468" s="215">
        <f>ROUND(I468*H468,2)</f>
        <v>0</v>
      </c>
      <c r="BL468" s="25" t="s">
        <v>166</v>
      </c>
      <c r="BM468" s="25" t="s">
        <v>674</v>
      </c>
    </row>
    <row r="469" spans="2:51" s="12" customFormat="1" ht="13.5">
      <c r="B469" s="216"/>
      <c r="C469" s="217"/>
      <c r="D469" s="218" t="s">
        <v>168</v>
      </c>
      <c r="E469" s="219" t="s">
        <v>22</v>
      </c>
      <c r="F469" s="220" t="s">
        <v>512</v>
      </c>
      <c r="G469" s="217"/>
      <c r="H469" s="221" t="s">
        <v>22</v>
      </c>
      <c r="I469" s="222"/>
      <c r="J469" s="217"/>
      <c r="K469" s="217"/>
      <c r="L469" s="223"/>
      <c r="M469" s="224"/>
      <c r="N469" s="225"/>
      <c r="O469" s="225"/>
      <c r="P469" s="225"/>
      <c r="Q469" s="225"/>
      <c r="R469" s="225"/>
      <c r="S469" s="225"/>
      <c r="T469" s="226"/>
      <c r="AT469" s="227" t="s">
        <v>168</v>
      </c>
      <c r="AU469" s="227" t="s">
        <v>88</v>
      </c>
      <c r="AV469" s="12" t="s">
        <v>24</v>
      </c>
      <c r="AW469" s="12" t="s">
        <v>42</v>
      </c>
      <c r="AX469" s="12" t="s">
        <v>79</v>
      </c>
      <c r="AY469" s="227" t="s">
        <v>159</v>
      </c>
    </row>
    <row r="470" spans="2:51" s="13" customFormat="1" ht="13.5">
      <c r="B470" s="228"/>
      <c r="C470" s="229"/>
      <c r="D470" s="230" t="s">
        <v>168</v>
      </c>
      <c r="E470" s="231" t="s">
        <v>22</v>
      </c>
      <c r="F470" s="232" t="s">
        <v>675</v>
      </c>
      <c r="G470" s="229"/>
      <c r="H470" s="233">
        <v>1</v>
      </c>
      <c r="I470" s="234"/>
      <c r="J470" s="229"/>
      <c r="K470" s="229"/>
      <c r="L470" s="235"/>
      <c r="M470" s="236"/>
      <c r="N470" s="237"/>
      <c r="O470" s="237"/>
      <c r="P470" s="237"/>
      <c r="Q470" s="237"/>
      <c r="R470" s="237"/>
      <c r="S470" s="237"/>
      <c r="T470" s="238"/>
      <c r="AT470" s="239" t="s">
        <v>168</v>
      </c>
      <c r="AU470" s="239" t="s">
        <v>88</v>
      </c>
      <c r="AV470" s="13" t="s">
        <v>88</v>
      </c>
      <c r="AW470" s="13" t="s">
        <v>42</v>
      </c>
      <c r="AX470" s="13" t="s">
        <v>24</v>
      </c>
      <c r="AY470" s="239" t="s">
        <v>159</v>
      </c>
    </row>
    <row r="471" spans="2:65" s="1" customFormat="1" ht="44.25" customHeight="1">
      <c r="B471" s="41"/>
      <c r="C471" s="267" t="s">
        <v>676</v>
      </c>
      <c r="D471" s="267" t="s">
        <v>395</v>
      </c>
      <c r="E471" s="268" t="s">
        <v>677</v>
      </c>
      <c r="F471" s="269" t="s">
        <v>678</v>
      </c>
      <c r="G471" s="270" t="s">
        <v>517</v>
      </c>
      <c r="H471" s="271">
        <v>1</v>
      </c>
      <c r="I471" s="272"/>
      <c r="J471" s="273">
        <f>ROUND(I471*H471,2)</f>
        <v>0</v>
      </c>
      <c r="K471" s="269" t="s">
        <v>22</v>
      </c>
      <c r="L471" s="274"/>
      <c r="M471" s="275" t="s">
        <v>22</v>
      </c>
      <c r="N471" s="276" t="s">
        <v>50</v>
      </c>
      <c r="O471" s="42"/>
      <c r="P471" s="213">
        <f>O471*H471</f>
        <v>0</v>
      </c>
      <c r="Q471" s="213">
        <v>3.5</v>
      </c>
      <c r="R471" s="213">
        <f>Q471*H471</f>
        <v>3.5</v>
      </c>
      <c r="S471" s="213">
        <v>0</v>
      </c>
      <c r="T471" s="214">
        <f>S471*H471</f>
        <v>0</v>
      </c>
      <c r="AR471" s="25" t="s">
        <v>214</v>
      </c>
      <c r="AT471" s="25" t="s">
        <v>395</v>
      </c>
      <c r="AU471" s="25" t="s">
        <v>88</v>
      </c>
      <c r="AY471" s="25" t="s">
        <v>159</v>
      </c>
      <c r="BE471" s="215">
        <f>IF(N471="základní",J471,0)</f>
        <v>0</v>
      </c>
      <c r="BF471" s="215">
        <f>IF(N471="snížená",J471,0)</f>
        <v>0</v>
      </c>
      <c r="BG471" s="215">
        <f>IF(N471="zákl. přenesená",J471,0)</f>
        <v>0</v>
      </c>
      <c r="BH471" s="215">
        <f>IF(N471="sníž. přenesená",J471,0)</f>
        <v>0</v>
      </c>
      <c r="BI471" s="215">
        <f>IF(N471="nulová",J471,0)</f>
        <v>0</v>
      </c>
      <c r="BJ471" s="25" t="s">
        <v>24</v>
      </c>
      <c r="BK471" s="215">
        <f>ROUND(I471*H471,2)</f>
        <v>0</v>
      </c>
      <c r="BL471" s="25" t="s">
        <v>166</v>
      </c>
      <c r="BM471" s="25" t="s">
        <v>679</v>
      </c>
    </row>
    <row r="472" spans="2:51" s="12" customFormat="1" ht="13.5">
      <c r="B472" s="216"/>
      <c r="C472" s="217"/>
      <c r="D472" s="218" t="s">
        <v>168</v>
      </c>
      <c r="E472" s="219" t="s">
        <v>22</v>
      </c>
      <c r="F472" s="220" t="s">
        <v>512</v>
      </c>
      <c r="G472" s="217"/>
      <c r="H472" s="221" t="s">
        <v>22</v>
      </c>
      <c r="I472" s="222"/>
      <c r="J472" s="217"/>
      <c r="K472" s="217"/>
      <c r="L472" s="223"/>
      <c r="M472" s="224"/>
      <c r="N472" s="225"/>
      <c r="O472" s="225"/>
      <c r="P472" s="225"/>
      <c r="Q472" s="225"/>
      <c r="R472" s="225"/>
      <c r="S472" s="225"/>
      <c r="T472" s="226"/>
      <c r="AT472" s="227" t="s">
        <v>168</v>
      </c>
      <c r="AU472" s="227" t="s">
        <v>88</v>
      </c>
      <c r="AV472" s="12" t="s">
        <v>24</v>
      </c>
      <c r="AW472" s="12" t="s">
        <v>42</v>
      </c>
      <c r="AX472" s="12" t="s">
        <v>79</v>
      </c>
      <c r="AY472" s="227" t="s">
        <v>159</v>
      </c>
    </row>
    <row r="473" spans="2:51" s="13" customFormat="1" ht="13.5">
      <c r="B473" s="228"/>
      <c r="C473" s="229"/>
      <c r="D473" s="230" t="s">
        <v>168</v>
      </c>
      <c r="E473" s="231" t="s">
        <v>22</v>
      </c>
      <c r="F473" s="232" t="s">
        <v>680</v>
      </c>
      <c r="G473" s="229"/>
      <c r="H473" s="233">
        <v>1</v>
      </c>
      <c r="I473" s="234"/>
      <c r="J473" s="229"/>
      <c r="K473" s="229"/>
      <c r="L473" s="235"/>
      <c r="M473" s="236"/>
      <c r="N473" s="237"/>
      <c r="O473" s="237"/>
      <c r="P473" s="237"/>
      <c r="Q473" s="237"/>
      <c r="R473" s="237"/>
      <c r="S473" s="237"/>
      <c r="T473" s="238"/>
      <c r="AT473" s="239" t="s">
        <v>168</v>
      </c>
      <c r="AU473" s="239" t="s">
        <v>88</v>
      </c>
      <c r="AV473" s="13" t="s">
        <v>88</v>
      </c>
      <c r="AW473" s="13" t="s">
        <v>42</v>
      </c>
      <c r="AX473" s="13" t="s">
        <v>24</v>
      </c>
      <c r="AY473" s="239" t="s">
        <v>159</v>
      </c>
    </row>
    <row r="474" spans="2:65" s="1" customFormat="1" ht="22.5" customHeight="1">
      <c r="B474" s="41"/>
      <c r="C474" s="204" t="s">
        <v>681</v>
      </c>
      <c r="D474" s="204" t="s">
        <v>161</v>
      </c>
      <c r="E474" s="205" t="s">
        <v>682</v>
      </c>
      <c r="F474" s="206" t="s">
        <v>683</v>
      </c>
      <c r="G474" s="207" t="s">
        <v>173</v>
      </c>
      <c r="H474" s="208">
        <v>6</v>
      </c>
      <c r="I474" s="209"/>
      <c r="J474" s="210">
        <f>ROUND(I474*H474,2)</f>
        <v>0</v>
      </c>
      <c r="K474" s="206" t="s">
        <v>165</v>
      </c>
      <c r="L474" s="61"/>
      <c r="M474" s="211" t="s">
        <v>22</v>
      </c>
      <c r="N474" s="212" t="s">
        <v>50</v>
      </c>
      <c r="O474" s="42"/>
      <c r="P474" s="213">
        <f>O474*H474</f>
        <v>0</v>
      </c>
      <c r="Q474" s="213">
        <v>0.02753</v>
      </c>
      <c r="R474" s="213">
        <f>Q474*H474</f>
        <v>0.16518</v>
      </c>
      <c r="S474" s="213">
        <v>0</v>
      </c>
      <c r="T474" s="214">
        <f>S474*H474</f>
        <v>0</v>
      </c>
      <c r="AR474" s="25" t="s">
        <v>166</v>
      </c>
      <c r="AT474" s="25" t="s">
        <v>161</v>
      </c>
      <c r="AU474" s="25" t="s">
        <v>88</v>
      </c>
      <c r="AY474" s="25" t="s">
        <v>159</v>
      </c>
      <c r="BE474" s="215">
        <f>IF(N474="základní",J474,0)</f>
        <v>0</v>
      </c>
      <c r="BF474" s="215">
        <f>IF(N474="snížená",J474,0)</f>
        <v>0</v>
      </c>
      <c r="BG474" s="215">
        <f>IF(N474="zákl. přenesená",J474,0)</f>
        <v>0</v>
      </c>
      <c r="BH474" s="215">
        <f>IF(N474="sníž. přenesená",J474,0)</f>
        <v>0</v>
      </c>
      <c r="BI474" s="215">
        <f>IF(N474="nulová",J474,0)</f>
        <v>0</v>
      </c>
      <c r="BJ474" s="25" t="s">
        <v>24</v>
      </c>
      <c r="BK474" s="215">
        <f>ROUND(I474*H474,2)</f>
        <v>0</v>
      </c>
      <c r="BL474" s="25" t="s">
        <v>166</v>
      </c>
      <c r="BM474" s="25" t="s">
        <v>684</v>
      </c>
    </row>
    <row r="475" spans="2:51" s="12" customFormat="1" ht="13.5">
      <c r="B475" s="216"/>
      <c r="C475" s="217"/>
      <c r="D475" s="218" t="s">
        <v>168</v>
      </c>
      <c r="E475" s="219" t="s">
        <v>22</v>
      </c>
      <c r="F475" s="220" t="s">
        <v>510</v>
      </c>
      <c r="G475" s="217"/>
      <c r="H475" s="221" t="s">
        <v>22</v>
      </c>
      <c r="I475" s="222"/>
      <c r="J475" s="217"/>
      <c r="K475" s="217"/>
      <c r="L475" s="223"/>
      <c r="M475" s="224"/>
      <c r="N475" s="225"/>
      <c r="O475" s="225"/>
      <c r="P475" s="225"/>
      <c r="Q475" s="225"/>
      <c r="R475" s="225"/>
      <c r="S475" s="225"/>
      <c r="T475" s="226"/>
      <c r="AT475" s="227" t="s">
        <v>168</v>
      </c>
      <c r="AU475" s="227" t="s">
        <v>88</v>
      </c>
      <c r="AV475" s="12" t="s">
        <v>24</v>
      </c>
      <c r="AW475" s="12" t="s">
        <v>42</v>
      </c>
      <c r="AX475" s="12" t="s">
        <v>79</v>
      </c>
      <c r="AY475" s="227" t="s">
        <v>159</v>
      </c>
    </row>
    <row r="476" spans="2:51" s="13" customFormat="1" ht="13.5">
      <c r="B476" s="228"/>
      <c r="C476" s="229"/>
      <c r="D476" s="218" t="s">
        <v>168</v>
      </c>
      <c r="E476" s="242" t="s">
        <v>22</v>
      </c>
      <c r="F476" s="243" t="s">
        <v>166</v>
      </c>
      <c r="G476" s="229"/>
      <c r="H476" s="244">
        <v>4</v>
      </c>
      <c r="I476" s="234"/>
      <c r="J476" s="229"/>
      <c r="K476" s="229"/>
      <c r="L476" s="235"/>
      <c r="M476" s="236"/>
      <c r="N476" s="237"/>
      <c r="O476" s="237"/>
      <c r="P476" s="237"/>
      <c r="Q476" s="237"/>
      <c r="R476" s="237"/>
      <c r="S476" s="237"/>
      <c r="T476" s="238"/>
      <c r="AT476" s="239" t="s">
        <v>168</v>
      </c>
      <c r="AU476" s="239" t="s">
        <v>88</v>
      </c>
      <c r="AV476" s="13" t="s">
        <v>88</v>
      </c>
      <c r="AW476" s="13" t="s">
        <v>42</v>
      </c>
      <c r="AX476" s="13" t="s">
        <v>79</v>
      </c>
      <c r="AY476" s="239" t="s">
        <v>159</v>
      </c>
    </row>
    <row r="477" spans="2:51" s="12" customFormat="1" ht="13.5">
      <c r="B477" s="216"/>
      <c r="C477" s="217"/>
      <c r="D477" s="218" t="s">
        <v>168</v>
      </c>
      <c r="E477" s="219" t="s">
        <v>22</v>
      </c>
      <c r="F477" s="220" t="s">
        <v>512</v>
      </c>
      <c r="G477" s="217"/>
      <c r="H477" s="221" t="s">
        <v>22</v>
      </c>
      <c r="I477" s="222"/>
      <c r="J477" s="217"/>
      <c r="K477" s="217"/>
      <c r="L477" s="223"/>
      <c r="M477" s="224"/>
      <c r="N477" s="225"/>
      <c r="O477" s="225"/>
      <c r="P477" s="225"/>
      <c r="Q477" s="225"/>
      <c r="R477" s="225"/>
      <c r="S477" s="225"/>
      <c r="T477" s="226"/>
      <c r="AT477" s="227" t="s">
        <v>168</v>
      </c>
      <c r="AU477" s="227" t="s">
        <v>88</v>
      </c>
      <c r="AV477" s="12" t="s">
        <v>24</v>
      </c>
      <c r="AW477" s="12" t="s">
        <v>42</v>
      </c>
      <c r="AX477" s="12" t="s">
        <v>79</v>
      </c>
      <c r="AY477" s="227" t="s">
        <v>159</v>
      </c>
    </row>
    <row r="478" spans="2:51" s="13" customFormat="1" ht="13.5">
      <c r="B478" s="228"/>
      <c r="C478" s="229"/>
      <c r="D478" s="218" t="s">
        <v>168</v>
      </c>
      <c r="E478" s="242" t="s">
        <v>22</v>
      </c>
      <c r="F478" s="243" t="s">
        <v>662</v>
      </c>
      <c r="G478" s="229"/>
      <c r="H478" s="244">
        <v>2</v>
      </c>
      <c r="I478" s="234"/>
      <c r="J478" s="229"/>
      <c r="K478" s="229"/>
      <c r="L478" s="235"/>
      <c r="M478" s="236"/>
      <c r="N478" s="237"/>
      <c r="O478" s="237"/>
      <c r="P478" s="237"/>
      <c r="Q478" s="237"/>
      <c r="R478" s="237"/>
      <c r="S478" s="237"/>
      <c r="T478" s="238"/>
      <c r="AT478" s="239" t="s">
        <v>168</v>
      </c>
      <c r="AU478" s="239" t="s">
        <v>88</v>
      </c>
      <c r="AV478" s="13" t="s">
        <v>88</v>
      </c>
      <c r="AW478" s="13" t="s">
        <v>42</v>
      </c>
      <c r="AX478" s="13" t="s">
        <v>79</v>
      </c>
      <c r="AY478" s="239" t="s">
        <v>159</v>
      </c>
    </row>
    <row r="479" spans="2:51" s="14" customFormat="1" ht="13.5">
      <c r="B479" s="245"/>
      <c r="C479" s="246"/>
      <c r="D479" s="230" t="s">
        <v>168</v>
      </c>
      <c r="E479" s="247" t="s">
        <v>22</v>
      </c>
      <c r="F479" s="248" t="s">
        <v>204</v>
      </c>
      <c r="G479" s="246"/>
      <c r="H479" s="249">
        <v>6</v>
      </c>
      <c r="I479" s="250"/>
      <c r="J479" s="246"/>
      <c r="K479" s="246"/>
      <c r="L479" s="251"/>
      <c r="M479" s="252"/>
      <c r="N479" s="253"/>
      <c r="O479" s="253"/>
      <c r="P479" s="253"/>
      <c r="Q479" s="253"/>
      <c r="R479" s="253"/>
      <c r="S479" s="253"/>
      <c r="T479" s="254"/>
      <c r="AT479" s="255" t="s">
        <v>168</v>
      </c>
      <c r="AU479" s="255" t="s">
        <v>88</v>
      </c>
      <c r="AV479" s="14" t="s">
        <v>166</v>
      </c>
      <c r="AW479" s="14" t="s">
        <v>42</v>
      </c>
      <c r="AX479" s="14" t="s">
        <v>24</v>
      </c>
      <c r="AY479" s="255" t="s">
        <v>159</v>
      </c>
    </row>
    <row r="480" spans="2:65" s="1" customFormat="1" ht="44.25" customHeight="1">
      <c r="B480" s="41"/>
      <c r="C480" s="267" t="s">
        <v>685</v>
      </c>
      <c r="D480" s="267" t="s">
        <v>395</v>
      </c>
      <c r="E480" s="268" t="s">
        <v>686</v>
      </c>
      <c r="F480" s="269" t="s">
        <v>687</v>
      </c>
      <c r="G480" s="270" t="s">
        <v>517</v>
      </c>
      <c r="H480" s="271">
        <v>4</v>
      </c>
      <c r="I480" s="272"/>
      <c r="J480" s="273">
        <f>ROUND(I480*H480,2)</f>
        <v>0</v>
      </c>
      <c r="K480" s="269" t="s">
        <v>22</v>
      </c>
      <c r="L480" s="274"/>
      <c r="M480" s="275" t="s">
        <v>22</v>
      </c>
      <c r="N480" s="276" t="s">
        <v>50</v>
      </c>
      <c r="O480" s="42"/>
      <c r="P480" s="213">
        <f>O480*H480</f>
        <v>0</v>
      </c>
      <c r="Q480" s="213">
        <v>6.6</v>
      </c>
      <c r="R480" s="213">
        <f>Q480*H480</f>
        <v>26.4</v>
      </c>
      <c r="S480" s="213">
        <v>0</v>
      </c>
      <c r="T480" s="214">
        <f>S480*H480</f>
        <v>0</v>
      </c>
      <c r="AR480" s="25" t="s">
        <v>214</v>
      </c>
      <c r="AT480" s="25" t="s">
        <v>395</v>
      </c>
      <c r="AU480" s="25" t="s">
        <v>88</v>
      </c>
      <c r="AY480" s="25" t="s">
        <v>159</v>
      </c>
      <c r="BE480" s="215">
        <f>IF(N480="základní",J480,0)</f>
        <v>0</v>
      </c>
      <c r="BF480" s="215">
        <f>IF(N480="snížená",J480,0)</f>
        <v>0</v>
      </c>
      <c r="BG480" s="215">
        <f>IF(N480="zákl. přenesená",J480,0)</f>
        <v>0</v>
      </c>
      <c r="BH480" s="215">
        <f>IF(N480="sníž. přenesená",J480,0)</f>
        <v>0</v>
      </c>
      <c r="BI480" s="215">
        <f>IF(N480="nulová",J480,0)</f>
        <v>0</v>
      </c>
      <c r="BJ480" s="25" t="s">
        <v>24</v>
      </c>
      <c r="BK480" s="215">
        <f>ROUND(I480*H480,2)</f>
        <v>0</v>
      </c>
      <c r="BL480" s="25" t="s">
        <v>166</v>
      </c>
      <c r="BM480" s="25" t="s">
        <v>688</v>
      </c>
    </row>
    <row r="481" spans="2:51" s="12" customFormat="1" ht="13.5">
      <c r="B481" s="216"/>
      <c r="C481" s="217"/>
      <c r="D481" s="218" t="s">
        <v>168</v>
      </c>
      <c r="E481" s="219" t="s">
        <v>22</v>
      </c>
      <c r="F481" s="220" t="s">
        <v>689</v>
      </c>
      <c r="G481" s="217"/>
      <c r="H481" s="221" t="s">
        <v>22</v>
      </c>
      <c r="I481" s="222"/>
      <c r="J481" s="217"/>
      <c r="K481" s="217"/>
      <c r="L481" s="223"/>
      <c r="M481" s="224"/>
      <c r="N481" s="225"/>
      <c r="O481" s="225"/>
      <c r="P481" s="225"/>
      <c r="Q481" s="225"/>
      <c r="R481" s="225"/>
      <c r="S481" s="225"/>
      <c r="T481" s="226"/>
      <c r="AT481" s="227" t="s">
        <v>168</v>
      </c>
      <c r="AU481" s="227" t="s">
        <v>88</v>
      </c>
      <c r="AV481" s="12" t="s">
        <v>24</v>
      </c>
      <c r="AW481" s="12" t="s">
        <v>42</v>
      </c>
      <c r="AX481" s="12" t="s">
        <v>79</v>
      </c>
      <c r="AY481" s="227" t="s">
        <v>159</v>
      </c>
    </row>
    <row r="482" spans="2:51" s="13" customFormat="1" ht="13.5">
      <c r="B482" s="228"/>
      <c r="C482" s="229"/>
      <c r="D482" s="230" t="s">
        <v>168</v>
      </c>
      <c r="E482" s="231" t="s">
        <v>22</v>
      </c>
      <c r="F482" s="232" t="s">
        <v>166</v>
      </c>
      <c r="G482" s="229"/>
      <c r="H482" s="233">
        <v>4</v>
      </c>
      <c r="I482" s="234"/>
      <c r="J482" s="229"/>
      <c r="K482" s="229"/>
      <c r="L482" s="235"/>
      <c r="M482" s="236"/>
      <c r="N482" s="237"/>
      <c r="O482" s="237"/>
      <c r="P482" s="237"/>
      <c r="Q482" s="237"/>
      <c r="R482" s="237"/>
      <c r="S482" s="237"/>
      <c r="T482" s="238"/>
      <c r="AT482" s="239" t="s">
        <v>168</v>
      </c>
      <c r="AU482" s="239" t="s">
        <v>88</v>
      </c>
      <c r="AV482" s="13" t="s">
        <v>88</v>
      </c>
      <c r="AW482" s="13" t="s">
        <v>42</v>
      </c>
      <c r="AX482" s="13" t="s">
        <v>24</v>
      </c>
      <c r="AY482" s="239" t="s">
        <v>159</v>
      </c>
    </row>
    <row r="483" spans="2:65" s="1" customFormat="1" ht="44.25" customHeight="1">
      <c r="B483" s="41"/>
      <c r="C483" s="267" t="s">
        <v>690</v>
      </c>
      <c r="D483" s="267" t="s">
        <v>395</v>
      </c>
      <c r="E483" s="268" t="s">
        <v>691</v>
      </c>
      <c r="F483" s="269" t="s">
        <v>692</v>
      </c>
      <c r="G483" s="270" t="s">
        <v>173</v>
      </c>
      <c r="H483" s="271">
        <v>10</v>
      </c>
      <c r="I483" s="272"/>
      <c r="J483" s="273">
        <f>ROUND(I483*H483,2)</f>
        <v>0</v>
      </c>
      <c r="K483" s="269" t="s">
        <v>165</v>
      </c>
      <c r="L483" s="274"/>
      <c r="M483" s="275" t="s">
        <v>22</v>
      </c>
      <c r="N483" s="276" t="s">
        <v>50</v>
      </c>
      <c r="O483" s="42"/>
      <c r="P483" s="213">
        <f>O483*H483</f>
        <v>0</v>
      </c>
      <c r="Q483" s="213">
        <v>0.002</v>
      </c>
      <c r="R483" s="213">
        <f>Q483*H483</f>
        <v>0.02</v>
      </c>
      <c r="S483" s="213">
        <v>0</v>
      </c>
      <c r="T483" s="214">
        <f>S483*H483</f>
        <v>0</v>
      </c>
      <c r="AR483" s="25" t="s">
        <v>214</v>
      </c>
      <c r="AT483" s="25" t="s">
        <v>395</v>
      </c>
      <c r="AU483" s="25" t="s">
        <v>88</v>
      </c>
      <c r="AY483" s="25" t="s">
        <v>159</v>
      </c>
      <c r="BE483" s="215">
        <f>IF(N483="základní",J483,0)</f>
        <v>0</v>
      </c>
      <c r="BF483" s="215">
        <f>IF(N483="snížená",J483,0)</f>
        <v>0</v>
      </c>
      <c r="BG483" s="215">
        <f>IF(N483="zákl. přenesená",J483,0)</f>
        <v>0</v>
      </c>
      <c r="BH483" s="215">
        <f>IF(N483="sníž. přenesená",J483,0)</f>
        <v>0</v>
      </c>
      <c r="BI483" s="215">
        <f>IF(N483="nulová",J483,0)</f>
        <v>0</v>
      </c>
      <c r="BJ483" s="25" t="s">
        <v>24</v>
      </c>
      <c r="BK483" s="215">
        <f>ROUND(I483*H483,2)</f>
        <v>0</v>
      </c>
      <c r="BL483" s="25" t="s">
        <v>166</v>
      </c>
      <c r="BM483" s="25" t="s">
        <v>693</v>
      </c>
    </row>
    <row r="484" spans="2:65" s="1" customFormat="1" ht="44.25" customHeight="1">
      <c r="B484" s="41"/>
      <c r="C484" s="267" t="s">
        <v>694</v>
      </c>
      <c r="D484" s="267" t="s">
        <v>395</v>
      </c>
      <c r="E484" s="268" t="s">
        <v>695</v>
      </c>
      <c r="F484" s="269" t="s">
        <v>696</v>
      </c>
      <c r="G484" s="270" t="s">
        <v>173</v>
      </c>
      <c r="H484" s="271">
        <v>4</v>
      </c>
      <c r="I484" s="272"/>
      <c r="J484" s="273">
        <f>ROUND(I484*H484,2)</f>
        <v>0</v>
      </c>
      <c r="K484" s="269" t="s">
        <v>22</v>
      </c>
      <c r="L484" s="274"/>
      <c r="M484" s="275" t="s">
        <v>22</v>
      </c>
      <c r="N484" s="276" t="s">
        <v>50</v>
      </c>
      <c r="O484" s="42"/>
      <c r="P484" s="213">
        <f>O484*H484</f>
        <v>0</v>
      </c>
      <c r="Q484" s="213">
        <v>0.002</v>
      </c>
      <c r="R484" s="213">
        <f>Q484*H484</f>
        <v>0.008</v>
      </c>
      <c r="S484" s="213">
        <v>0</v>
      </c>
      <c r="T484" s="214">
        <f>S484*H484</f>
        <v>0</v>
      </c>
      <c r="AR484" s="25" t="s">
        <v>214</v>
      </c>
      <c r="AT484" s="25" t="s">
        <v>395</v>
      </c>
      <c r="AU484" s="25" t="s">
        <v>88</v>
      </c>
      <c r="AY484" s="25" t="s">
        <v>159</v>
      </c>
      <c r="BE484" s="215">
        <f>IF(N484="základní",J484,0)</f>
        <v>0</v>
      </c>
      <c r="BF484" s="215">
        <f>IF(N484="snížená",J484,0)</f>
        <v>0</v>
      </c>
      <c r="BG484" s="215">
        <f>IF(N484="zákl. přenesená",J484,0)</f>
        <v>0</v>
      </c>
      <c r="BH484" s="215">
        <f>IF(N484="sníž. přenesená",J484,0)</f>
        <v>0</v>
      </c>
      <c r="BI484" s="215">
        <f>IF(N484="nulová",J484,0)</f>
        <v>0</v>
      </c>
      <c r="BJ484" s="25" t="s">
        <v>24</v>
      </c>
      <c r="BK484" s="215">
        <f>ROUND(I484*H484,2)</f>
        <v>0</v>
      </c>
      <c r="BL484" s="25" t="s">
        <v>166</v>
      </c>
      <c r="BM484" s="25" t="s">
        <v>697</v>
      </c>
    </row>
    <row r="485" spans="2:65" s="1" customFormat="1" ht="44.25" customHeight="1">
      <c r="B485" s="41"/>
      <c r="C485" s="267" t="s">
        <v>698</v>
      </c>
      <c r="D485" s="267" t="s">
        <v>395</v>
      </c>
      <c r="E485" s="268" t="s">
        <v>699</v>
      </c>
      <c r="F485" s="269" t="s">
        <v>700</v>
      </c>
      <c r="G485" s="270" t="s">
        <v>517</v>
      </c>
      <c r="H485" s="271">
        <v>1</v>
      </c>
      <c r="I485" s="272"/>
      <c r="J485" s="273">
        <f>ROUND(I485*H485,2)</f>
        <v>0</v>
      </c>
      <c r="K485" s="269" t="s">
        <v>22</v>
      </c>
      <c r="L485" s="274"/>
      <c r="M485" s="275" t="s">
        <v>22</v>
      </c>
      <c r="N485" s="276" t="s">
        <v>50</v>
      </c>
      <c r="O485" s="42"/>
      <c r="P485" s="213">
        <f>O485*H485</f>
        <v>0</v>
      </c>
      <c r="Q485" s="213">
        <v>10.5</v>
      </c>
      <c r="R485" s="213">
        <f>Q485*H485</f>
        <v>10.5</v>
      </c>
      <c r="S485" s="213">
        <v>0</v>
      </c>
      <c r="T485" s="214">
        <f>S485*H485</f>
        <v>0</v>
      </c>
      <c r="AR485" s="25" t="s">
        <v>214</v>
      </c>
      <c r="AT485" s="25" t="s">
        <v>395</v>
      </c>
      <c r="AU485" s="25" t="s">
        <v>88</v>
      </c>
      <c r="AY485" s="25" t="s">
        <v>159</v>
      </c>
      <c r="BE485" s="215">
        <f>IF(N485="základní",J485,0)</f>
        <v>0</v>
      </c>
      <c r="BF485" s="215">
        <f>IF(N485="snížená",J485,0)</f>
        <v>0</v>
      </c>
      <c r="BG485" s="215">
        <f>IF(N485="zákl. přenesená",J485,0)</f>
        <v>0</v>
      </c>
      <c r="BH485" s="215">
        <f>IF(N485="sníž. přenesená",J485,0)</f>
        <v>0</v>
      </c>
      <c r="BI485" s="215">
        <f>IF(N485="nulová",J485,0)</f>
        <v>0</v>
      </c>
      <c r="BJ485" s="25" t="s">
        <v>24</v>
      </c>
      <c r="BK485" s="215">
        <f>ROUND(I485*H485,2)</f>
        <v>0</v>
      </c>
      <c r="BL485" s="25" t="s">
        <v>166</v>
      </c>
      <c r="BM485" s="25" t="s">
        <v>701</v>
      </c>
    </row>
    <row r="486" spans="2:51" s="12" customFormat="1" ht="13.5">
      <c r="B486" s="216"/>
      <c r="C486" s="217"/>
      <c r="D486" s="218" t="s">
        <v>168</v>
      </c>
      <c r="E486" s="219" t="s">
        <v>22</v>
      </c>
      <c r="F486" s="220" t="s">
        <v>512</v>
      </c>
      <c r="G486" s="217"/>
      <c r="H486" s="221" t="s">
        <v>22</v>
      </c>
      <c r="I486" s="222"/>
      <c r="J486" s="217"/>
      <c r="K486" s="217"/>
      <c r="L486" s="223"/>
      <c r="M486" s="224"/>
      <c r="N486" s="225"/>
      <c r="O486" s="225"/>
      <c r="P486" s="225"/>
      <c r="Q486" s="225"/>
      <c r="R486" s="225"/>
      <c r="S486" s="225"/>
      <c r="T486" s="226"/>
      <c r="AT486" s="227" t="s">
        <v>168</v>
      </c>
      <c r="AU486" s="227" t="s">
        <v>88</v>
      </c>
      <c r="AV486" s="12" t="s">
        <v>24</v>
      </c>
      <c r="AW486" s="12" t="s">
        <v>42</v>
      </c>
      <c r="AX486" s="12" t="s">
        <v>79</v>
      </c>
      <c r="AY486" s="227" t="s">
        <v>159</v>
      </c>
    </row>
    <row r="487" spans="2:51" s="12" customFormat="1" ht="27">
      <c r="B487" s="216"/>
      <c r="C487" s="217"/>
      <c r="D487" s="218" t="s">
        <v>168</v>
      </c>
      <c r="E487" s="219" t="s">
        <v>22</v>
      </c>
      <c r="F487" s="220" t="s">
        <v>702</v>
      </c>
      <c r="G487" s="217"/>
      <c r="H487" s="221" t="s">
        <v>22</v>
      </c>
      <c r="I487" s="222"/>
      <c r="J487" s="217"/>
      <c r="K487" s="217"/>
      <c r="L487" s="223"/>
      <c r="M487" s="224"/>
      <c r="N487" s="225"/>
      <c r="O487" s="225"/>
      <c r="P487" s="225"/>
      <c r="Q487" s="225"/>
      <c r="R487" s="225"/>
      <c r="S487" s="225"/>
      <c r="T487" s="226"/>
      <c r="AT487" s="227" t="s">
        <v>168</v>
      </c>
      <c r="AU487" s="227" t="s">
        <v>88</v>
      </c>
      <c r="AV487" s="12" t="s">
        <v>24</v>
      </c>
      <c r="AW487" s="12" t="s">
        <v>42</v>
      </c>
      <c r="AX487" s="12" t="s">
        <v>79</v>
      </c>
      <c r="AY487" s="227" t="s">
        <v>159</v>
      </c>
    </row>
    <row r="488" spans="2:51" s="13" customFormat="1" ht="13.5">
      <c r="B488" s="228"/>
      <c r="C488" s="229"/>
      <c r="D488" s="230" t="s">
        <v>168</v>
      </c>
      <c r="E488" s="231" t="s">
        <v>22</v>
      </c>
      <c r="F488" s="232" t="s">
        <v>675</v>
      </c>
      <c r="G488" s="229"/>
      <c r="H488" s="233">
        <v>1</v>
      </c>
      <c r="I488" s="234"/>
      <c r="J488" s="229"/>
      <c r="K488" s="229"/>
      <c r="L488" s="235"/>
      <c r="M488" s="236"/>
      <c r="N488" s="237"/>
      <c r="O488" s="237"/>
      <c r="P488" s="237"/>
      <c r="Q488" s="237"/>
      <c r="R488" s="237"/>
      <c r="S488" s="237"/>
      <c r="T488" s="238"/>
      <c r="AT488" s="239" t="s">
        <v>168</v>
      </c>
      <c r="AU488" s="239" t="s">
        <v>88</v>
      </c>
      <c r="AV488" s="13" t="s">
        <v>88</v>
      </c>
      <c r="AW488" s="13" t="s">
        <v>42</v>
      </c>
      <c r="AX488" s="13" t="s">
        <v>24</v>
      </c>
      <c r="AY488" s="239" t="s">
        <v>159</v>
      </c>
    </row>
    <row r="489" spans="2:65" s="1" customFormat="1" ht="44.25" customHeight="1">
      <c r="B489" s="41"/>
      <c r="C489" s="267" t="s">
        <v>703</v>
      </c>
      <c r="D489" s="267" t="s">
        <v>395</v>
      </c>
      <c r="E489" s="268" t="s">
        <v>704</v>
      </c>
      <c r="F489" s="269" t="s">
        <v>705</v>
      </c>
      <c r="G489" s="270" t="s">
        <v>517</v>
      </c>
      <c r="H489" s="271">
        <v>1</v>
      </c>
      <c r="I489" s="272"/>
      <c r="J489" s="273">
        <f>ROUND(I489*H489,2)</f>
        <v>0</v>
      </c>
      <c r="K489" s="269" t="s">
        <v>22</v>
      </c>
      <c r="L489" s="274"/>
      <c r="M489" s="275" t="s">
        <v>22</v>
      </c>
      <c r="N489" s="276" t="s">
        <v>50</v>
      </c>
      <c r="O489" s="42"/>
      <c r="P489" s="213">
        <f>O489*H489</f>
        <v>0</v>
      </c>
      <c r="Q489" s="213">
        <v>13</v>
      </c>
      <c r="R489" s="213">
        <f>Q489*H489</f>
        <v>13</v>
      </c>
      <c r="S489" s="213">
        <v>0</v>
      </c>
      <c r="T489" s="214">
        <f>S489*H489</f>
        <v>0</v>
      </c>
      <c r="AR489" s="25" t="s">
        <v>214</v>
      </c>
      <c r="AT489" s="25" t="s">
        <v>395</v>
      </c>
      <c r="AU489" s="25" t="s">
        <v>88</v>
      </c>
      <c r="AY489" s="25" t="s">
        <v>159</v>
      </c>
      <c r="BE489" s="215">
        <f>IF(N489="základní",J489,0)</f>
        <v>0</v>
      </c>
      <c r="BF489" s="215">
        <f>IF(N489="snížená",J489,0)</f>
        <v>0</v>
      </c>
      <c r="BG489" s="215">
        <f>IF(N489="zákl. přenesená",J489,0)</f>
        <v>0</v>
      </c>
      <c r="BH489" s="215">
        <f>IF(N489="sníž. přenesená",J489,0)</f>
        <v>0</v>
      </c>
      <c r="BI489" s="215">
        <f>IF(N489="nulová",J489,0)</f>
        <v>0</v>
      </c>
      <c r="BJ489" s="25" t="s">
        <v>24</v>
      </c>
      <c r="BK489" s="215">
        <f>ROUND(I489*H489,2)</f>
        <v>0</v>
      </c>
      <c r="BL489" s="25" t="s">
        <v>166</v>
      </c>
      <c r="BM489" s="25" t="s">
        <v>706</v>
      </c>
    </row>
    <row r="490" spans="2:51" s="12" customFormat="1" ht="13.5">
      <c r="B490" s="216"/>
      <c r="C490" s="217"/>
      <c r="D490" s="218" t="s">
        <v>168</v>
      </c>
      <c r="E490" s="219" t="s">
        <v>22</v>
      </c>
      <c r="F490" s="220" t="s">
        <v>512</v>
      </c>
      <c r="G490" s="217"/>
      <c r="H490" s="221" t="s">
        <v>22</v>
      </c>
      <c r="I490" s="222"/>
      <c r="J490" s="217"/>
      <c r="K490" s="217"/>
      <c r="L490" s="223"/>
      <c r="M490" s="224"/>
      <c r="N490" s="225"/>
      <c r="O490" s="225"/>
      <c r="P490" s="225"/>
      <c r="Q490" s="225"/>
      <c r="R490" s="225"/>
      <c r="S490" s="225"/>
      <c r="T490" s="226"/>
      <c r="AT490" s="227" t="s">
        <v>168</v>
      </c>
      <c r="AU490" s="227" t="s">
        <v>88</v>
      </c>
      <c r="AV490" s="12" t="s">
        <v>24</v>
      </c>
      <c r="AW490" s="12" t="s">
        <v>42</v>
      </c>
      <c r="AX490" s="12" t="s">
        <v>79</v>
      </c>
      <c r="AY490" s="227" t="s">
        <v>159</v>
      </c>
    </row>
    <row r="491" spans="2:51" s="12" customFormat="1" ht="27">
      <c r="B491" s="216"/>
      <c r="C491" s="217"/>
      <c r="D491" s="218" t="s">
        <v>168</v>
      </c>
      <c r="E491" s="219" t="s">
        <v>22</v>
      </c>
      <c r="F491" s="220" t="s">
        <v>702</v>
      </c>
      <c r="G491" s="217"/>
      <c r="H491" s="221" t="s">
        <v>22</v>
      </c>
      <c r="I491" s="222"/>
      <c r="J491" s="217"/>
      <c r="K491" s="217"/>
      <c r="L491" s="223"/>
      <c r="M491" s="224"/>
      <c r="N491" s="225"/>
      <c r="O491" s="225"/>
      <c r="P491" s="225"/>
      <c r="Q491" s="225"/>
      <c r="R491" s="225"/>
      <c r="S491" s="225"/>
      <c r="T491" s="226"/>
      <c r="AT491" s="227" t="s">
        <v>168</v>
      </c>
      <c r="AU491" s="227" t="s">
        <v>88</v>
      </c>
      <c r="AV491" s="12" t="s">
        <v>24</v>
      </c>
      <c r="AW491" s="12" t="s">
        <v>42</v>
      </c>
      <c r="AX491" s="12" t="s">
        <v>79</v>
      </c>
      <c r="AY491" s="227" t="s">
        <v>159</v>
      </c>
    </row>
    <row r="492" spans="2:51" s="13" customFormat="1" ht="13.5">
      <c r="B492" s="228"/>
      <c r="C492" s="229"/>
      <c r="D492" s="230" t="s">
        <v>168</v>
      </c>
      <c r="E492" s="231" t="s">
        <v>22</v>
      </c>
      <c r="F492" s="232" t="s">
        <v>680</v>
      </c>
      <c r="G492" s="229"/>
      <c r="H492" s="233">
        <v>1</v>
      </c>
      <c r="I492" s="234"/>
      <c r="J492" s="229"/>
      <c r="K492" s="229"/>
      <c r="L492" s="235"/>
      <c r="M492" s="236"/>
      <c r="N492" s="237"/>
      <c r="O492" s="237"/>
      <c r="P492" s="237"/>
      <c r="Q492" s="237"/>
      <c r="R492" s="237"/>
      <c r="S492" s="237"/>
      <c r="T492" s="238"/>
      <c r="AT492" s="239" t="s">
        <v>168</v>
      </c>
      <c r="AU492" s="239" t="s">
        <v>88</v>
      </c>
      <c r="AV492" s="13" t="s">
        <v>88</v>
      </c>
      <c r="AW492" s="13" t="s">
        <v>42</v>
      </c>
      <c r="AX492" s="13" t="s">
        <v>24</v>
      </c>
      <c r="AY492" s="239" t="s">
        <v>159</v>
      </c>
    </row>
    <row r="493" spans="2:65" s="1" customFormat="1" ht="31.5" customHeight="1">
      <c r="B493" s="41"/>
      <c r="C493" s="204" t="s">
        <v>707</v>
      </c>
      <c r="D493" s="204" t="s">
        <v>161</v>
      </c>
      <c r="E493" s="205" t="s">
        <v>708</v>
      </c>
      <c r="F493" s="206" t="s">
        <v>709</v>
      </c>
      <c r="G493" s="207" t="s">
        <v>173</v>
      </c>
      <c r="H493" s="208">
        <v>6</v>
      </c>
      <c r="I493" s="209"/>
      <c r="J493" s="210">
        <f>ROUND(I493*H493,2)</f>
        <v>0</v>
      </c>
      <c r="K493" s="206" t="s">
        <v>165</v>
      </c>
      <c r="L493" s="61"/>
      <c r="M493" s="211" t="s">
        <v>22</v>
      </c>
      <c r="N493" s="212" t="s">
        <v>50</v>
      </c>
      <c r="O493" s="42"/>
      <c r="P493" s="213">
        <f>O493*H493</f>
        <v>0</v>
      </c>
      <c r="Q493" s="213">
        <v>0.00702</v>
      </c>
      <c r="R493" s="213">
        <f>Q493*H493</f>
        <v>0.042120000000000005</v>
      </c>
      <c r="S493" s="213">
        <v>0</v>
      </c>
      <c r="T493" s="214">
        <f>S493*H493</f>
        <v>0</v>
      </c>
      <c r="AR493" s="25" t="s">
        <v>166</v>
      </c>
      <c r="AT493" s="25" t="s">
        <v>161</v>
      </c>
      <c r="AU493" s="25" t="s">
        <v>88</v>
      </c>
      <c r="AY493" s="25" t="s">
        <v>159</v>
      </c>
      <c r="BE493" s="215">
        <f>IF(N493="základní",J493,0)</f>
        <v>0</v>
      </c>
      <c r="BF493" s="215">
        <f>IF(N493="snížená",J493,0)</f>
        <v>0</v>
      </c>
      <c r="BG493" s="215">
        <f>IF(N493="zákl. přenesená",J493,0)</f>
        <v>0</v>
      </c>
      <c r="BH493" s="215">
        <f>IF(N493="sníž. přenesená",J493,0)</f>
        <v>0</v>
      </c>
      <c r="BI493" s="215">
        <f>IF(N493="nulová",J493,0)</f>
        <v>0</v>
      </c>
      <c r="BJ493" s="25" t="s">
        <v>24</v>
      </c>
      <c r="BK493" s="215">
        <f>ROUND(I493*H493,2)</f>
        <v>0</v>
      </c>
      <c r="BL493" s="25" t="s">
        <v>166</v>
      </c>
      <c r="BM493" s="25" t="s">
        <v>710</v>
      </c>
    </row>
    <row r="494" spans="2:51" s="12" customFormat="1" ht="13.5">
      <c r="B494" s="216"/>
      <c r="C494" s="217"/>
      <c r="D494" s="218" t="s">
        <v>168</v>
      </c>
      <c r="E494" s="219" t="s">
        <v>22</v>
      </c>
      <c r="F494" s="220" t="s">
        <v>510</v>
      </c>
      <c r="G494" s="217"/>
      <c r="H494" s="221" t="s">
        <v>22</v>
      </c>
      <c r="I494" s="222"/>
      <c r="J494" s="217"/>
      <c r="K494" s="217"/>
      <c r="L494" s="223"/>
      <c r="M494" s="224"/>
      <c r="N494" s="225"/>
      <c r="O494" s="225"/>
      <c r="P494" s="225"/>
      <c r="Q494" s="225"/>
      <c r="R494" s="225"/>
      <c r="S494" s="225"/>
      <c r="T494" s="226"/>
      <c r="AT494" s="227" t="s">
        <v>168</v>
      </c>
      <c r="AU494" s="227" t="s">
        <v>88</v>
      </c>
      <c r="AV494" s="12" t="s">
        <v>24</v>
      </c>
      <c r="AW494" s="12" t="s">
        <v>42</v>
      </c>
      <c r="AX494" s="12" t="s">
        <v>79</v>
      </c>
      <c r="AY494" s="227" t="s">
        <v>159</v>
      </c>
    </row>
    <row r="495" spans="2:51" s="13" customFormat="1" ht="13.5">
      <c r="B495" s="228"/>
      <c r="C495" s="229"/>
      <c r="D495" s="218" t="s">
        <v>168</v>
      </c>
      <c r="E495" s="242" t="s">
        <v>22</v>
      </c>
      <c r="F495" s="243" t="s">
        <v>166</v>
      </c>
      <c r="G495" s="229"/>
      <c r="H495" s="244">
        <v>4</v>
      </c>
      <c r="I495" s="234"/>
      <c r="J495" s="229"/>
      <c r="K495" s="229"/>
      <c r="L495" s="235"/>
      <c r="M495" s="236"/>
      <c r="N495" s="237"/>
      <c r="O495" s="237"/>
      <c r="P495" s="237"/>
      <c r="Q495" s="237"/>
      <c r="R495" s="237"/>
      <c r="S495" s="237"/>
      <c r="T495" s="238"/>
      <c r="AT495" s="239" t="s">
        <v>168</v>
      </c>
      <c r="AU495" s="239" t="s">
        <v>88</v>
      </c>
      <c r="AV495" s="13" t="s">
        <v>88</v>
      </c>
      <c r="AW495" s="13" t="s">
        <v>42</v>
      </c>
      <c r="AX495" s="13" t="s">
        <v>79</v>
      </c>
      <c r="AY495" s="239" t="s">
        <v>159</v>
      </c>
    </row>
    <row r="496" spans="2:51" s="12" customFormat="1" ht="13.5">
      <c r="B496" s="216"/>
      <c r="C496" s="217"/>
      <c r="D496" s="218" t="s">
        <v>168</v>
      </c>
      <c r="E496" s="219" t="s">
        <v>22</v>
      </c>
      <c r="F496" s="220" t="s">
        <v>512</v>
      </c>
      <c r="G496" s="217"/>
      <c r="H496" s="221" t="s">
        <v>22</v>
      </c>
      <c r="I496" s="222"/>
      <c r="J496" s="217"/>
      <c r="K496" s="217"/>
      <c r="L496" s="223"/>
      <c r="M496" s="224"/>
      <c r="N496" s="225"/>
      <c r="O496" s="225"/>
      <c r="P496" s="225"/>
      <c r="Q496" s="225"/>
      <c r="R496" s="225"/>
      <c r="S496" s="225"/>
      <c r="T496" s="226"/>
      <c r="AT496" s="227" t="s">
        <v>168</v>
      </c>
      <c r="AU496" s="227" t="s">
        <v>88</v>
      </c>
      <c r="AV496" s="12" t="s">
        <v>24</v>
      </c>
      <c r="AW496" s="12" t="s">
        <v>42</v>
      </c>
      <c r="AX496" s="12" t="s">
        <v>79</v>
      </c>
      <c r="AY496" s="227" t="s">
        <v>159</v>
      </c>
    </row>
    <row r="497" spans="2:51" s="13" customFormat="1" ht="13.5">
      <c r="B497" s="228"/>
      <c r="C497" s="229"/>
      <c r="D497" s="218" t="s">
        <v>168</v>
      </c>
      <c r="E497" s="242" t="s">
        <v>22</v>
      </c>
      <c r="F497" s="243" t="s">
        <v>662</v>
      </c>
      <c r="G497" s="229"/>
      <c r="H497" s="244">
        <v>2</v>
      </c>
      <c r="I497" s="234"/>
      <c r="J497" s="229"/>
      <c r="K497" s="229"/>
      <c r="L497" s="235"/>
      <c r="M497" s="236"/>
      <c r="N497" s="237"/>
      <c r="O497" s="237"/>
      <c r="P497" s="237"/>
      <c r="Q497" s="237"/>
      <c r="R497" s="237"/>
      <c r="S497" s="237"/>
      <c r="T497" s="238"/>
      <c r="AT497" s="239" t="s">
        <v>168</v>
      </c>
      <c r="AU497" s="239" t="s">
        <v>88</v>
      </c>
      <c r="AV497" s="13" t="s">
        <v>88</v>
      </c>
      <c r="AW497" s="13" t="s">
        <v>42</v>
      </c>
      <c r="AX497" s="13" t="s">
        <v>79</v>
      </c>
      <c r="AY497" s="239" t="s">
        <v>159</v>
      </c>
    </row>
    <row r="498" spans="2:51" s="14" customFormat="1" ht="13.5">
      <c r="B498" s="245"/>
      <c r="C498" s="246"/>
      <c r="D498" s="230" t="s">
        <v>168</v>
      </c>
      <c r="E498" s="247" t="s">
        <v>22</v>
      </c>
      <c r="F498" s="248" t="s">
        <v>204</v>
      </c>
      <c r="G498" s="246"/>
      <c r="H498" s="249">
        <v>6</v>
      </c>
      <c r="I498" s="250"/>
      <c r="J498" s="246"/>
      <c r="K498" s="246"/>
      <c r="L498" s="251"/>
      <c r="M498" s="252"/>
      <c r="N498" s="253"/>
      <c r="O498" s="253"/>
      <c r="P498" s="253"/>
      <c r="Q498" s="253"/>
      <c r="R498" s="253"/>
      <c r="S498" s="253"/>
      <c r="T498" s="254"/>
      <c r="AT498" s="255" t="s">
        <v>168</v>
      </c>
      <c r="AU498" s="255" t="s">
        <v>88</v>
      </c>
      <c r="AV498" s="14" t="s">
        <v>166</v>
      </c>
      <c r="AW498" s="14" t="s">
        <v>42</v>
      </c>
      <c r="AX498" s="14" t="s">
        <v>24</v>
      </c>
      <c r="AY498" s="255" t="s">
        <v>159</v>
      </c>
    </row>
    <row r="499" spans="2:65" s="1" customFormat="1" ht="31.5" customHeight="1">
      <c r="B499" s="41"/>
      <c r="C499" s="267" t="s">
        <v>711</v>
      </c>
      <c r="D499" s="267" t="s">
        <v>395</v>
      </c>
      <c r="E499" s="268" t="s">
        <v>712</v>
      </c>
      <c r="F499" s="269" t="s">
        <v>713</v>
      </c>
      <c r="G499" s="270" t="s">
        <v>173</v>
      </c>
      <c r="H499" s="271">
        <v>1</v>
      </c>
      <c r="I499" s="272"/>
      <c r="J499" s="273">
        <f>ROUND(I499*H499,2)</f>
        <v>0</v>
      </c>
      <c r="K499" s="269" t="s">
        <v>22</v>
      </c>
      <c r="L499" s="274"/>
      <c r="M499" s="275" t="s">
        <v>22</v>
      </c>
      <c r="N499" s="276" t="s">
        <v>50</v>
      </c>
      <c r="O499" s="42"/>
      <c r="P499" s="213">
        <f>O499*H499</f>
        <v>0</v>
      </c>
      <c r="Q499" s="213">
        <v>0.081</v>
      </c>
      <c r="R499" s="213">
        <f>Q499*H499</f>
        <v>0.081</v>
      </c>
      <c r="S499" s="213">
        <v>0</v>
      </c>
      <c r="T499" s="214">
        <f>S499*H499</f>
        <v>0</v>
      </c>
      <c r="AR499" s="25" t="s">
        <v>214</v>
      </c>
      <c r="AT499" s="25" t="s">
        <v>395</v>
      </c>
      <c r="AU499" s="25" t="s">
        <v>88</v>
      </c>
      <c r="AY499" s="25" t="s">
        <v>159</v>
      </c>
      <c r="BE499" s="215">
        <f>IF(N499="základní",J499,0)</f>
        <v>0</v>
      </c>
      <c r="BF499" s="215">
        <f>IF(N499="snížená",J499,0)</f>
        <v>0</v>
      </c>
      <c r="BG499" s="215">
        <f>IF(N499="zákl. přenesená",J499,0)</f>
        <v>0</v>
      </c>
      <c r="BH499" s="215">
        <f>IF(N499="sníž. přenesená",J499,0)</f>
        <v>0</v>
      </c>
      <c r="BI499" s="215">
        <f>IF(N499="nulová",J499,0)</f>
        <v>0</v>
      </c>
      <c r="BJ499" s="25" t="s">
        <v>24</v>
      </c>
      <c r="BK499" s="215">
        <f>ROUND(I499*H499,2)</f>
        <v>0</v>
      </c>
      <c r="BL499" s="25" t="s">
        <v>166</v>
      </c>
      <c r="BM499" s="25" t="s">
        <v>714</v>
      </c>
    </row>
    <row r="500" spans="2:51" s="13" customFormat="1" ht="13.5">
      <c r="B500" s="228"/>
      <c r="C500" s="229"/>
      <c r="D500" s="230" t="s">
        <v>168</v>
      </c>
      <c r="E500" s="231" t="s">
        <v>22</v>
      </c>
      <c r="F500" s="232" t="s">
        <v>24</v>
      </c>
      <c r="G500" s="229"/>
      <c r="H500" s="233">
        <v>1</v>
      </c>
      <c r="I500" s="234"/>
      <c r="J500" s="229"/>
      <c r="K500" s="229"/>
      <c r="L500" s="235"/>
      <c r="M500" s="236"/>
      <c r="N500" s="237"/>
      <c r="O500" s="237"/>
      <c r="P500" s="237"/>
      <c r="Q500" s="237"/>
      <c r="R500" s="237"/>
      <c r="S500" s="237"/>
      <c r="T500" s="238"/>
      <c r="AT500" s="239" t="s">
        <v>168</v>
      </c>
      <c r="AU500" s="239" t="s">
        <v>88</v>
      </c>
      <c r="AV500" s="13" t="s">
        <v>88</v>
      </c>
      <c r="AW500" s="13" t="s">
        <v>42</v>
      </c>
      <c r="AX500" s="13" t="s">
        <v>24</v>
      </c>
      <c r="AY500" s="239" t="s">
        <v>159</v>
      </c>
    </row>
    <row r="501" spans="2:65" s="1" customFormat="1" ht="31.5" customHeight="1">
      <c r="B501" s="41"/>
      <c r="C501" s="267" t="s">
        <v>715</v>
      </c>
      <c r="D501" s="267" t="s">
        <v>395</v>
      </c>
      <c r="E501" s="268" t="s">
        <v>716</v>
      </c>
      <c r="F501" s="269" t="s">
        <v>717</v>
      </c>
      <c r="G501" s="270" t="s">
        <v>173</v>
      </c>
      <c r="H501" s="271">
        <v>5</v>
      </c>
      <c r="I501" s="272"/>
      <c r="J501" s="273">
        <f>ROUND(I501*H501,2)</f>
        <v>0</v>
      </c>
      <c r="K501" s="269" t="s">
        <v>22</v>
      </c>
      <c r="L501" s="274"/>
      <c r="M501" s="275" t="s">
        <v>22</v>
      </c>
      <c r="N501" s="276" t="s">
        <v>50</v>
      </c>
      <c r="O501" s="42"/>
      <c r="P501" s="213">
        <f>O501*H501</f>
        <v>0</v>
      </c>
      <c r="Q501" s="213">
        <v>0.082</v>
      </c>
      <c r="R501" s="213">
        <f>Q501*H501</f>
        <v>0.41000000000000003</v>
      </c>
      <c r="S501" s="213">
        <v>0</v>
      </c>
      <c r="T501" s="214">
        <f>S501*H501</f>
        <v>0</v>
      </c>
      <c r="AR501" s="25" t="s">
        <v>214</v>
      </c>
      <c r="AT501" s="25" t="s">
        <v>395</v>
      </c>
      <c r="AU501" s="25" t="s">
        <v>88</v>
      </c>
      <c r="AY501" s="25" t="s">
        <v>159</v>
      </c>
      <c r="BE501" s="215">
        <f>IF(N501="základní",J501,0)</f>
        <v>0</v>
      </c>
      <c r="BF501" s="215">
        <f>IF(N501="snížená",J501,0)</f>
        <v>0</v>
      </c>
      <c r="BG501" s="215">
        <f>IF(N501="zákl. přenesená",J501,0)</f>
        <v>0</v>
      </c>
      <c r="BH501" s="215">
        <f>IF(N501="sníž. přenesená",J501,0)</f>
        <v>0</v>
      </c>
      <c r="BI501" s="215">
        <f>IF(N501="nulová",J501,0)</f>
        <v>0</v>
      </c>
      <c r="BJ501" s="25" t="s">
        <v>24</v>
      </c>
      <c r="BK501" s="215">
        <f>ROUND(I501*H501,2)</f>
        <v>0</v>
      </c>
      <c r="BL501" s="25" t="s">
        <v>166</v>
      </c>
      <c r="BM501" s="25" t="s">
        <v>718</v>
      </c>
    </row>
    <row r="502" spans="2:51" s="13" customFormat="1" ht="13.5">
      <c r="B502" s="228"/>
      <c r="C502" s="229"/>
      <c r="D502" s="230" t="s">
        <v>168</v>
      </c>
      <c r="E502" s="231" t="s">
        <v>22</v>
      </c>
      <c r="F502" s="232" t="s">
        <v>185</v>
      </c>
      <c r="G502" s="229"/>
      <c r="H502" s="233">
        <v>5</v>
      </c>
      <c r="I502" s="234"/>
      <c r="J502" s="229"/>
      <c r="K502" s="229"/>
      <c r="L502" s="235"/>
      <c r="M502" s="236"/>
      <c r="N502" s="237"/>
      <c r="O502" s="237"/>
      <c r="P502" s="237"/>
      <c r="Q502" s="237"/>
      <c r="R502" s="237"/>
      <c r="S502" s="237"/>
      <c r="T502" s="238"/>
      <c r="AT502" s="239" t="s">
        <v>168</v>
      </c>
      <c r="AU502" s="239" t="s">
        <v>88</v>
      </c>
      <c r="AV502" s="13" t="s">
        <v>88</v>
      </c>
      <c r="AW502" s="13" t="s">
        <v>42</v>
      </c>
      <c r="AX502" s="13" t="s">
        <v>24</v>
      </c>
      <c r="AY502" s="239" t="s">
        <v>159</v>
      </c>
    </row>
    <row r="503" spans="2:65" s="1" customFormat="1" ht="31.5" customHeight="1">
      <c r="B503" s="41"/>
      <c r="C503" s="204" t="s">
        <v>719</v>
      </c>
      <c r="D503" s="204" t="s">
        <v>161</v>
      </c>
      <c r="E503" s="205" t="s">
        <v>720</v>
      </c>
      <c r="F503" s="206" t="s">
        <v>721</v>
      </c>
      <c r="G503" s="207" t="s">
        <v>173</v>
      </c>
      <c r="H503" s="208">
        <v>5</v>
      </c>
      <c r="I503" s="209"/>
      <c r="J503" s="210">
        <f>ROUND(I503*H503,2)</f>
        <v>0</v>
      </c>
      <c r="K503" s="206" t="s">
        <v>165</v>
      </c>
      <c r="L503" s="61"/>
      <c r="M503" s="211" t="s">
        <v>22</v>
      </c>
      <c r="N503" s="212" t="s">
        <v>50</v>
      </c>
      <c r="O503" s="42"/>
      <c r="P503" s="213">
        <f>O503*H503</f>
        <v>0</v>
      </c>
      <c r="Q503" s="213">
        <v>0</v>
      </c>
      <c r="R503" s="213">
        <f>Q503*H503</f>
        <v>0</v>
      </c>
      <c r="S503" s="213">
        <v>0.1</v>
      </c>
      <c r="T503" s="214">
        <f>S503*H503</f>
        <v>0.5</v>
      </c>
      <c r="AR503" s="25" t="s">
        <v>166</v>
      </c>
      <c r="AT503" s="25" t="s">
        <v>161</v>
      </c>
      <c r="AU503" s="25" t="s">
        <v>88</v>
      </c>
      <c r="AY503" s="25" t="s">
        <v>159</v>
      </c>
      <c r="BE503" s="215">
        <f>IF(N503="základní",J503,0)</f>
        <v>0</v>
      </c>
      <c r="BF503" s="215">
        <f>IF(N503="snížená",J503,0)</f>
        <v>0</v>
      </c>
      <c r="BG503" s="215">
        <f>IF(N503="zákl. přenesená",J503,0)</f>
        <v>0</v>
      </c>
      <c r="BH503" s="215">
        <f>IF(N503="sníž. přenesená",J503,0)</f>
        <v>0</v>
      </c>
      <c r="BI503" s="215">
        <f>IF(N503="nulová",J503,0)</f>
        <v>0</v>
      </c>
      <c r="BJ503" s="25" t="s">
        <v>24</v>
      </c>
      <c r="BK503" s="215">
        <f>ROUND(I503*H503,2)</f>
        <v>0</v>
      </c>
      <c r="BL503" s="25" t="s">
        <v>166</v>
      </c>
      <c r="BM503" s="25" t="s">
        <v>722</v>
      </c>
    </row>
    <row r="504" spans="2:51" s="12" customFormat="1" ht="13.5">
      <c r="B504" s="216"/>
      <c r="C504" s="217"/>
      <c r="D504" s="218" t="s">
        <v>168</v>
      </c>
      <c r="E504" s="219" t="s">
        <v>22</v>
      </c>
      <c r="F504" s="220" t="s">
        <v>723</v>
      </c>
      <c r="G504" s="217"/>
      <c r="H504" s="221" t="s">
        <v>22</v>
      </c>
      <c r="I504" s="222"/>
      <c r="J504" s="217"/>
      <c r="K504" s="217"/>
      <c r="L504" s="223"/>
      <c r="M504" s="224"/>
      <c r="N504" s="225"/>
      <c r="O504" s="225"/>
      <c r="P504" s="225"/>
      <c r="Q504" s="225"/>
      <c r="R504" s="225"/>
      <c r="S504" s="225"/>
      <c r="T504" s="226"/>
      <c r="AT504" s="227" t="s">
        <v>168</v>
      </c>
      <c r="AU504" s="227" t="s">
        <v>88</v>
      </c>
      <c r="AV504" s="12" t="s">
        <v>24</v>
      </c>
      <c r="AW504" s="12" t="s">
        <v>42</v>
      </c>
      <c r="AX504" s="12" t="s">
        <v>79</v>
      </c>
      <c r="AY504" s="227" t="s">
        <v>159</v>
      </c>
    </row>
    <row r="505" spans="2:51" s="13" customFormat="1" ht="13.5">
      <c r="B505" s="228"/>
      <c r="C505" s="229"/>
      <c r="D505" s="218" t="s">
        <v>168</v>
      </c>
      <c r="E505" s="242" t="s">
        <v>22</v>
      </c>
      <c r="F505" s="243" t="s">
        <v>185</v>
      </c>
      <c r="G505" s="229"/>
      <c r="H505" s="244">
        <v>5</v>
      </c>
      <c r="I505" s="234"/>
      <c r="J505" s="229"/>
      <c r="K505" s="229"/>
      <c r="L505" s="235"/>
      <c r="M505" s="236"/>
      <c r="N505" s="237"/>
      <c r="O505" s="237"/>
      <c r="P505" s="237"/>
      <c r="Q505" s="237"/>
      <c r="R505" s="237"/>
      <c r="S505" s="237"/>
      <c r="T505" s="238"/>
      <c r="AT505" s="239" t="s">
        <v>168</v>
      </c>
      <c r="AU505" s="239" t="s">
        <v>88</v>
      </c>
      <c r="AV505" s="13" t="s">
        <v>88</v>
      </c>
      <c r="AW505" s="13" t="s">
        <v>42</v>
      </c>
      <c r="AX505" s="13" t="s">
        <v>24</v>
      </c>
      <c r="AY505" s="239" t="s">
        <v>159</v>
      </c>
    </row>
    <row r="506" spans="2:63" s="11" customFormat="1" ht="29.85" customHeight="1">
      <c r="B506" s="187"/>
      <c r="C506" s="188"/>
      <c r="D506" s="201" t="s">
        <v>78</v>
      </c>
      <c r="E506" s="202" t="s">
        <v>220</v>
      </c>
      <c r="F506" s="202" t="s">
        <v>724</v>
      </c>
      <c r="G506" s="188"/>
      <c r="H506" s="188"/>
      <c r="I506" s="191"/>
      <c r="J506" s="203">
        <f>BK506</f>
        <v>0</v>
      </c>
      <c r="K506" s="188"/>
      <c r="L506" s="193"/>
      <c r="M506" s="194"/>
      <c r="N506" s="195"/>
      <c r="O506" s="195"/>
      <c r="P506" s="196">
        <f>SUM(P507:P555)</f>
        <v>0</v>
      </c>
      <c r="Q506" s="195"/>
      <c r="R506" s="196">
        <f>SUM(R507:R555)</f>
        <v>2.6406605100000005</v>
      </c>
      <c r="S506" s="195"/>
      <c r="T506" s="197">
        <f>SUM(T507:T555)</f>
        <v>0</v>
      </c>
      <c r="AR506" s="198" t="s">
        <v>24</v>
      </c>
      <c r="AT506" s="199" t="s">
        <v>78</v>
      </c>
      <c r="AU506" s="199" t="s">
        <v>24</v>
      </c>
      <c r="AY506" s="198" t="s">
        <v>159</v>
      </c>
      <c r="BK506" s="200">
        <f>SUM(BK507:BK555)</f>
        <v>0</v>
      </c>
    </row>
    <row r="507" spans="2:65" s="1" customFormat="1" ht="31.5" customHeight="1">
      <c r="B507" s="41"/>
      <c r="C507" s="204" t="s">
        <v>29</v>
      </c>
      <c r="D507" s="204" t="s">
        <v>161</v>
      </c>
      <c r="E507" s="205" t="s">
        <v>725</v>
      </c>
      <c r="F507" s="206" t="s">
        <v>726</v>
      </c>
      <c r="G507" s="207" t="s">
        <v>217</v>
      </c>
      <c r="H507" s="208">
        <v>185.53</v>
      </c>
      <c r="I507" s="209"/>
      <c r="J507" s="210">
        <f>ROUND(I507*H507,2)</f>
        <v>0</v>
      </c>
      <c r="K507" s="206" t="s">
        <v>165</v>
      </c>
      <c r="L507" s="61"/>
      <c r="M507" s="211" t="s">
        <v>22</v>
      </c>
      <c r="N507" s="212" t="s">
        <v>50</v>
      </c>
      <c r="O507" s="42"/>
      <c r="P507" s="213">
        <f>O507*H507</f>
        <v>0</v>
      </c>
      <c r="Q507" s="213">
        <v>8E-05</v>
      </c>
      <c r="R507" s="213">
        <f>Q507*H507</f>
        <v>0.014842400000000002</v>
      </c>
      <c r="S507" s="213">
        <v>0</v>
      </c>
      <c r="T507" s="214">
        <f>S507*H507</f>
        <v>0</v>
      </c>
      <c r="AR507" s="25" t="s">
        <v>166</v>
      </c>
      <c r="AT507" s="25" t="s">
        <v>161</v>
      </c>
      <c r="AU507" s="25" t="s">
        <v>88</v>
      </c>
      <c r="AY507" s="25" t="s">
        <v>159</v>
      </c>
      <c r="BE507" s="215">
        <f>IF(N507="základní",J507,0)</f>
        <v>0</v>
      </c>
      <c r="BF507" s="215">
        <f>IF(N507="snížená",J507,0)</f>
        <v>0</v>
      </c>
      <c r="BG507" s="215">
        <f>IF(N507="zákl. přenesená",J507,0)</f>
        <v>0</v>
      </c>
      <c r="BH507" s="215">
        <f>IF(N507="sníž. přenesená",J507,0)</f>
        <v>0</v>
      </c>
      <c r="BI507" s="215">
        <f>IF(N507="nulová",J507,0)</f>
        <v>0</v>
      </c>
      <c r="BJ507" s="25" t="s">
        <v>24</v>
      </c>
      <c r="BK507" s="215">
        <f>ROUND(I507*H507,2)</f>
        <v>0</v>
      </c>
      <c r="BL507" s="25" t="s">
        <v>166</v>
      </c>
      <c r="BM507" s="25" t="s">
        <v>727</v>
      </c>
    </row>
    <row r="508" spans="2:51" s="12" customFormat="1" ht="13.5">
      <c r="B508" s="216"/>
      <c r="C508" s="217"/>
      <c r="D508" s="218" t="s">
        <v>168</v>
      </c>
      <c r="E508" s="219" t="s">
        <v>22</v>
      </c>
      <c r="F508" s="220" t="s">
        <v>202</v>
      </c>
      <c r="G508" s="217"/>
      <c r="H508" s="221" t="s">
        <v>22</v>
      </c>
      <c r="I508" s="222"/>
      <c r="J508" s="217"/>
      <c r="K508" s="217"/>
      <c r="L508" s="223"/>
      <c r="M508" s="224"/>
      <c r="N508" s="225"/>
      <c r="O508" s="225"/>
      <c r="P508" s="225"/>
      <c r="Q508" s="225"/>
      <c r="R508" s="225"/>
      <c r="S508" s="225"/>
      <c r="T508" s="226"/>
      <c r="AT508" s="227" t="s">
        <v>168</v>
      </c>
      <c r="AU508" s="227" t="s">
        <v>88</v>
      </c>
      <c r="AV508" s="12" t="s">
        <v>24</v>
      </c>
      <c r="AW508" s="12" t="s">
        <v>42</v>
      </c>
      <c r="AX508" s="12" t="s">
        <v>79</v>
      </c>
      <c r="AY508" s="227" t="s">
        <v>159</v>
      </c>
    </row>
    <row r="509" spans="2:51" s="13" customFormat="1" ht="13.5">
      <c r="B509" s="228"/>
      <c r="C509" s="229"/>
      <c r="D509" s="230" t="s">
        <v>168</v>
      </c>
      <c r="E509" s="231" t="s">
        <v>22</v>
      </c>
      <c r="F509" s="232" t="s">
        <v>728</v>
      </c>
      <c r="G509" s="229"/>
      <c r="H509" s="233">
        <v>185.53</v>
      </c>
      <c r="I509" s="234"/>
      <c r="J509" s="229"/>
      <c r="K509" s="229"/>
      <c r="L509" s="235"/>
      <c r="M509" s="236"/>
      <c r="N509" s="237"/>
      <c r="O509" s="237"/>
      <c r="P509" s="237"/>
      <c r="Q509" s="237"/>
      <c r="R509" s="237"/>
      <c r="S509" s="237"/>
      <c r="T509" s="238"/>
      <c r="AT509" s="239" t="s">
        <v>168</v>
      </c>
      <c r="AU509" s="239" t="s">
        <v>88</v>
      </c>
      <c r="AV509" s="13" t="s">
        <v>88</v>
      </c>
      <c r="AW509" s="13" t="s">
        <v>42</v>
      </c>
      <c r="AX509" s="13" t="s">
        <v>24</v>
      </c>
      <c r="AY509" s="239" t="s">
        <v>159</v>
      </c>
    </row>
    <row r="510" spans="2:65" s="1" customFormat="1" ht="31.5" customHeight="1">
      <c r="B510" s="41"/>
      <c r="C510" s="204" t="s">
        <v>729</v>
      </c>
      <c r="D510" s="204" t="s">
        <v>161</v>
      </c>
      <c r="E510" s="205" t="s">
        <v>730</v>
      </c>
      <c r="F510" s="206" t="s">
        <v>731</v>
      </c>
      <c r="G510" s="207" t="s">
        <v>164</v>
      </c>
      <c r="H510" s="208">
        <v>70.75</v>
      </c>
      <c r="I510" s="209"/>
      <c r="J510" s="210">
        <f>ROUND(I510*H510,2)</f>
        <v>0</v>
      </c>
      <c r="K510" s="206" t="s">
        <v>165</v>
      </c>
      <c r="L510" s="61"/>
      <c r="M510" s="211" t="s">
        <v>22</v>
      </c>
      <c r="N510" s="212" t="s">
        <v>50</v>
      </c>
      <c r="O510" s="42"/>
      <c r="P510" s="213">
        <f>O510*H510</f>
        <v>0</v>
      </c>
      <c r="Q510" s="213">
        <v>0.0006</v>
      </c>
      <c r="R510" s="213">
        <f>Q510*H510</f>
        <v>0.042449999999999995</v>
      </c>
      <c r="S510" s="213">
        <v>0</v>
      </c>
      <c r="T510" s="214">
        <f>S510*H510</f>
        <v>0</v>
      </c>
      <c r="AR510" s="25" t="s">
        <v>166</v>
      </c>
      <c r="AT510" s="25" t="s">
        <v>161</v>
      </c>
      <c r="AU510" s="25" t="s">
        <v>88</v>
      </c>
      <c r="AY510" s="25" t="s">
        <v>159</v>
      </c>
      <c r="BE510" s="215">
        <f>IF(N510="základní",J510,0)</f>
        <v>0</v>
      </c>
      <c r="BF510" s="215">
        <f>IF(N510="snížená",J510,0)</f>
        <v>0</v>
      </c>
      <c r="BG510" s="215">
        <f>IF(N510="zákl. přenesená",J510,0)</f>
        <v>0</v>
      </c>
      <c r="BH510" s="215">
        <f>IF(N510="sníž. přenesená",J510,0)</f>
        <v>0</v>
      </c>
      <c r="BI510" s="215">
        <f>IF(N510="nulová",J510,0)</f>
        <v>0</v>
      </c>
      <c r="BJ510" s="25" t="s">
        <v>24</v>
      </c>
      <c r="BK510" s="215">
        <f>ROUND(I510*H510,2)</f>
        <v>0</v>
      </c>
      <c r="BL510" s="25" t="s">
        <v>166</v>
      </c>
      <c r="BM510" s="25" t="s">
        <v>732</v>
      </c>
    </row>
    <row r="511" spans="2:51" s="13" customFormat="1" ht="13.5">
      <c r="B511" s="228"/>
      <c r="C511" s="229"/>
      <c r="D511" s="230" t="s">
        <v>168</v>
      </c>
      <c r="E511" s="231" t="s">
        <v>22</v>
      </c>
      <c r="F511" s="232" t="s">
        <v>733</v>
      </c>
      <c r="G511" s="229"/>
      <c r="H511" s="233">
        <v>70.75</v>
      </c>
      <c r="I511" s="234"/>
      <c r="J511" s="229"/>
      <c r="K511" s="229"/>
      <c r="L511" s="235"/>
      <c r="M511" s="236"/>
      <c r="N511" s="237"/>
      <c r="O511" s="237"/>
      <c r="P511" s="237"/>
      <c r="Q511" s="237"/>
      <c r="R511" s="237"/>
      <c r="S511" s="237"/>
      <c r="T511" s="238"/>
      <c r="AT511" s="239" t="s">
        <v>168</v>
      </c>
      <c r="AU511" s="239" t="s">
        <v>88</v>
      </c>
      <c r="AV511" s="13" t="s">
        <v>88</v>
      </c>
      <c r="AW511" s="13" t="s">
        <v>42</v>
      </c>
      <c r="AX511" s="13" t="s">
        <v>24</v>
      </c>
      <c r="AY511" s="239" t="s">
        <v>159</v>
      </c>
    </row>
    <row r="512" spans="2:65" s="1" customFormat="1" ht="44.25" customHeight="1">
      <c r="B512" s="41"/>
      <c r="C512" s="204" t="s">
        <v>734</v>
      </c>
      <c r="D512" s="204" t="s">
        <v>161</v>
      </c>
      <c r="E512" s="205" t="s">
        <v>735</v>
      </c>
      <c r="F512" s="206" t="s">
        <v>736</v>
      </c>
      <c r="G512" s="207" t="s">
        <v>217</v>
      </c>
      <c r="H512" s="208">
        <v>6</v>
      </c>
      <c r="I512" s="209"/>
      <c r="J512" s="210">
        <f>ROUND(I512*H512,2)</f>
        <v>0</v>
      </c>
      <c r="K512" s="206" t="s">
        <v>165</v>
      </c>
      <c r="L512" s="61"/>
      <c r="M512" s="211" t="s">
        <v>22</v>
      </c>
      <c r="N512" s="212" t="s">
        <v>50</v>
      </c>
      <c r="O512" s="42"/>
      <c r="P512" s="213">
        <f>O512*H512</f>
        <v>0</v>
      </c>
      <c r="Q512" s="213">
        <v>0.1554</v>
      </c>
      <c r="R512" s="213">
        <f>Q512*H512</f>
        <v>0.9324000000000001</v>
      </c>
      <c r="S512" s="213">
        <v>0</v>
      </c>
      <c r="T512" s="214">
        <f>S512*H512</f>
        <v>0</v>
      </c>
      <c r="AR512" s="25" t="s">
        <v>166</v>
      </c>
      <c r="AT512" s="25" t="s">
        <v>161</v>
      </c>
      <c r="AU512" s="25" t="s">
        <v>88</v>
      </c>
      <c r="AY512" s="25" t="s">
        <v>159</v>
      </c>
      <c r="BE512" s="215">
        <f>IF(N512="základní",J512,0)</f>
        <v>0</v>
      </c>
      <c r="BF512" s="215">
        <f>IF(N512="snížená",J512,0)</f>
        <v>0</v>
      </c>
      <c r="BG512" s="215">
        <f>IF(N512="zákl. přenesená",J512,0)</f>
        <v>0</v>
      </c>
      <c r="BH512" s="215">
        <f>IF(N512="sníž. přenesená",J512,0)</f>
        <v>0</v>
      </c>
      <c r="BI512" s="215">
        <f>IF(N512="nulová",J512,0)</f>
        <v>0</v>
      </c>
      <c r="BJ512" s="25" t="s">
        <v>24</v>
      </c>
      <c r="BK512" s="215">
        <f>ROUND(I512*H512,2)</f>
        <v>0</v>
      </c>
      <c r="BL512" s="25" t="s">
        <v>166</v>
      </c>
      <c r="BM512" s="25" t="s">
        <v>737</v>
      </c>
    </row>
    <row r="513" spans="2:51" s="12" customFormat="1" ht="13.5">
      <c r="B513" s="216"/>
      <c r="C513" s="217"/>
      <c r="D513" s="218" t="s">
        <v>168</v>
      </c>
      <c r="E513" s="219" t="s">
        <v>22</v>
      </c>
      <c r="F513" s="220" t="s">
        <v>738</v>
      </c>
      <c r="G513" s="217"/>
      <c r="H513" s="221" t="s">
        <v>22</v>
      </c>
      <c r="I513" s="222"/>
      <c r="J513" s="217"/>
      <c r="K513" s="217"/>
      <c r="L513" s="223"/>
      <c r="M513" s="224"/>
      <c r="N513" s="225"/>
      <c r="O513" s="225"/>
      <c r="P513" s="225"/>
      <c r="Q513" s="225"/>
      <c r="R513" s="225"/>
      <c r="S513" s="225"/>
      <c r="T513" s="226"/>
      <c r="AT513" s="227" t="s">
        <v>168</v>
      </c>
      <c r="AU513" s="227" t="s">
        <v>88</v>
      </c>
      <c r="AV513" s="12" t="s">
        <v>24</v>
      </c>
      <c r="AW513" s="12" t="s">
        <v>42</v>
      </c>
      <c r="AX513" s="12" t="s">
        <v>79</v>
      </c>
      <c r="AY513" s="227" t="s">
        <v>159</v>
      </c>
    </row>
    <row r="514" spans="2:51" s="12" customFormat="1" ht="13.5">
      <c r="B514" s="216"/>
      <c r="C514" s="217"/>
      <c r="D514" s="218" t="s">
        <v>168</v>
      </c>
      <c r="E514" s="219" t="s">
        <v>22</v>
      </c>
      <c r="F514" s="220" t="s">
        <v>739</v>
      </c>
      <c r="G514" s="217"/>
      <c r="H514" s="221" t="s">
        <v>22</v>
      </c>
      <c r="I514" s="222"/>
      <c r="J514" s="217"/>
      <c r="K514" s="217"/>
      <c r="L514" s="223"/>
      <c r="M514" s="224"/>
      <c r="N514" s="225"/>
      <c r="O514" s="225"/>
      <c r="P514" s="225"/>
      <c r="Q514" s="225"/>
      <c r="R514" s="225"/>
      <c r="S514" s="225"/>
      <c r="T514" s="226"/>
      <c r="AT514" s="227" t="s">
        <v>168</v>
      </c>
      <c r="AU514" s="227" t="s">
        <v>88</v>
      </c>
      <c r="AV514" s="12" t="s">
        <v>24</v>
      </c>
      <c r="AW514" s="12" t="s">
        <v>42</v>
      </c>
      <c r="AX514" s="12" t="s">
        <v>79</v>
      </c>
      <c r="AY514" s="227" t="s">
        <v>159</v>
      </c>
    </row>
    <row r="515" spans="2:51" s="13" customFormat="1" ht="13.5">
      <c r="B515" s="228"/>
      <c r="C515" s="229"/>
      <c r="D515" s="230" t="s">
        <v>168</v>
      </c>
      <c r="E515" s="231" t="s">
        <v>22</v>
      </c>
      <c r="F515" s="232" t="s">
        <v>219</v>
      </c>
      <c r="G515" s="229"/>
      <c r="H515" s="233">
        <v>6</v>
      </c>
      <c r="I515" s="234"/>
      <c r="J515" s="229"/>
      <c r="K515" s="229"/>
      <c r="L515" s="235"/>
      <c r="M515" s="236"/>
      <c r="N515" s="237"/>
      <c r="O515" s="237"/>
      <c r="P515" s="237"/>
      <c r="Q515" s="237"/>
      <c r="R515" s="237"/>
      <c r="S515" s="237"/>
      <c r="T515" s="238"/>
      <c r="AT515" s="239" t="s">
        <v>168</v>
      </c>
      <c r="AU515" s="239" t="s">
        <v>88</v>
      </c>
      <c r="AV515" s="13" t="s">
        <v>88</v>
      </c>
      <c r="AW515" s="13" t="s">
        <v>42</v>
      </c>
      <c r="AX515" s="13" t="s">
        <v>24</v>
      </c>
      <c r="AY515" s="239" t="s">
        <v>159</v>
      </c>
    </row>
    <row r="516" spans="2:65" s="1" customFormat="1" ht="44.25" customHeight="1">
      <c r="B516" s="41"/>
      <c r="C516" s="204" t="s">
        <v>740</v>
      </c>
      <c r="D516" s="204" t="s">
        <v>161</v>
      </c>
      <c r="E516" s="205" t="s">
        <v>741</v>
      </c>
      <c r="F516" s="206" t="s">
        <v>742</v>
      </c>
      <c r="G516" s="207" t="s">
        <v>217</v>
      </c>
      <c r="H516" s="208">
        <v>6</v>
      </c>
      <c r="I516" s="209"/>
      <c r="J516" s="210">
        <f>ROUND(I516*H516,2)</f>
        <v>0</v>
      </c>
      <c r="K516" s="206" t="s">
        <v>165</v>
      </c>
      <c r="L516" s="61"/>
      <c r="M516" s="211" t="s">
        <v>22</v>
      </c>
      <c r="N516" s="212" t="s">
        <v>50</v>
      </c>
      <c r="O516" s="42"/>
      <c r="P516" s="213">
        <f>O516*H516</f>
        <v>0</v>
      </c>
      <c r="Q516" s="213">
        <v>0.1295</v>
      </c>
      <c r="R516" s="213">
        <f>Q516*H516</f>
        <v>0.777</v>
      </c>
      <c r="S516" s="213">
        <v>0</v>
      </c>
      <c r="T516" s="214">
        <f>S516*H516</f>
        <v>0</v>
      </c>
      <c r="AR516" s="25" t="s">
        <v>166</v>
      </c>
      <c r="AT516" s="25" t="s">
        <v>161</v>
      </c>
      <c r="AU516" s="25" t="s">
        <v>88</v>
      </c>
      <c r="AY516" s="25" t="s">
        <v>159</v>
      </c>
      <c r="BE516" s="215">
        <f>IF(N516="základní",J516,0)</f>
        <v>0</v>
      </c>
      <c r="BF516" s="215">
        <f>IF(N516="snížená",J516,0)</f>
        <v>0</v>
      </c>
      <c r="BG516" s="215">
        <f>IF(N516="zákl. přenesená",J516,0)</f>
        <v>0</v>
      </c>
      <c r="BH516" s="215">
        <f>IF(N516="sníž. přenesená",J516,0)</f>
        <v>0</v>
      </c>
      <c r="BI516" s="215">
        <f>IF(N516="nulová",J516,0)</f>
        <v>0</v>
      </c>
      <c r="BJ516" s="25" t="s">
        <v>24</v>
      </c>
      <c r="BK516" s="215">
        <f>ROUND(I516*H516,2)</f>
        <v>0</v>
      </c>
      <c r="BL516" s="25" t="s">
        <v>166</v>
      </c>
      <c r="BM516" s="25" t="s">
        <v>743</v>
      </c>
    </row>
    <row r="517" spans="2:51" s="12" customFormat="1" ht="13.5">
      <c r="B517" s="216"/>
      <c r="C517" s="217"/>
      <c r="D517" s="218" t="s">
        <v>168</v>
      </c>
      <c r="E517" s="219" t="s">
        <v>22</v>
      </c>
      <c r="F517" s="220" t="s">
        <v>738</v>
      </c>
      <c r="G517" s="217"/>
      <c r="H517" s="221" t="s">
        <v>22</v>
      </c>
      <c r="I517" s="222"/>
      <c r="J517" s="217"/>
      <c r="K517" s="217"/>
      <c r="L517" s="223"/>
      <c r="M517" s="224"/>
      <c r="N517" s="225"/>
      <c r="O517" s="225"/>
      <c r="P517" s="225"/>
      <c r="Q517" s="225"/>
      <c r="R517" s="225"/>
      <c r="S517" s="225"/>
      <c r="T517" s="226"/>
      <c r="AT517" s="227" t="s">
        <v>168</v>
      </c>
      <c r="AU517" s="227" t="s">
        <v>88</v>
      </c>
      <c r="AV517" s="12" t="s">
        <v>24</v>
      </c>
      <c r="AW517" s="12" t="s">
        <v>42</v>
      </c>
      <c r="AX517" s="12" t="s">
        <v>79</v>
      </c>
      <c r="AY517" s="227" t="s">
        <v>159</v>
      </c>
    </row>
    <row r="518" spans="2:51" s="12" customFormat="1" ht="13.5">
      <c r="B518" s="216"/>
      <c r="C518" s="217"/>
      <c r="D518" s="218" t="s">
        <v>168</v>
      </c>
      <c r="E518" s="219" t="s">
        <v>22</v>
      </c>
      <c r="F518" s="220" t="s">
        <v>739</v>
      </c>
      <c r="G518" s="217"/>
      <c r="H518" s="221" t="s">
        <v>22</v>
      </c>
      <c r="I518" s="222"/>
      <c r="J518" s="217"/>
      <c r="K518" s="217"/>
      <c r="L518" s="223"/>
      <c r="M518" s="224"/>
      <c r="N518" s="225"/>
      <c r="O518" s="225"/>
      <c r="P518" s="225"/>
      <c r="Q518" s="225"/>
      <c r="R518" s="225"/>
      <c r="S518" s="225"/>
      <c r="T518" s="226"/>
      <c r="AT518" s="227" t="s">
        <v>168</v>
      </c>
      <c r="AU518" s="227" t="s">
        <v>88</v>
      </c>
      <c r="AV518" s="12" t="s">
        <v>24</v>
      </c>
      <c r="AW518" s="12" t="s">
        <v>42</v>
      </c>
      <c r="AX518" s="12" t="s">
        <v>79</v>
      </c>
      <c r="AY518" s="227" t="s">
        <v>159</v>
      </c>
    </row>
    <row r="519" spans="2:51" s="13" customFormat="1" ht="13.5">
      <c r="B519" s="228"/>
      <c r="C519" s="229"/>
      <c r="D519" s="230" t="s">
        <v>168</v>
      </c>
      <c r="E519" s="231" t="s">
        <v>22</v>
      </c>
      <c r="F519" s="232" t="s">
        <v>219</v>
      </c>
      <c r="G519" s="229"/>
      <c r="H519" s="233">
        <v>6</v>
      </c>
      <c r="I519" s="234"/>
      <c r="J519" s="229"/>
      <c r="K519" s="229"/>
      <c r="L519" s="235"/>
      <c r="M519" s="236"/>
      <c r="N519" s="237"/>
      <c r="O519" s="237"/>
      <c r="P519" s="237"/>
      <c r="Q519" s="237"/>
      <c r="R519" s="237"/>
      <c r="S519" s="237"/>
      <c r="T519" s="238"/>
      <c r="AT519" s="239" t="s">
        <v>168</v>
      </c>
      <c r="AU519" s="239" t="s">
        <v>88</v>
      </c>
      <c r="AV519" s="13" t="s">
        <v>88</v>
      </c>
      <c r="AW519" s="13" t="s">
        <v>42</v>
      </c>
      <c r="AX519" s="13" t="s">
        <v>24</v>
      </c>
      <c r="AY519" s="239" t="s">
        <v>159</v>
      </c>
    </row>
    <row r="520" spans="2:65" s="1" customFormat="1" ht="31.5" customHeight="1">
      <c r="B520" s="41"/>
      <c r="C520" s="204" t="s">
        <v>744</v>
      </c>
      <c r="D520" s="204" t="s">
        <v>161</v>
      </c>
      <c r="E520" s="205" t="s">
        <v>745</v>
      </c>
      <c r="F520" s="206" t="s">
        <v>746</v>
      </c>
      <c r="G520" s="207" t="s">
        <v>217</v>
      </c>
      <c r="H520" s="208">
        <v>64.28</v>
      </c>
      <c r="I520" s="209"/>
      <c r="J520" s="210">
        <f>ROUND(I520*H520,2)</f>
        <v>0</v>
      </c>
      <c r="K520" s="206" t="s">
        <v>165</v>
      </c>
      <c r="L520" s="61"/>
      <c r="M520" s="211" t="s">
        <v>22</v>
      </c>
      <c r="N520" s="212" t="s">
        <v>50</v>
      </c>
      <c r="O520" s="42"/>
      <c r="P520" s="213">
        <f>O520*H520</f>
        <v>0</v>
      </c>
      <c r="Q520" s="213">
        <v>1E-05</v>
      </c>
      <c r="R520" s="213">
        <f>Q520*H520</f>
        <v>0.0006428</v>
      </c>
      <c r="S520" s="213">
        <v>0</v>
      </c>
      <c r="T520" s="214">
        <f>S520*H520</f>
        <v>0</v>
      </c>
      <c r="AR520" s="25" t="s">
        <v>166</v>
      </c>
      <c r="AT520" s="25" t="s">
        <v>161</v>
      </c>
      <c r="AU520" s="25" t="s">
        <v>88</v>
      </c>
      <c r="AY520" s="25" t="s">
        <v>159</v>
      </c>
      <c r="BE520" s="215">
        <f>IF(N520="základní",J520,0)</f>
        <v>0</v>
      </c>
      <c r="BF520" s="215">
        <f>IF(N520="snížená",J520,0)</f>
        <v>0</v>
      </c>
      <c r="BG520" s="215">
        <f>IF(N520="zákl. přenesená",J520,0)</f>
        <v>0</v>
      </c>
      <c r="BH520" s="215">
        <f>IF(N520="sníž. přenesená",J520,0)</f>
        <v>0</v>
      </c>
      <c r="BI520" s="215">
        <f>IF(N520="nulová",J520,0)</f>
        <v>0</v>
      </c>
      <c r="BJ520" s="25" t="s">
        <v>24</v>
      </c>
      <c r="BK520" s="215">
        <f>ROUND(I520*H520,2)</f>
        <v>0</v>
      </c>
      <c r="BL520" s="25" t="s">
        <v>166</v>
      </c>
      <c r="BM520" s="25" t="s">
        <v>747</v>
      </c>
    </row>
    <row r="521" spans="2:51" s="12" customFormat="1" ht="13.5">
      <c r="B521" s="216"/>
      <c r="C521" s="217"/>
      <c r="D521" s="218" t="s">
        <v>168</v>
      </c>
      <c r="E521" s="219" t="s">
        <v>22</v>
      </c>
      <c r="F521" s="220" t="s">
        <v>748</v>
      </c>
      <c r="G521" s="217"/>
      <c r="H521" s="221" t="s">
        <v>22</v>
      </c>
      <c r="I521" s="222"/>
      <c r="J521" s="217"/>
      <c r="K521" s="217"/>
      <c r="L521" s="223"/>
      <c r="M521" s="224"/>
      <c r="N521" s="225"/>
      <c r="O521" s="225"/>
      <c r="P521" s="225"/>
      <c r="Q521" s="225"/>
      <c r="R521" s="225"/>
      <c r="S521" s="225"/>
      <c r="T521" s="226"/>
      <c r="AT521" s="227" t="s">
        <v>168</v>
      </c>
      <c r="AU521" s="227" t="s">
        <v>88</v>
      </c>
      <c r="AV521" s="12" t="s">
        <v>24</v>
      </c>
      <c r="AW521" s="12" t="s">
        <v>42</v>
      </c>
      <c r="AX521" s="12" t="s">
        <v>79</v>
      </c>
      <c r="AY521" s="227" t="s">
        <v>159</v>
      </c>
    </row>
    <row r="522" spans="2:51" s="13" customFormat="1" ht="13.5">
      <c r="B522" s="228"/>
      <c r="C522" s="229"/>
      <c r="D522" s="230" t="s">
        <v>168</v>
      </c>
      <c r="E522" s="231" t="s">
        <v>22</v>
      </c>
      <c r="F522" s="232" t="s">
        <v>749</v>
      </c>
      <c r="G522" s="229"/>
      <c r="H522" s="233">
        <v>64.28</v>
      </c>
      <c r="I522" s="234"/>
      <c r="J522" s="229"/>
      <c r="K522" s="229"/>
      <c r="L522" s="235"/>
      <c r="M522" s="236"/>
      <c r="N522" s="237"/>
      <c r="O522" s="237"/>
      <c r="P522" s="237"/>
      <c r="Q522" s="237"/>
      <c r="R522" s="237"/>
      <c r="S522" s="237"/>
      <c r="T522" s="238"/>
      <c r="AT522" s="239" t="s">
        <v>168</v>
      </c>
      <c r="AU522" s="239" t="s">
        <v>88</v>
      </c>
      <c r="AV522" s="13" t="s">
        <v>88</v>
      </c>
      <c r="AW522" s="13" t="s">
        <v>42</v>
      </c>
      <c r="AX522" s="13" t="s">
        <v>24</v>
      </c>
      <c r="AY522" s="239" t="s">
        <v>159</v>
      </c>
    </row>
    <row r="523" spans="2:65" s="1" customFormat="1" ht="44.25" customHeight="1">
      <c r="B523" s="41"/>
      <c r="C523" s="204" t="s">
        <v>750</v>
      </c>
      <c r="D523" s="204" t="s">
        <v>161</v>
      </c>
      <c r="E523" s="205" t="s">
        <v>751</v>
      </c>
      <c r="F523" s="206" t="s">
        <v>752</v>
      </c>
      <c r="G523" s="207" t="s">
        <v>217</v>
      </c>
      <c r="H523" s="208">
        <v>64.28</v>
      </c>
      <c r="I523" s="209"/>
      <c r="J523" s="210">
        <f>ROUND(I523*H523,2)</f>
        <v>0</v>
      </c>
      <c r="K523" s="206" t="s">
        <v>165</v>
      </c>
      <c r="L523" s="61"/>
      <c r="M523" s="211" t="s">
        <v>22</v>
      </c>
      <c r="N523" s="212" t="s">
        <v>50</v>
      </c>
      <c r="O523" s="42"/>
      <c r="P523" s="213">
        <f>O523*H523</f>
        <v>0</v>
      </c>
      <c r="Q523" s="213">
        <v>0.00034</v>
      </c>
      <c r="R523" s="213">
        <f>Q523*H523</f>
        <v>0.0218552</v>
      </c>
      <c r="S523" s="213">
        <v>0</v>
      </c>
      <c r="T523" s="214">
        <f>S523*H523</f>
        <v>0</v>
      </c>
      <c r="AR523" s="25" t="s">
        <v>166</v>
      </c>
      <c r="AT523" s="25" t="s">
        <v>161</v>
      </c>
      <c r="AU523" s="25" t="s">
        <v>88</v>
      </c>
      <c r="AY523" s="25" t="s">
        <v>159</v>
      </c>
      <c r="BE523" s="215">
        <f>IF(N523="základní",J523,0)</f>
        <v>0</v>
      </c>
      <c r="BF523" s="215">
        <f>IF(N523="snížená",J523,0)</f>
        <v>0</v>
      </c>
      <c r="BG523" s="215">
        <f>IF(N523="zákl. přenesená",J523,0)</f>
        <v>0</v>
      </c>
      <c r="BH523" s="215">
        <f>IF(N523="sníž. přenesená",J523,0)</f>
        <v>0</v>
      </c>
      <c r="BI523" s="215">
        <f>IF(N523="nulová",J523,0)</f>
        <v>0</v>
      </c>
      <c r="BJ523" s="25" t="s">
        <v>24</v>
      </c>
      <c r="BK523" s="215">
        <f>ROUND(I523*H523,2)</f>
        <v>0</v>
      </c>
      <c r="BL523" s="25" t="s">
        <v>166</v>
      </c>
      <c r="BM523" s="25" t="s">
        <v>753</v>
      </c>
    </row>
    <row r="524" spans="2:51" s="12" customFormat="1" ht="13.5">
      <c r="B524" s="216"/>
      <c r="C524" s="217"/>
      <c r="D524" s="218" t="s">
        <v>168</v>
      </c>
      <c r="E524" s="219" t="s">
        <v>22</v>
      </c>
      <c r="F524" s="220" t="s">
        <v>748</v>
      </c>
      <c r="G524" s="217"/>
      <c r="H524" s="221" t="s">
        <v>22</v>
      </c>
      <c r="I524" s="222"/>
      <c r="J524" s="217"/>
      <c r="K524" s="217"/>
      <c r="L524" s="223"/>
      <c r="M524" s="224"/>
      <c r="N524" s="225"/>
      <c r="O524" s="225"/>
      <c r="P524" s="225"/>
      <c r="Q524" s="225"/>
      <c r="R524" s="225"/>
      <c r="S524" s="225"/>
      <c r="T524" s="226"/>
      <c r="AT524" s="227" t="s">
        <v>168</v>
      </c>
      <c r="AU524" s="227" t="s">
        <v>88</v>
      </c>
      <c r="AV524" s="12" t="s">
        <v>24</v>
      </c>
      <c r="AW524" s="12" t="s">
        <v>42</v>
      </c>
      <c r="AX524" s="12" t="s">
        <v>79</v>
      </c>
      <c r="AY524" s="227" t="s">
        <v>159</v>
      </c>
    </row>
    <row r="525" spans="2:51" s="13" customFormat="1" ht="13.5">
      <c r="B525" s="228"/>
      <c r="C525" s="229"/>
      <c r="D525" s="230" t="s">
        <v>168</v>
      </c>
      <c r="E525" s="231" t="s">
        <v>22</v>
      </c>
      <c r="F525" s="232" t="s">
        <v>749</v>
      </c>
      <c r="G525" s="229"/>
      <c r="H525" s="233">
        <v>64.28</v>
      </c>
      <c r="I525" s="234"/>
      <c r="J525" s="229"/>
      <c r="K525" s="229"/>
      <c r="L525" s="235"/>
      <c r="M525" s="236"/>
      <c r="N525" s="237"/>
      <c r="O525" s="237"/>
      <c r="P525" s="237"/>
      <c r="Q525" s="237"/>
      <c r="R525" s="237"/>
      <c r="S525" s="237"/>
      <c r="T525" s="238"/>
      <c r="AT525" s="239" t="s">
        <v>168</v>
      </c>
      <c r="AU525" s="239" t="s">
        <v>88</v>
      </c>
      <c r="AV525" s="13" t="s">
        <v>88</v>
      </c>
      <c r="AW525" s="13" t="s">
        <v>42</v>
      </c>
      <c r="AX525" s="13" t="s">
        <v>24</v>
      </c>
      <c r="AY525" s="239" t="s">
        <v>159</v>
      </c>
    </row>
    <row r="526" spans="2:65" s="1" customFormat="1" ht="22.5" customHeight="1">
      <c r="B526" s="41"/>
      <c r="C526" s="204" t="s">
        <v>754</v>
      </c>
      <c r="D526" s="204" t="s">
        <v>161</v>
      </c>
      <c r="E526" s="205" t="s">
        <v>755</v>
      </c>
      <c r="F526" s="206" t="s">
        <v>756</v>
      </c>
      <c r="G526" s="207" t="s">
        <v>217</v>
      </c>
      <c r="H526" s="208">
        <v>64.28</v>
      </c>
      <c r="I526" s="209"/>
      <c r="J526" s="210">
        <f>ROUND(I526*H526,2)</f>
        <v>0</v>
      </c>
      <c r="K526" s="206" t="s">
        <v>165</v>
      </c>
      <c r="L526" s="61"/>
      <c r="M526" s="211" t="s">
        <v>22</v>
      </c>
      <c r="N526" s="212" t="s">
        <v>50</v>
      </c>
      <c r="O526" s="42"/>
      <c r="P526" s="213">
        <f>O526*H526</f>
        <v>0</v>
      </c>
      <c r="Q526" s="213">
        <v>0</v>
      </c>
      <c r="R526" s="213">
        <f>Q526*H526</f>
        <v>0</v>
      </c>
      <c r="S526" s="213">
        <v>0</v>
      </c>
      <c r="T526" s="214">
        <f>S526*H526</f>
        <v>0</v>
      </c>
      <c r="AR526" s="25" t="s">
        <v>166</v>
      </c>
      <c r="AT526" s="25" t="s">
        <v>161</v>
      </c>
      <c r="AU526" s="25" t="s">
        <v>88</v>
      </c>
      <c r="AY526" s="25" t="s">
        <v>159</v>
      </c>
      <c r="BE526" s="215">
        <f>IF(N526="základní",J526,0)</f>
        <v>0</v>
      </c>
      <c r="BF526" s="215">
        <f>IF(N526="snížená",J526,0)</f>
        <v>0</v>
      </c>
      <c r="BG526" s="215">
        <f>IF(N526="zákl. přenesená",J526,0)</f>
        <v>0</v>
      </c>
      <c r="BH526" s="215">
        <f>IF(N526="sníž. přenesená",J526,0)</f>
        <v>0</v>
      </c>
      <c r="BI526" s="215">
        <f>IF(N526="nulová",J526,0)</f>
        <v>0</v>
      </c>
      <c r="BJ526" s="25" t="s">
        <v>24</v>
      </c>
      <c r="BK526" s="215">
        <f>ROUND(I526*H526,2)</f>
        <v>0</v>
      </c>
      <c r="BL526" s="25" t="s">
        <v>166</v>
      </c>
      <c r="BM526" s="25" t="s">
        <v>757</v>
      </c>
    </row>
    <row r="527" spans="2:51" s="12" customFormat="1" ht="13.5">
      <c r="B527" s="216"/>
      <c r="C527" s="217"/>
      <c r="D527" s="218" t="s">
        <v>168</v>
      </c>
      <c r="E527" s="219" t="s">
        <v>22</v>
      </c>
      <c r="F527" s="220" t="s">
        <v>748</v>
      </c>
      <c r="G527" s="217"/>
      <c r="H527" s="221" t="s">
        <v>22</v>
      </c>
      <c r="I527" s="222"/>
      <c r="J527" s="217"/>
      <c r="K527" s="217"/>
      <c r="L527" s="223"/>
      <c r="M527" s="224"/>
      <c r="N527" s="225"/>
      <c r="O527" s="225"/>
      <c r="P527" s="225"/>
      <c r="Q527" s="225"/>
      <c r="R527" s="225"/>
      <c r="S527" s="225"/>
      <c r="T527" s="226"/>
      <c r="AT527" s="227" t="s">
        <v>168</v>
      </c>
      <c r="AU527" s="227" t="s">
        <v>88</v>
      </c>
      <c r="AV527" s="12" t="s">
        <v>24</v>
      </c>
      <c r="AW527" s="12" t="s">
        <v>42</v>
      </c>
      <c r="AX527" s="12" t="s">
        <v>79</v>
      </c>
      <c r="AY527" s="227" t="s">
        <v>159</v>
      </c>
    </row>
    <row r="528" spans="2:51" s="13" customFormat="1" ht="13.5">
      <c r="B528" s="228"/>
      <c r="C528" s="229"/>
      <c r="D528" s="230" t="s">
        <v>168</v>
      </c>
      <c r="E528" s="231" t="s">
        <v>22</v>
      </c>
      <c r="F528" s="232" t="s">
        <v>749</v>
      </c>
      <c r="G528" s="229"/>
      <c r="H528" s="233">
        <v>64.28</v>
      </c>
      <c r="I528" s="234"/>
      <c r="J528" s="229"/>
      <c r="K528" s="229"/>
      <c r="L528" s="235"/>
      <c r="M528" s="236"/>
      <c r="N528" s="237"/>
      <c r="O528" s="237"/>
      <c r="P528" s="237"/>
      <c r="Q528" s="237"/>
      <c r="R528" s="237"/>
      <c r="S528" s="237"/>
      <c r="T528" s="238"/>
      <c r="AT528" s="239" t="s">
        <v>168</v>
      </c>
      <c r="AU528" s="239" t="s">
        <v>88</v>
      </c>
      <c r="AV528" s="13" t="s">
        <v>88</v>
      </c>
      <c r="AW528" s="13" t="s">
        <v>42</v>
      </c>
      <c r="AX528" s="13" t="s">
        <v>24</v>
      </c>
      <c r="AY528" s="239" t="s">
        <v>159</v>
      </c>
    </row>
    <row r="529" spans="2:65" s="1" customFormat="1" ht="31.5" customHeight="1">
      <c r="B529" s="41"/>
      <c r="C529" s="204" t="s">
        <v>758</v>
      </c>
      <c r="D529" s="204" t="s">
        <v>161</v>
      </c>
      <c r="E529" s="205" t="s">
        <v>759</v>
      </c>
      <c r="F529" s="206" t="s">
        <v>760</v>
      </c>
      <c r="G529" s="207" t="s">
        <v>258</v>
      </c>
      <c r="H529" s="208">
        <v>0.334</v>
      </c>
      <c r="I529" s="209"/>
      <c r="J529" s="210">
        <f>ROUND(I529*H529,2)</f>
        <v>0</v>
      </c>
      <c r="K529" s="206" t="s">
        <v>165</v>
      </c>
      <c r="L529" s="61"/>
      <c r="M529" s="211" t="s">
        <v>22</v>
      </c>
      <c r="N529" s="212" t="s">
        <v>50</v>
      </c>
      <c r="O529" s="42"/>
      <c r="P529" s="213">
        <f>O529*H529</f>
        <v>0</v>
      </c>
      <c r="Q529" s="213">
        <v>2.54805</v>
      </c>
      <c r="R529" s="213">
        <f>Q529*H529</f>
        <v>0.8510487</v>
      </c>
      <c r="S529" s="213">
        <v>0</v>
      </c>
      <c r="T529" s="214">
        <f>S529*H529</f>
        <v>0</v>
      </c>
      <c r="AR529" s="25" t="s">
        <v>166</v>
      </c>
      <c r="AT529" s="25" t="s">
        <v>161</v>
      </c>
      <c r="AU529" s="25" t="s">
        <v>88</v>
      </c>
      <c r="AY529" s="25" t="s">
        <v>159</v>
      </c>
      <c r="BE529" s="215">
        <f>IF(N529="základní",J529,0)</f>
        <v>0</v>
      </c>
      <c r="BF529" s="215">
        <f>IF(N529="snížená",J529,0)</f>
        <v>0</v>
      </c>
      <c r="BG529" s="215">
        <f>IF(N529="zákl. přenesená",J529,0)</f>
        <v>0</v>
      </c>
      <c r="BH529" s="215">
        <f>IF(N529="sníž. přenesená",J529,0)</f>
        <v>0</v>
      </c>
      <c r="BI529" s="215">
        <f>IF(N529="nulová",J529,0)</f>
        <v>0</v>
      </c>
      <c r="BJ529" s="25" t="s">
        <v>24</v>
      </c>
      <c r="BK529" s="215">
        <f>ROUND(I529*H529,2)</f>
        <v>0</v>
      </c>
      <c r="BL529" s="25" t="s">
        <v>166</v>
      </c>
      <c r="BM529" s="25" t="s">
        <v>761</v>
      </c>
    </row>
    <row r="530" spans="2:51" s="12" customFormat="1" ht="13.5">
      <c r="B530" s="216"/>
      <c r="C530" s="217"/>
      <c r="D530" s="218" t="s">
        <v>168</v>
      </c>
      <c r="E530" s="219" t="s">
        <v>22</v>
      </c>
      <c r="F530" s="220" t="s">
        <v>762</v>
      </c>
      <c r="G530" s="217"/>
      <c r="H530" s="221" t="s">
        <v>22</v>
      </c>
      <c r="I530" s="222"/>
      <c r="J530" s="217"/>
      <c r="K530" s="217"/>
      <c r="L530" s="223"/>
      <c r="M530" s="224"/>
      <c r="N530" s="225"/>
      <c r="O530" s="225"/>
      <c r="P530" s="225"/>
      <c r="Q530" s="225"/>
      <c r="R530" s="225"/>
      <c r="S530" s="225"/>
      <c r="T530" s="226"/>
      <c r="AT530" s="227" t="s">
        <v>168</v>
      </c>
      <c r="AU530" s="227" t="s">
        <v>88</v>
      </c>
      <c r="AV530" s="12" t="s">
        <v>24</v>
      </c>
      <c r="AW530" s="12" t="s">
        <v>42</v>
      </c>
      <c r="AX530" s="12" t="s">
        <v>79</v>
      </c>
      <c r="AY530" s="227" t="s">
        <v>159</v>
      </c>
    </row>
    <row r="531" spans="2:51" s="12" customFormat="1" ht="13.5">
      <c r="B531" s="216"/>
      <c r="C531" s="217"/>
      <c r="D531" s="218" t="s">
        <v>168</v>
      </c>
      <c r="E531" s="219" t="s">
        <v>22</v>
      </c>
      <c r="F531" s="220" t="s">
        <v>763</v>
      </c>
      <c r="G531" s="217"/>
      <c r="H531" s="221" t="s">
        <v>22</v>
      </c>
      <c r="I531" s="222"/>
      <c r="J531" s="217"/>
      <c r="K531" s="217"/>
      <c r="L531" s="223"/>
      <c r="M531" s="224"/>
      <c r="N531" s="225"/>
      <c r="O531" s="225"/>
      <c r="P531" s="225"/>
      <c r="Q531" s="225"/>
      <c r="R531" s="225"/>
      <c r="S531" s="225"/>
      <c r="T531" s="226"/>
      <c r="AT531" s="227" t="s">
        <v>168</v>
      </c>
      <c r="AU531" s="227" t="s">
        <v>88</v>
      </c>
      <c r="AV531" s="12" t="s">
        <v>24</v>
      </c>
      <c r="AW531" s="12" t="s">
        <v>42</v>
      </c>
      <c r="AX531" s="12" t="s">
        <v>79</v>
      </c>
      <c r="AY531" s="227" t="s">
        <v>159</v>
      </c>
    </row>
    <row r="532" spans="2:51" s="12" customFormat="1" ht="13.5">
      <c r="B532" s="216"/>
      <c r="C532" s="217"/>
      <c r="D532" s="218" t="s">
        <v>168</v>
      </c>
      <c r="E532" s="219" t="s">
        <v>22</v>
      </c>
      <c r="F532" s="220" t="s">
        <v>764</v>
      </c>
      <c r="G532" s="217"/>
      <c r="H532" s="221" t="s">
        <v>22</v>
      </c>
      <c r="I532" s="222"/>
      <c r="J532" s="217"/>
      <c r="K532" s="217"/>
      <c r="L532" s="223"/>
      <c r="M532" s="224"/>
      <c r="N532" s="225"/>
      <c r="O532" s="225"/>
      <c r="P532" s="225"/>
      <c r="Q532" s="225"/>
      <c r="R532" s="225"/>
      <c r="S532" s="225"/>
      <c r="T532" s="226"/>
      <c r="AT532" s="227" t="s">
        <v>168</v>
      </c>
      <c r="AU532" s="227" t="s">
        <v>88</v>
      </c>
      <c r="AV532" s="12" t="s">
        <v>24</v>
      </c>
      <c r="AW532" s="12" t="s">
        <v>42</v>
      </c>
      <c r="AX532" s="12" t="s">
        <v>79</v>
      </c>
      <c r="AY532" s="227" t="s">
        <v>159</v>
      </c>
    </row>
    <row r="533" spans="2:51" s="12" customFormat="1" ht="13.5">
      <c r="B533" s="216"/>
      <c r="C533" s="217"/>
      <c r="D533" s="218" t="s">
        <v>168</v>
      </c>
      <c r="E533" s="219" t="s">
        <v>22</v>
      </c>
      <c r="F533" s="220" t="s">
        <v>765</v>
      </c>
      <c r="G533" s="217"/>
      <c r="H533" s="221" t="s">
        <v>22</v>
      </c>
      <c r="I533" s="222"/>
      <c r="J533" s="217"/>
      <c r="K533" s="217"/>
      <c r="L533" s="223"/>
      <c r="M533" s="224"/>
      <c r="N533" s="225"/>
      <c r="O533" s="225"/>
      <c r="P533" s="225"/>
      <c r="Q533" s="225"/>
      <c r="R533" s="225"/>
      <c r="S533" s="225"/>
      <c r="T533" s="226"/>
      <c r="AT533" s="227" t="s">
        <v>168</v>
      </c>
      <c r="AU533" s="227" t="s">
        <v>88</v>
      </c>
      <c r="AV533" s="12" t="s">
        <v>24</v>
      </c>
      <c r="AW533" s="12" t="s">
        <v>42</v>
      </c>
      <c r="AX533" s="12" t="s">
        <v>79</v>
      </c>
      <c r="AY533" s="227" t="s">
        <v>159</v>
      </c>
    </row>
    <row r="534" spans="2:51" s="13" customFormat="1" ht="13.5">
      <c r="B534" s="228"/>
      <c r="C534" s="229"/>
      <c r="D534" s="218" t="s">
        <v>168</v>
      </c>
      <c r="E534" s="242" t="s">
        <v>22</v>
      </c>
      <c r="F534" s="243" t="s">
        <v>766</v>
      </c>
      <c r="G534" s="229"/>
      <c r="H534" s="244">
        <v>0.9</v>
      </c>
      <c r="I534" s="234"/>
      <c r="J534" s="229"/>
      <c r="K534" s="229"/>
      <c r="L534" s="235"/>
      <c r="M534" s="236"/>
      <c r="N534" s="237"/>
      <c r="O534" s="237"/>
      <c r="P534" s="237"/>
      <c r="Q534" s="237"/>
      <c r="R534" s="237"/>
      <c r="S534" s="237"/>
      <c r="T534" s="238"/>
      <c r="AT534" s="239" t="s">
        <v>168</v>
      </c>
      <c r="AU534" s="239" t="s">
        <v>88</v>
      </c>
      <c r="AV534" s="13" t="s">
        <v>88</v>
      </c>
      <c r="AW534" s="13" t="s">
        <v>42</v>
      </c>
      <c r="AX534" s="13" t="s">
        <v>79</v>
      </c>
      <c r="AY534" s="239" t="s">
        <v>159</v>
      </c>
    </row>
    <row r="535" spans="2:51" s="13" customFormat="1" ht="13.5">
      <c r="B535" s="228"/>
      <c r="C535" s="229"/>
      <c r="D535" s="218" t="s">
        <v>168</v>
      </c>
      <c r="E535" s="242" t="s">
        <v>22</v>
      </c>
      <c r="F535" s="243" t="s">
        <v>767</v>
      </c>
      <c r="G535" s="229"/>
      <c r="H535" s="244">
        <v>-0.784</v>
      </c>
      <c r="I535" s="234"/>
      <c r="J535" s="229"/>
      <c r="K535" s="229"/>
      <c r="L535" s="235"/>
      <c r="M535" s="236"/>
      <c r="N535" s="237"/>
      <c r="O535" s="237"/>
      <c r="P535" s="237"/>
      <c r="Q535" s="237"/>
      <c r="R535" s="237"/>
      <c r="S535" s="237"/>
      <c r="T535" s="238"/>
      <c r="AT535" s="239" t="s">
        <v>168</v>
      </c>
      <c r="AU535" s="239" t="s">
        <v>88</v>
      </c>
      <c r="AV535" s="13" t="s">
        <v>88</v>
      </c>
      <c r="AW535" s="13" t="s">
        <v>42</v>
      </c>
      <c r="AX535" s="13" t="s">
        <v>79</v>
      </c>
      <c r="AY535" s="239" t="s">
        <v>159</v>
      </c>
    </row>
    <row r="536" spans="2:51" s="15" customFormat="1" ht="13.5">
      <c r="B536" s="256"/>
      <c r="C536" s="257"/>
      <c r="D536" s="218" t="s">
        <v>168</v>
      </c>
      <c r="E536" s="258" t="s">
        <v>22</v>
      </c>
      <c r="F536" s="259" t="s">
        <v>212</v>
      </c>
      <c r="G536" s="257"/>
      <c r="H536" s="260">
        <v>0.116</v>
      </c>
      <c r="I536" s="261"/>
      <c r="J536" s="257"/>
      <c r="K536" s="257"/>
      <c r="L536" s="262"/>
      <c r="M536" s="263"/>
      <c r="N536" s="264"/>
      <c r="O536" s="264"/>
      <c r="P536" s="264"/>
      <c r="Q536" s="264"/>
      <c r="R536" s="264"/>
      <c r="S536" s="264"/>
      <c r="T536" s="265"/>
      <c r="AT536" s="266" t="s">
        <v>168</v>
      </c>
      <c r="AU536" s="266" t="s">
        <v>88</v>
      </c>
      <c r="AV536" s="15" t="s">
        <v>175</v>
      </c>
      <c r="AW536" s="15" t="s">
        <v>42</v>
      </c>
      <c r="AX536" s="15" t="s">
        <v>79</v>
      </c>
      <c r="AY536" s="266" t="s">
        <v>159</v>
      </c>
    </row>
    <row r="537" spans="2:51" s="12" customFormat="1" ht="13.5">
      <c r="B537" s="216"/>
      <c r="C537" s="217"/>
      <c r="D537" s="218" t="s">
        <v>168</v>
      </c>
      <c r="E537" s="219" t="s">
        <v>22</v>
      </c>
      <c r="F537" s="220" t="s">
        <v>768</v>
      </c>
      <c r="G537" s="217"/>
      <c r="H537" s="221" t="s">
        <v>22</v>
      </c>
      <c r="I537" s="222"/>
      <c r="J537" s="217"/>
      <c r="K537" s="217"/>
      <c r="L537" s="223"/>
      <c r="M537" s="224"/>
      <c r="N537" s="225"/>
      <c r="O537" s="225"/>
      <c r="P537" s="225"/>
      <c r="Q537" s="225"/>
      <c r="R537" s="225"/>
      <c r="S537" s="225"/>
      <c r="T537" s="226"/>
      <c r="AT537" s="227" t="s">
        <v>168</v>
      </c>
      <c r="AU537" s="227" t="s">
        <v>88</v>
      </c>
      <c r="AV537" s="12" t="s">
        <v>24</v>
      </c>
      <c r="AW537" s="12" t="s">
        <v>42</v>
      </c>
      <c r="AX537" s="12" t="s">
        <v>79</v>
      </c>
      <c r="AY537" s="227" t="s">
        <v>159</v>
      </c>
    </row>
    <row r="538" spans="2:51" s="13" customFormat="1" ht="13.5">
      <c r="B538" s="228"/>
      <c r="C538" s="229"/>
      <c r="D538" s="218" t="s">
        <v>168</v>
      </c>
      <c r="E538" s="242" t="s">
        <v>22</v>
      </c>
      <c r="F538" s="243" t="s">
        <v>769</v>
      </c>
      <c r="G538" s="229"/>
      <c r="H538" s="244">
        <v>0.392</v>
      </c>
      <c r="I538" s="234"/>
      <c r="J538" s="229"/>
      <c r="K538" s="229"/>
      <c r="L538" s="235"/>
      <c r="M538" s="236"/>
      <c r="N538" s="237"/>
      <c r="O538" s="237"/>
      <c r="P538" s="237"/>
      <c r="Q538" s="237"/>
      <c r="R538" s="237"/>
      <c r="S538" s="237"/>
      <c r="T538" s="238"/>
      <c r="AT538" s="239" t="s">
        <v>168</v>
      </c>
      <c r="AU538" s="239" t="s">
        <v>88</v>
      </c>
      <c r="AV538" s="13" t="s">
        <v>88</v>
      </c>
      <c r="AW538" s="13" t="s">
        <v>42</v>
      </c>
      <c r="AX538" s="13" t="s">
        <v>79</v>
      </c>
      <c r="AY538" s="239" t="s">
        <v>159</v>
      </c>
    </row>
    <row r="539" spans="2:51" s="13" customFormat="1" ht="13.5">
      <c r="B539" s="228"/>
      <c r="C539" s="229"/>
      <c r="D539" s="218" t="s">
        <v>168</v>
      </c>
      <c r="E539" s="242" t="s">
        <v>22</v>
      </c>
      <c r="F539" s="243" t="s">
        <v>770</v>
      </c>
      <c r="G539" s="229"/>
      <c r="H539" s="244">
        <v>-0.174</v>
      </c>
      <c r="I539" s="234"/>
      <c r="J539" s="229"/>
      <c r="K539" s="229"/>
      <c r="L539" s="235"/>
      <c r="M539" s="236"/>
      <c r="N539" s="237"/>
      <c r="O539" s="237"/>
      <c r="P539" s="237"/>
      <c r="Q539" s="237"/>
      <c r="R539" s="237"/>
      <c r="S539" s="237"/>
      <c r="T539" s="238"/>
      <c r="AT539" s="239" t="s">
        <v>168</v>
      </c>
      <c r="AU539" s="239" t="s">
        <v>88</v>
      </c>
      <c r="AV539" s="13" t="s">
        <v>88</v>
      </c>
      <c r="AW539" s="13" t="s">
        <v>42</v>
      </c>
      <c r="AX539" s="13" t="s">
        <v>79</v>
      </c>
      <c r="AY539" s="239" t="s">
        <v>159</v>
      </c>
    </row>
    <row r="540" spans="2:51" s="15" customFormat="1" ht="13.5">
      <c r="B540" s="256"/>
      <c r="C540" s="257"/>
      <c r="D540" s="218" t="s">
        <v>168</v>
      </c>
      <c r="E540" s="258" t="s">
        <v>22</v>
      </c>
      <c r="F540" s="259" t="s">
        <v>212</v>
      </c>
      <c r="G540" s="257"/>
      <c r="H540" s="260">
        <v>0.218</v>
      </c>
      <c r="I540" s="261"/>
      <c r="J540" s="257"/>
      <c r="K540" s="257"/>
      <c r="L540" s="262"/>
      <c r="M540" s="263"/>
      <c r="N540" s="264"/>
      <c r="O540" s="264"/>
      <c r="P540" s="264"/>
      <c r="Q540" s="264"/>
      <c r="R540" s="264"/>
      <c r="S540" s="264"/>
      <c r="T540" s="265"/>
      <c r="AT540" s="266" t="s">
        <v>168</v>
      </c>
      <c r="AU540" s="266" t="s">
        <v>88</v>
      </c>
      <c r="AV540" s="15" t="s">
        <v>175</v>
      </c>
      <c r="AW540" s="15" t="s">
        <v>42</v>
      </c>
      <c r="AX540" s="15" t="s">
        <v>79</v>
      </c>
      <c r="AY540" s="266" t="s">
        <v>159</v>
      </c>
    </row>
    <row r="541" spans="2:51" s="14" customFormat="1" ht="13.5">
      <c r="B541" s="245"/>
      <c r="C541" s="246"/>
      <c r="D541" s="230" t="s">
        <v>168</v>
      </c>
      <c r="E541" s="247" t="s">
        <v>22</v>
      </c>
      <c r="F541" s="248" t="s">
        <v>204</v>
      </c>
      <c r="G541" s="246"/>
      <c r="H541" s="249">
        <v>0.334</v>
      </c>
      <c r="I541" s="250"/>
      <c r="J541" s="246"/>
      <c r="K541" s="246"/>
      <c r="L541" s="251"/>
      <c r="M541" s="252"/>
      <c r="N541" s="253"/>
      <c r="O541" s="253"/>
      <c r="P541" s="253"/>
      <c r="Q541" s="253"/>
      <c r="R541" s="253"/>
      <c r="S541" s="253"/>
      <c r="T541" s="254"/>
      <c r="AT541" s="255" t="s">
        <v>168</v>
      </c>
      <c r="AU541" s="255" t="s">
        <v>88</v>
      </c>
      <c r="AV541" s="14" t="s">
        <v>166</v>
      </c>
      <c r="AW541" s="14" t="s">
        <v>42</v>
      </c>
      <c r="AX541" s="14" t="s">
        <v>24</v>
      </c>
      <c r="AY541" s="255" t="s">
        <v>159</v>
      </c>
    </row>
    <row r="542" spans="2:65" s="1" customFormat="1" ht="31.5" customHeight="1">
      <c r="B542" s="41"/>
      <c r="C542" s="204" t="s">
        <v>771</v>
      </c>
      <c r="D542" s="204" t="s">
        <v>161</v>
      </c>
      <c r="E542" s="205" t="s">
        <v>772</v>
      </c>
      <c r="F542" s="206" t="s">
        <v>773</v>
      </c>
      <c r="G542" s="207" t="s">
        <v>217</v>
      </c>
      <c r="H542" s="208">
        <v>14.047</v>
      </c>
      <c r="I542" s="209"/>
      <c r="J542" s="210">
        <f>ROUND(I542*H542,2)</f>
        <v>0</v>
      </c>
      <c r="K542" s="206" t="s">
        <v>165</v>
      </c>
      <c r="L542" s="61"/>
      <c r="M542" s="211" t="s">
        <v>22</v>
      </c>
      <c r="N542" s="212" t="s">
        <v>50</v>
      </c>
      <c r="O542" s="42"/>
      <c r="P542" s="213">
        <f>O542*H542</f>
        <v>0</v>
      </c>
      <c r="Q542" s="213">
        <v>3E-05</v>
      </c>
      <c r="R542" s="213">
        <f>Q542*H542</f>
        <v>0.00042141000000000005</v>
      </c>
      <c r="S542" s="213">
        <v>0</v>
      </c>
      <c r="T542" s="214">
        <f>S542*H542</f>
        <v>0</v>
      </c>
      <c r="AR542" s="25" t="s">
        <v>166</v>
      </c>
      <c r="AT542" s="25" t="s">
        <v>161</v>
      </c>
      <c r="AU542" s="25" t="s">
        <v>88</v>
      </c>
      <c r="AY542" s="25" t="s">
        <v>159</v>
      </c>
      <c r="BE542" s="215">
        <f>IF(N542="základní",J542,0)</f>
        <v>0</v>
      </c>
      <c r="BF542" s="215">
        <f>IF(N542="snížená",J542,0)</f>
        <v>0</v>
      </c>
      <c r="BG542" s="215">
        <f>IF(N542="zákl. přenesená",J542,0)</f>
        <v>0</v>
      </c>
      <c r="BH542" s="215">
        <f>IF(N542="sníž. přenesená",J542,0)</f>
        <v>0</v>
      </c>
      <c r="BI542" s="215">
        <f>IF(N542="nulová",J542,0)</f>
        <v>0</v>
      </c>
      <c r="BJ542" s="25" t="s">
        <v>24</v>
      </c>
      <c r="BK542" s="215">
        <f>ROUND(I542*H542,2)</f>
        <v>0</v>
      </c>
      <c r="BL542" s="25" t="s">
        <v>166</v>
      </c>
      <c r="BM542" s="25" t="s">
        <v>774</v>
      </c>
    </row>
    <row r="543" spans="2:51" s="12" customFormat="1" ht="13.5">
      <c r="B543" s="216"/>
      <c r="C543" s="217"/>
      <c r="D543" s="218" t="s">
        <v>168</v>
      </c>
      <c r="E543" s="219" t="s">
        <v>22</v>
      </c>
      <c r="F543" s="220" t="s">
        <v>775</v>
      </c>
      <c r="G543" s="217"/>
      <c r="H543" s="221" t="s">
        <v>22</v>
      </c>
      <c r="I543" s="222"/>
      <c r="J543" s="217"/>
      <c r="K543" s="217"/>
      <c r="L543" s="223"/>
      <c r="M543" s="224"/>
      <c r="N543" s="225"/>
      <c r="O543" s="225"/>
      <c r="P543" s="225"/>
      <c r="Q543" s="225"/>
      <c r="R543" s="225"/>
      <c r="S543" s="225"/>
      <c r="T543" s="226"/>
      <c r="AT543" s="227" t="s">
        <v>168</v>
      </c>
      <c r="AU543" s="227" t="s">
        <v>88</v>
      </c>
      <c r="AV543" s="12" t="s">
        <v>24</v>
      </c>
      <c r="AW543" s="12" t="s">
        <v>42</v>
      </c>
      <c r="AX543" s="12" t="s">
        <v>79</v>
      </c>
      <c r="AY543" s="227" t="s">
        <v>159</v>
      </c>
    </row>
    <row r="544" spans="2:51" s="13" customFormat="1" ht="13.5">
      <c r="B544" s="228"/>
      <c r="C544" s="229"/>
      <c r="D544" s="218" t="s">
        <v>168</v>
      </c>
      <c r="E544" s="242" t="s">
        <v>22</v>
      </c>
      <c r="F544" s="243" t="s">
        <v>776</v>
      </c>
      <c r="G544" s="229"/>
      <c r="H544" s="244">
        <v>9.927</v>
      </c>
      <c r="I544" s="234"/>
      <c r="J544" s="229"/>
      <c r="K544" s="229"/>
      <c r="L544" s="235"/>
      <c r="M544" s="236"/>
      <c r="N544" s="237"/>
      <c r="O544" s="237"/>
      <c r="P544" s="237"/>
      <c r="Q544" s="237"/>
      <c r="R544" s="237"/>
      <c r="S544" s="237"/>
      <c r="T544" s="238"/>
      <c r="AT544" s="239" t="s">
        <v>168</v>
      </c>
      <c r="AU544" s="239" t="s">
        <v>88</v>
      </c>
      <c r="AV544" s="13" t="s">
        <v>88</v>
      </c>
      <c r="AW544" s="13" t="s">
        <v>42</v>
      </c>
      <c r="AX544" s="13" t="s">
        <v>79</v>
      </c>
      <c r="AY544" s="239" t="s">
        <v>159</v>
      </c>
    </row>
    <row r="545" spans="2:51" s="13" customFormat="1" ht="13.5">
      <c r="B545" s="228"/>
      <c r="C545" s="229"/>
      <c r="D545" s="218" t="s">
        <v>168</v>
      </c>
      <c r="E545" s="242" t="s">
        <v>22</v>
      </c>
      <c r="F545" s="243" t="s">
        <v>777</v>
      </c>
      <c r="G545" s="229"/>
      <c r="H545" s="244">
        <v>4.12</v>
      </c>
      <c r="I545" s="234"/>
      <c r="J545" s="229"/>
      <c r="K545" s="229"/>
      <c r="L545" s="235"/>
      <c r="M545" s="236"/>
      <c r="N545" s="237"/>
      <c r="O545" s="237"/>
      <c r="P545" s="237"/>
      <c r="Q545" s="237"/>
      <c r="R545" s="237"/>
      <c r="S545" s="237"/>
      <c r="T545" s="238"/>
      <c r="AT545" s="239" t="s">
        <v>168</v>
      </c>
      <c r="AU545" s="239" t="s">
        <v>88</v>
      </c>
      <c r="AV545" s="13" t="s">
        <v>88</v>
      </c>
      <c r="AW545" s="13" t="s">
        <v>42</v>
      </c>
      <c r="AX545" s="13" t="s">
        <v>79</v>
      </c>
      <c r="AY545" s="239" t="s">
        <v>159</v>
      </c>
    </row>
    <row r="546" spans="2:51" s="14" customFormat="1" ht="13.5">
      <c r="B546" s="245"/>
      <c r="C546" s="246"/>
      <c r="D546" s="230" t="s">
        <v>168</v>
      </c>
      <c r="E546" s="247" t="s">
        <v>22</v>
      </c>
      <c r="F546" s="248" t="s">
        <v>204</v>
      </c>
      <c r="G546" s="246"/>
      <c r="H546" s="249">
        <v>14.047</v>
      </c>
      <c r="I546" s="250"/>
      <c r="J546" s="246"/>
      <c r="K546" s="246"/>
      <c r="L546" s="251"/>
      <c r="M546" s="252"/>
      <c r="N546" s="253"/>
      <c r="O546" s="253"/>
      <c r="P546" s="253"/>
      <c r="Q546" s="253"/>
      <c r="R546" s="253"/>
      <c r="S546" s="253"/>
      <c r="T546" s="254"/>
      <c r="AT546" s="255" t="s">
        <v>168</v>
      </c>
      <c r="AU546" s="255" t="s">
        <v>88</v>
      </c>
      <c r="AV546" s="14" t="s">
        <v>166</v>
      </c>
      <c r="AW546" s="14" t="s">
        <v>42</v>
      </c>
      <c r="AX546" s="14" t="s">
        <v>24</v>
      </c>
      <c r="AY546" s="255" t="s">
        <v>159</v>
      </c>
    </row>
    <row r="547" spans="2:65" s="1" customFormat="1" ht="57" customHeight="1">
      <c r="B547" s="41"/>
      <c r="C547" s="204" t="s">
        <v>778</v>
      </c>
      <c r="D547" s="204" t="s">
        <v>161</v>
      </c>
      <c r="E547" s="205" t="s">
        <v>779</v>
      </c>
      <c r="F547" s="206" t="s">
        <v>780</v>
      </c>
      <c r="G547" s="207" t="s">
        <v>217</v>
      </c>
      <c r="H547" s="208">
        <v>6</v>
      </c>
      <c r="I547" s="209"/>
      <c r="J547" s="210">
        <f>ROUND(I547*H547,2)</f>
        <v>0</v>
      </c>
      <c r="K547" s="206" t="s">
        <v>165</v>
      </c>
      <c r="L547" s="61"/>
      <c r="M547" s="211" t="s">
        <v>22</v>
      </c>
      <c r="N547" s="212" t="s">
        <v>50</v>
      </c>
      <c r="O547" s="42"/>
      <c r="P547" s="213">
        <f>O547*H547</f>
        <v>0</v>
      </c>
      <c r="Q547" s="213">
        <v>0</v>
      </c>
      <c r="R547" s="213">
        <f>Q547*H547</f>
        <v>0</v>
      </c>
      <c r="S547" s="213">
        <v>0</v>
      </c>
      <c r="T547" s="214">
        <f>S547*H547</f>
        <v>0</v>
      </c>
      <c r="AR547" s="25" t="s">
        <v>166</v>
      </c>
      <c r="AT547" s="25" t="s">
        <v>161</v>
      </c>
      <c r="AU547" s="25" t="s">
        <v>88</v>
      </c>
      <c r="AY547" s="25" t="s">
        <v>159</v>
      </c>
      <c r="BE547" s="215">
        <f>IF(N547="základní",J547,0)</f>
        <v>0</v>
      </c>
      <c r="BF547" s="215">
        <f>IF(N547="snížená",J547,0)</f>
        <v>0</v>
      </c>
      <c r="BG547" s="215">
        <f>IF(N547="zákl. přenesená",J547,0)</f>
        <v>0</v>
      </c>
      <c r="BH547" s="215">
        <f>IF(N547="sníž. přenesená",J547,0)</f>
        <v>0</v>
      </c>
      <c r="BI547" s="215">
        <f>IF(N547="nulová",J547,0)</f>
        <v>0</v>
      </c>
      <c r="BJ547" s="25" t="s">
        <v>24</v>
      </c>
      <c r="BK547" s="215">
        <f>ROUND(I547*H547,2)</f>
        <v>0</v>
      </c>
      <c r="BL547" s="25" t="s">
        <v>166</v>
      </c>
      <c r="BM547" s="25" t="s">
        <v>781</v>
      </c>
    </row>
    <row r="548" spans="2:51" s="12" customFormat="1" ht="13.5">
      <c r="B548" s="216"/>
      <c r="C548" s="217"/>
      <c r="D548" s="218" t="s">
        <v>168</v>
      </c>
      <c r="E548" s="219" t="s">
        <v>22</v>
      </c>
      <c r="F548" s="220" t="s">
        <v>738</v>
      </c>
      <c r="G548" s="217"/>
      <c r="H548" s="221" t="s">
        <v>22</v>
      </c>
      <c r="I548" s="222"/>
      <c r="J548" s="217"/>
      <c r="K548" s="217"/>
      <c r="L548" s="223"/>
      <c r="M548" s="224"/>
      <c r="N548" s="225"/>
      <c r="O548" s="225"/>
      <c r="P548" s="225"/>
      <c r="Q548" s="225"/>
      <c r="R548" s="225"/>
      <c r="S548" s="225"/>
      <c r="T548" s="226"/>
      <c r="AT548" s="227" t="s">
        <v>168</v>
      </c>
      <c r="AU548" s="227" t="s">
        <v>88</v>
      </c>
      <c r="AV548" s="12" t="s">
        <v>24</v>
      </c>
      <c r="AW548" s="12" t="s">
        <v>42</v>
      </c>
      <c r="AX548" s="12" t="s">
        <v>79</v>
      </c>
      <c r="AY548" s="227" t="s">
        <v>159</v>
      </c>
    </row>
    <row r="549" spans="2:51" s="13" customFormat="1" ht="13.5">
      <c r="B549" s="228"/>
      <c r="C549" s="229"/>
      <c r="D549" s="230" t="s">
        <v>168</v>
      </c>
      <c r="E549" s="231" t="s">
        <v>22</v>
      </c>
      <c r="F549" s="232" t="s">
        <v>219</v>
      </c>
      <c r="G549" s="229"/>
      <c r="H549" s="233">
        <v>6</v>
      </c>
      <c r="I549" s="234"/>
      <c r="J549" s="229"/>
      <c r="K549" s="229"/>
      <c r="L549" s="235"/>
      <c r="M549" s="236"/>
      <c r="N549" s="237"/>
      <c r="O549" s="237"/>
      <c r="P549" s="237"/>
      <c r="Q549" s="237"/>
      <c r="R549" s="237"/>
      <c r="S549" s="237"/>
      <c r="T549" s="238"/>
      <c r="AT549" s="239" t="s">
        <v>168</v>
      </c>
      <c r="AU549" s="239" t="s">
        <v>88</v>
      </c>
      <c r="AV549" s="13" t="s">
        <v>88</v>
      </c>
      <c r="AW549" s="13" t="s">
        <v>42</v>
      </c>
      <c r="AX549" s="13" t="s">
        <v>24</v>
      </c>
      <c r="AY549" s="239" t="s">
        <v>159</v>
      </c>
    </row>
    <row r="550" spans="2:65" s="1" customFormat="1" ht="57" customHeight="1">
      <c r="B550" s="41"/>
      <c r="C550" s="204" t="s">
        <v>782</v>
      </c>
      <c r="D550" s="204" t="s">
        <v>161</v>
      </c>
      <c r="E550" s="205" t="s">
        <v>783</v>
      </c>
      <c r="F550" s="206" t="s">
        <v>784</v>
      </c>
      <c r="G550" s="207" t="s">
        <v>217</v>
      </c>
      <c r="H550" s="208">
        <v>6</v>
      </c>
      <c r="I550" s="209"/>
      <c r="J550" s="210">
        <f>ROUND(I550*H550,2)</f>
        <v>0</v>
      </c>
      <c r="K550" s="206" t="s">
        <v>165</v>
      </c>
      <c r="L550" s="61"/>
      <c r="M550" s="211" t="s">
        <v>22</v>
      </c>
      <c r="N550" s="212" t="s">
        <v>50</v>
      </c>
      <c r="O550" s="42"/>
      <c r="P550" s="213">
        <f>O550*H550</f>
        <v>0</v>
      </c>
      <c r="Q550" s="213">
        <v>0</v>
      </c>
      <c r="R550" s="213">
        <f>Q550*H550</f>
        <v>0</v>
      </c>
      <c r="S550" s="213">
        <v>0</v>
      </c>
      <c r="T550" s="214">
        <f>S550*H550</f>
        <v>0</v>
      </c>
      <c r="AR550" s="25" t="s">
        <v>166</v>
      </c>
      <c r="AT550" s="25" t="s">
        <v>161</v>
      </c>
      <c r="AU550" s="25" t="s">
        <v>88</v>
      </c>
      <c r="AY550" s="25" t="s">
        <v>159</v>
      </c>
      <c r="BE550" s="215">
        <f>IF(N550="základní",J550,0)</f>
        <v>0</v>
      </c>
      <c r="BF550" s="215">
        <f>IF(N550="snížená",J550,0)</f>
        <v>0</v>
      </c>
      <c r="BG550" s="215">
        <f>IF(N550="zákl. přenesená",J550,0)</f>
        <v>0</v>
      </c>
      <c r="BH550" s="215">
        <f>IF(N550="sníž. přenesená",J550,0)</f>
        <v>0</v>
      </c>
      <c r="BI550" s="215">
        <f>IF(N550="nulová",J550,0)</f>
        <v>0</v>
      </c>
      <c r="BJ550" s="25" t="s">
        <v>24</v>
      </c>
      <c r="BK550" s="215">
        <f>ROUND(I550*H550,2)</f>
        <v>0</v>
      </c>
      <c r="BL550" s="25" t="s">
        <v>166</v>
      </c>
      <c r="BM550" s="25" t="s">
        <v>785</v>
      </c>
    </row>
    <row r="551" spans="2:51" s="12" customFormat="1" ht="13.5">
      <c r="B551" s="216"/>
      <c r="C551" s="217"/>
      <c r="D551" s="218" t="s">
        <v>168</v>
      </c>
      <c r="E551" s="219" t="s">
        <v>22</v>
      </c>
      <c r="F551" s="220" t="s">
        <v>738</v>
      </c>
      <c r="G551" s="217"/>
      <c r="H551" s="221" t="s">
        <v>22</v>
      </c>
      <c r="I551" s="222"/>
      <c r="J551" s="217"/>
      <c r="K551" s="217"/>
      <c r="L551" s="223"/>
      <c r="M551" s="224"/>
      <c r="N551" s="225"/>
      <c r="O551" s="225"/>
      <c r="P551" s="225"/>
      <c r="Q551" s="225"/>
      <c r="R551" s="225"/>
      <c r="S551" s="225"/>
      <c r="T551" s="226"/>
      <c r="AT551" s="227" t="s">
        <v>168</v>
      </c>
      <c r="AU551" s="227" t="s">
        <v>88</v>
      </c>
      <c r="AV551" s="12" t="s">
        <v>24</v>
      </c>
      <c r="AW551" s="12" t="s">
        <v>42</v>
      </c>
      <c r="AX551" s="12" t="s">
        <v>79</v>
      </c>
      <c r="AY551" s="227" t="s">
        <v>159</v>
      </c>
    </row>
    <row r="552" spans="2:51" s="13" customFormat="1" ht="13.5">
      <c r="B552" s="228"/>
      <c r="C552" s="229"/>
      <c r="D552" s="230" t="s">
        <v>168</v>
      </c>
      <c r="E552" s="231" t="s">
        <v>22</v>
      </c>
      <c r="F552" s="232" t="s">
        <v>219</v>
      </c>
      <c r="G552" s="229"/>
      <c r="H552" s="233">
        <v>6</v>
      </c>
      <c r="I552" s="234"/>
      <c r="J552" s="229"/>
      <c r="K552" s="229"/>
      <c r="L552" s="235"/>
      <c r="M552" s="236"/>
      <c r="N552" s="237"/>
      <c r="O552" s="237"/>
      <c r="P552" s="237"/>
      <c r="Q552" s="237"/>
      <c r="R552" s="237"/>
      <c r="S552" s="237"/>
      <c r="T552" s="238"/>
      <c r="AT552" s="239" t="s">
        <v>168</v>
      </c>
      <c r="AU552" s="239" t="s">
        <v>88</v>
      </c>
      <c r="AV552" s="13" t="s">
        <v>88</v>
      </c>
      <c r="AW552" s="13" t="s">
        <v>42</v>
      </c>
      <c r="AX552" s="13" t="s">
        <v>24</v>
      </c>
      <c r="AY552" s="239" t="s">
        <v>159</v>
      </c>
    </row>
    <row r="553" spans="2:65" s="1" customFormat="1" ht="44.25" customHeight="1">
      <c r="B553" s="41"/>
      <c r="C553" s="204" t="s">
        <v>786</v>
      </c>
      <c r="D553" s="204" t="s">
        <v>161</v>
      </c>
      <c r="E553" s="205" t="s">
        <v>787</v>
      </c>
      <c r="F553" s="206" t="s">
        <v>788</v>
      </c>
      <c r="G553" s="207" t="s">
        <v>164</v>
      </c>
      <c r="H553" s="208">
        <v>11.45</v>
      </c>
      <c r="I553" s="209"/>
      <c r="J553" s="210">
        <f>ROUND(I553*H553,2)</f>
        <v>0</v>
      </c>
      <c r="K553" s="206" t="s">
        <v>165</v>
      </c>
      <c r="L553" s="61"/>
      <c r="M553" s="211" t="s">
        <v>22</v>
      </c>
      <c r="N553" s="212" t="s">
        <v>50</v>
      </c>
      <c r="O553" s="42"/>
      <c r="P553" s="213">
        <f>O553*H553</f>
        <v>0</v>
      </c>
      <c r="Q553" s="213">
        <v>0</v>
      </c>
      <c r="R553" s="213">
        <f>Q553*H553</f>
        <v>0</v>
      </c>
      <c r="S553" s="213">
        <v>0</v>
      </c>
      <c r="T553" s="214">
        <f>S553*H553</f>
        <v>0</v>
      </c>
      <c r="AR553" s="25" t="s">
        <v>166</v>
      </c>
      <c r="AT553" s="25" t="s">
        <v>161</v>
      </c>
      <c r="AU553" s="25" t="s">
        <v>88</v>
      </c>
      <c r="AY553" s="25" t="s">
        <v>159</v>
      </c>
      <c r="BE553" s="215">
        <f>IF(N553="základní",J553,0)</f>
        <v>0</v>
      </c>
      <c r="BF553" s="215">
        <f>IF(N553="snížená",J553,0)</f>
        <v>0</v>
      </c>
      <c r="BG553" s="215">
        <f>IF(N553="zákl. přenesená",J553,0)</f>
        <v>0</v>
      </c>
      <c r="BH553" s="215">
        <f>IF(N553="sníž. přenesená",J553,0)</f>
        <v>0</v>
      </c>
      <c r="BI553" s="215">
        <f>IF(N553="nulová",J553,0)</f>
        <v>0</v>
      </c>
      <c r="BJ553" s="25" t="s">
        <v>24</v>
      </c>
      <c r="BK553" s="215">
        <f>ROUND(I553*H553,2)</f>
        <v>0</v>
      </c>
      <c r="BL553" s="25" t="s">
        <v>166</v>
      </c>
      <c r="BM553" s="25" t="s">
        <v>789</v>
      </c>
    </row>
    <row r="554" spans="2:51" s="12" customFormat="1" ht="13.5">
      <c r="B554" s="216"/>
      <c r="C554" s="217"/>
      <c r="D554" s="218" t="s">
        <v>168</v>
      </c>
      <c r="E554" s="219" t="s">
        <v>22</v>
      </c>
      <c r="F554" s="220" t="s">
        <v>790</v>
      </c>
      <c r="G554" s="217"/>
      <c r="H554" s="221" t="s">
        <v>22</v>
      </c>
      <c r="I554" s="222"/>
      <c r="J554" s="217"/>
      <c r="K554" s="217"/>
      <c r="L554" s="223"/>
      <c r="M554" s="224"/>
      <c r="N554" s="225"/>
      <c r="O554" s="225"/>
      <c r="P554" s="225"/>
      <c r="Q554" s="225"/>
      <c r="R554" s="225"/>
      <c r="S554" s="225"/>
      <c r="T554" s="226"/>
      <c r="AT554" s="227" t="s">
        <v>168</v>
      </c>
      <c r="AU554" s="227" t="s">
        <v>88</v>
      </c>
      <c r="AV554" s="12" t="s">
        <v>24</v>
      </c>
      <c r="AW554" s="12" t="s">
        <v>42</v>
      </c>
      <c r="AX554" s="12" t="s">
        <v>79</v>
      </c>
      <c r="AY554" s="227" t="s">
        <v>159</v>
      </c>
    </row>
    <row r="555" spans="2:51" s="13" customFormat="1" ht="13.5">
      <c r="B555" s="228"/>
      <c r="C555" s="229"/>
      <c r="D555" s="218" t="s">
        <v>168</v>
      </c>
      <c r="E555" s="242" t="s">
        <v>22</v>
      </c>
      <c r="F555" s="243" t="s">
        <v>184</v>
      </c>
      <c r="G555" s="229"/>
      <c r="H555" s="244">
        <v>11.45</v>
      </c>
      <c r="I555" s="234"/>
      <c r="J555" s="229"/>
      <c r="K555" s="229"/>
      <c r="L555" s="235"/>
      <c r="M555" s="236"/>
      <c r="N555" s="237"/>
      <c r="O555" s="237"/>
      <c r="P555" s="237"/>
      <c r="Q555" s="237"/>
      <c r="R555" s="237"/>
      <c r="S555" s="237"/>
      <c r="T555" s="238"/>
      <c r="AT555" s="239" t="s">
        <v>168</v>
      </c>
      <c r="AU555" s="239" t="s">
        <v>88</v>
      </c>
      <c r="AV555" s="13" t="s">
        <v>88</v>
      </c>
      <c r="AW555" s="13" t="s">
        <v>42</v>
      </c>
      <c r="AX555" s="13" t="s">
        <v>24</v>
      </c>
      <c r="AY555" s="239" t="s">
        <v>159</v>
      </c>
    </row>
    <row r="556" spans="2:63" s="11" customFormat="1" ht="29.85" customHeight="1">
      <c r="B556" s="187"/>
      <c r="C556" s="188"/>
      <c r="D556" s="201" t="s">
        <v>78</v>
      </c>
      <c r="E556" s="202" t="s">
        <v>791</v>
      </c>
      <c r="F556" s="202" t="s">
        <v>792</v>
      </c>
      <c r="G556" s="188"/>
      <c r="H556" s="188"/>
      <c r="I556" s="191"/>
      <c r="J556" s="203">
        <f>BK556</f>
        <v>0</v>
      </c>
      <c r="K556" s="188"/>
      <c r="L556" s="193"/>
      <c r="M556" s="194"/>
      <c r="N556" s="195"/>
      <c r="O556" s="195"/>
      <c r="P556" s="196">
        <f>SUM(P557:P577)</f>
        <v>0</v>
      </c>
      <c r="Q556" s="195"/>
      <c r="R556" s="196">
        <f>SUM(R557:R577)</f>
        <v>0</v>
      </c>
      <c r="S556" s="195"/>
      <c r="T556" s="197">
        <f>SUM(T557:T577)</f>
        <v>0</v>
      </c>
      <c r="AR556" s="198" t="s">
        <v>24</v>
      </c>
      <c r="AT556" s="199" t="s">
        <v>78</v>
      </c>
      <c r="AU556" s="199" t="s">
        <v>24</v>
      </c>
      <c r="AY556" s="198" t="s">
        <v>159</v>
      </c>
      <c r="BK556" s="200">
        <f>SUM(BK557:BK577)</f>
        <v>0</v>
      </c>
    </row>
    <row r="557" spans="2:65" s="1" customFormat="1" ht="31.5" customHeight="1">
      <c r="B557" s="41"/>
      <c r="C557" s="204" t="s">
        <v>793</v>
      </c>
      <c r="D557" s="204" t="s">
        <v>161</v>
      </c>
      <c r="E557" s="205" t="s">
        <v>794</v>
      </c>
      <c r="F557" s="206" t="s">
        <v>795</v>
      </c>
      <c r="G557" s="207" t="s">
        <v>377</v>
      </c>
      <c r="H557" s="208">
        <v>314.152</v>
      </c>
      <c r="I557" s="209"/>
      <c r="J557" s="210">
        <f>ROUND(I557*H557,2)</f>
        <v>0</v>
      </c>
      <c r="K557" s="206" t="s">
        <v>165</v>
      </c>
      <c r="L557" s="61"/>
      <c r="M557" s="211" t="s">
        <v>22</v>
      </c>
      <c r="N557" s="212" t="s">
        <v>50</v>
      </c>
      <c r="O557" s="42"/>
      <c r="P557" s="213">
        <f>O557*H557</f>
        <v>0</v>
      </c>
      <c r="Q557" s="213">
        <v>0</v>
      </c>
      <c r="R557" s="213">
        <f>Q557*H557</f>
        <v>0</v>
      </c>
      <c r="S557" s="213">
        <v>0</v>
      </c>
      <c r="T557" s="214">
        <f>S557*H557</f>
        <v>0</v>
      </c>
      <c r="AR557" s="25" t="s">
        <v>166</v>
      </c>
      <c r="AT557" s="25" t="s">
        <v>161</v>
      </c>
      <c r="AU557" s="25" t="s">
        <v>88</v>
      </c>
      <c r="AY557" s="25" t="s">
        <v>159</v>
      </c>
      <c r="BE557" s="215">
        <f>IF(N557="základní",J557,0)</f>
        <v>0</v>
      </c>
      <c r="BF557" s="215">
        <f>IF(N557="snížená",J557,0)</f>
        <v>0</v>
      </c>
      <c r="BG557" s="215">
        <f>IF(N557="zákl. přenesená",J557,0)</f>
        <v>0</v>
      </c>
      <c r="BH557" s="215">
        <f>IF(N557="sníž. přenesená",J557,0)</f>
        <v>0</v>
      </c>
      <c r="BI557" s="215">
        <f>IF(N557="nulová",J557,0)</f>
        <v>0</v>
      </c>
      <c r="BJ557" s="25" t="s">
        <v>24</v>
      </c>
      <c r="BK557" s="215">
        <f>ROUND(I557*H557,2)</f>
        <v>0</v>
      </c>
      <c r="BL557" s="25" t="s">
        <v>166</v>
      </c>
      <c r="BM557" s="25" t="s">
        <v>796</v>
      </c>
    </row>
    <row r="558" spans="2:51" s="13" customFormat="1" ht="13.5">
      <c r="B558" s="228"/>
      <c r="C558" s="229"/>
      <c r="D558" s="218" t="s">
        <v>168</v>
      </c>
      <c r="E558" s="242" t="s">
        <v>22</v>
      </c>
      <c r="F558" s="243" t="s">
        <v>797</v>
      </c>
      <c r="G558" s="229"/>
      <c r="H558" s="244">
        <v>54.784</v>
      </c>
      <c r="I558" s="234"/>
      <c r="J558" s="229"/>
      <c r="K558" s="229"/>
      <c r="L558" s="235"/>
      <c r="M558" s="236"/>
      <c r="N558" s="237"/>
      <c r="O558" s="237"/>
      <c r="P558" s="237"/>
      <c r="Q558" s="237"/>
      <c r="R558" s="237"/>
      <c r="S558" s="237"/>
      <c r="T558" s="238"/>
      <c r="AT558" s="239" t="s">
        <v>168</v>
      </c>
      <c r="AU558" s="239" t="s">
        <v>88</v>
      </c>
      <c r="AV558" s="13" t="s">
        <v>88</v>
      </c>
      <c r="AW558" s="13" t="s">
        <v>42</v>
      </c>
      <c r="AX558" s="13" t="s">
        <v>79</v>
      </c>
      <c r="AY558" s="239" t="s">
        <v>159</v>
      </c>
    </row>
    <row r="559" spans="2:51" s="13" customFormat="1" ht="13.5">
      <c r="B559" s="228"/>
      <c r="C559" s="229"/>
      <c r="D559" s="218" t="s">
        <v>168</v>
      </c>
      <c r="E559" s="242" t="s">
        <v>22</v>
      </c>
      <c r="F559" s="243" t="s">
        <v>798</v>
      </c>
      <c r="G559" s="229"/>
      <c r="H559" s="244">
        <v>102.839</v>
      </c>
      <c r="I559" s="234"/>
      <c r="J559" s="229"/>
      <c r="K559" s="229"/>
      <c r="L559" s="235"/>
      <c r="M559" s="236"/>
      <c r="N559" s="237"/>
      <c r="O559" s="237"/>
      <c r="P559" s="237"/>
      <c r="Q559" s="237"/>
      <c r="R559" s="237"/>
      <c r="S559" s="237"/>
      <c r="T559" s="238"/>
      <c r="AT559" s="239" t="s">
        <v>168</v>
      </c>
      <c r="AU559" s="239" t="s">
        <v>88</v>
      </c>
      <c r="AV559" s="13" t="s">
        <v>88</v>
      </c>
      <c r="AW559" s="13" t="s">
        <v>42</v>
      </c>
      <c r="AX559" s="13" t="s">
        <v>79</v>
      </c>
      <c r="AY559" s="239" t="s">
        <v>159</v>
      </c>
    </row>
    <row r="560" spans="2:51" s="13" customFormat="1" ht="13.5">
      <c r="B560" s="228"/>
      <c r="C560" s="229"/>
      <c r="D560" s="218" t="s">
        <v>168</v>
      </c>
      <c r="E560" s="242" t="s">
        <v>22</v>
      </c>
      <c r="F560" s="243" t="s">
        <v>799</v>
      </c>
      <c r="G560" s="229"/>
      <c r="H560" s="244">
        <v>156.529</v>
      </c>
      <c r="I560" s="234"/>
      <c r="J560" s="229"/>
      <c r="K560" s="229"/>
      <c r="L560" s="235"/>
      <c r="M560" s="236"/>
      <c r="N560" s="237"/>
      <c r="O560" s="237"/>
      <c r="P560" s="237"/>
      <c r="Q560" s="237"/>
      <c r="R560" s="237"/>
      <c r="S560" s="237"/>
      <c r="T560" s="238"/>
      <c r="AT560" s="239" t="s">
        <v>168</v>
      </c>
      <c r="AU560" s="239" t="s">
        <v>88</v>
      </c>
      <c r="AV560" s="13" t="s">
        <v>88</v>
      </c>
      <c r="AW560" s="13" t="s">
        <v>42</v>
      </c>
      <c r="AX560" s="13" t="s">
        <v>79</v>
      </c>
      <c r="AY560" s="239" t="s">
        <v>159</v>
      </c>
    </row>
    <row r="561" spans="2:51" s="14" customFormat="1" ht="13.5">
      <c r="B561" s="245"/>
      <c r="C561" s="246"/>
      <c r="D561" s="230" t="s">
        <v>168</v>
      </c>
      <c r="E561" s="247" t="s">
        <v>22</v>
      </c>
      <c r="F561" s="248" t="s">
        <v>204</v>
      </c>
      <c r="G561" s="246"/>
      <c r="H561" s="249">
        <v>314.152</v>
      </c>
      <c r="I561" s="250"/>
      <c r="J561" s="246"/>
      <c r="K561" s="246"/>
      <c r="L561" s="251"/>
      <c r="M561" s="252"/>
      <c r="N561" s="253"/>
      <c r="O561" s="253"/>
      <c r="P561" s="253"/>
      <c r="Q561" s="253"/>
      <c r="R561" s="253"/>
      <c r="S561" s="253"/>
      <c r="T561" s="254"/>
      <c r="AT561" s="255" t="s">
        <v>168</v>
      </c>
      <c r="AU561" s="255" t="s">
        <v>88</v>
      </c>
      <c r="AV561" s="14" t="s">
        <v>166</v>
      </c>
      <c r="AW561" s="14" t="s">
        <v>42</v>
      </c>
      <c r="AX561" s="14" t="s">
        <v>24</v>
      </c>
      <c r="AY561" s="255" t="s">
        <v>159</v>
      </c>
    </row>
    <row r="562" spans="2:65" s="1" customFormat="1" ht="31.5" customHeight="1">
      <c r="B562" s="41"/>
      <c r="C562" s="204" t="s">
        <v>800</v>
      </c>
      <c r="D562" s="204" t="s">
        <v>161</v>
      </c>
      <c r="E562" s="205" t="s">
        <v>801</v>
      </c>
      <c r="F562" s="206" t="s">
        <v>802</v>
      </c>
      <c r="G562" s="207" t="s">
        <v>377</v>
      </c>
      <c r="H562" s="208">
        <v>1256.608</v>
      </c>
      <c r="I562" s="209"/>
      <c r="J562" s="210">
        <f>ROUND(I562*H562,2)</f>
        <v>0</v>
      </c>
      <c r="K562" s="206" t="s">
        <v>165</v>
      </c>
      <c r="L562" s="61"/>
      <c r="M562" s="211" t="s">
        <v>22</v>
      </c>
      <c r="N562" s="212" t="s">
        <v>50</v>
      </c>
      <c r="O562" s="42"/>
      <c r="P562" s="213">
        <f>O562*H562</f>
        <v>0</v>
      </c>
      <c r="Q562" s="213">
        <v>0</v>
      </c>
      <c r="R562" s="213">
        <f>Q562*H562</f>
        <v>0</v>
      </c>
      <c r="S562" s="213">
        <v>0</v>
      </c>
      <c r="T562" s="214">
        <f>S562*H562</f>
        <v>0</v>
      </c>
      <c r="AR562" s="25" t="s">
        <v>166</v>
      </c>
      <c r="AT562" s="25" t="s">
        <v>161</v>
      </c>
      <c r="AU562" s="25" t="s">
        <v>88</v>
      </c>
      <c r="AY562" s="25" t="s">
        <v>159</v>
      </c>
      <c r="BE562" s="215">
        <f>IF(N562="základní",J562,0)</f>
        <v>0</v>
      </c>
      <c r="BF562" s="215">
        <f>IF(N562="snížená",J562,0)</f>
        <v>0</v>
      </c>
      <c r="BG562" s="215">
        <f>IF(N562="zákl. přenesená",J562,0)</f>
        <v>0</v>
      </c>
      <c r="BH562" s="215">
        <f>IF(N562="sníž. přenesená",J562,0)</f>
        <v>0</v>
      </c>
      <c r="BI562" s="215">
        <f>IF(N562="nulová",J562,0)</f>
        <v>0</v>
      </c>
      <c r="BJ562" s="25" t="s">
        <v>24</v>
      </c>
      <c r="BK562" s="215">
        <f>ROUND(I562*H562,2)</f>
        <v>0</v>
      </c>
      <c r="BL562" s="25" t="s">
        <v>166</v>
      </c>
      <c r="BM562" s="25" t="s">
        <v>803</v>
      </c>
    </row>
    <row r="563" spans="2:51" s="12" customFormat="1" ht="13.5">
      <c r="B563" s="216"/>
      <c r="C563" s="217"/>
      <c r="D563" s="218" t="s">
        <v>168</v>
      </c>
      <c r="E563" s="219" t="s">
        <v>22</v>
      </c>
      <c r="F563" s="220" t="s">
        <v>804</v>
      </c>
      <c r="G563" s="217"/>
      <c r="H563" s="221" t="s">
        <v>22</v>
      </c>
      <c r="I563" s="222"/>
      <c r="J563" s="217"/>
      <c r="K563" s="217"/>
      <c r="L563" s="223"/>
      <c r="M563" s="224"/>
      <c r="N563" s="225"/>
      <c r="O563" s="225"/>
      <c r="P563" s="225"/>
      <c r="Q563" s="225"/>
      <c r="R563" s="225"/>
      <c r="S563" s="225"/>
      <c r="T563" s="226"/>
      <c r="AT563" s="227" t="s">
        <v>168</v>
      </c>
      <c r="AU563" s="227" t="s">
        <v>88</v>
      </c>
      <c r="AV563" s="12" t="s">
        <v>24</v>
      </c>
      <c r="AW563" s="12" t="s">
        <v>42</v>
      </c>
      <c r="AX563" s="12" t="s">
        <v>79</v>
      </c>
      <c r="AY563" s="227" t="s">
        <v>159</v>
      </c>
    </row>
    <row r="564" spans="2:51" s="13" customFormat="1" ht="13.5">
      <c r="B564" s="228"/>
      <c r="C564" s="229"/>
      <c r="D564" s="230" t="s">
        <v>168</v>
      </c>
      <c r="E564" s="231" t="s">
        <v>22</v>
      </c>
      <c r="F564" s="232" t="s">
        <v>805</v>
      </c>
      <c r="G564" s="229"/>
      <c r="H564" s="233">
        <v>1256.608</v>
      </c>
      <c r="I564" s="234"/>
      <c r="J564" s="229"/>
      <c r="K564" s="229"/>
      <c r="L564" s="235"/>
      <c r="M564" s="236"/>
      <c r="N564" s="237"/>
      <c r="O564" s="237"/>
      <c r="P564" s="237"/>
      <c r="Q564" s="237"/>
      <c r="R564" s="237"/>
      <c r="S564" s="237"/>
      <c r="T564" s="238"/>
      <c r="AT564" s="239" t="s">
        <v>168</v>
      </c>
      <c r="AU564" s="239" t="s">
        <v>88</v>
      </c>
      <c r="AV564" s="13" t="s">
        <v>88</v>
      </c>
      <c r="AW564" s="13" t="s">
        <v>42</v>
      </c>
      <c r="AX564" s="13" t="s">
        <v>24</v>
      </c>
      <c r="AY564" s="239" t="s">
        <v>159</v>
      </c>
    </row>
    <row r="565" spans="2:65" s="1" customFormat="1" ht="31.5" customHeight="1">
      <c r="B565" s="41"/>
      <c r="C565" s="204" t="s">
        <v>806</v>
      </c>
      <c r="D565" s="204" t="s">
        <v>161</v>
      </c>
      <c r="E565" s="205" t="s">
        <v>807</v>
      </c>
      <c r="F565" s="206" t="s">
        <v>808</v>
      </c>
      <c r="G565" s="207" t="s">
        <v>377</v>
      </c>
      <c r="H565" s="208">
        <v>35.704</v>
      </c>
      <c r="I565" s="209"/>
      <c r="J565" s="210">
        <f>ROUND(I565*H565,2)</f>
        <v>0</v>
      </c>
      <c r="K565" s="206" t="s">
        <v>165</v>
      </c>
      <c r="L565" s="61"/>
      <c r="M565" s="211" t="s">
        <v>22</v>
      </c>
      <c r="N565" s="212" t="s">
        <v>50</v>
      </c>
      <c r="O565" s="42"/>
      <c r="P565" s="213">
        <f>O565*H565</f>
        <v>0</v>
      </c>
      <c r="Q565" s="213">
        <v>0</v>
      </c>
      <c r="R565" s="213">
        <f>Q565*H565</f>
        <v>0</v>
      </c>
      <c r="S565" s="213">
        <v>0</v>
      </c>
      <c r="T565" s="214">
        <f>S565*H565</f>
        <v>0</v>
      </c>
      <c r="AR565" s="25" t="s">
        <v>166</v>
      </c>
      <c r="AT565" s="25" t="s">
        <v>161</v>
      </c>
      <c r="AU565" s="25" t="s">
        <v>88</v>
      </c>
      <c r="AY565" s="25" t="s">
        <v>159</v>
      </c>
      <c r="BE565" s="215">
        <f>IF(N565="základní",J565,0)</f>
        <v>0</v>
      </c>
      <c r="BF565" s="215">
        <f>IF(N565="snížená",J565,0)</f>
        <v>0</v>
      </c>
      <c r="BG565" s="215">
        <f>IF(N565="zákl. přenesená",J565,0)</f>
        <v>0</v>
      </c>
      <c r="BH565" s="215">
        <f>IF(N565="sníž. přenesená",J565,0)</f>
        <v>0</v>
      </c>
      <c r="BI565" s="215">
        <f>IF(N565="nulová",J565,0)</f>
        <v>0</v>
      </c>
      <c r="BJ565" s="25" t="s">
        <v>24</v>
      </c>
      <c r="BK565" s="215">
        <f>ROUND(I565*H565,2)</f>
        <v>0</v>
      </c>
      <c r="BL565" s="25" t="s">
        <v>166</v>
      </c>
      <c r="BM565" s="25" t="s">
        <v>809</v>
      </c>
    </row>
    <row r="566" spans="2:51" s="13" customFormat="1" ht="13.5">
      <c r="B566" s="228"/>
      <c r="C566" s="229"/>
      <c r="D566" s="230" t="s">
        <v>168</v>
      </c>
      <c r="E566" s="231" t="s">
        <v>22</v>
      </c>
      <c r="F566" s="232" t="s">
        <v>810</v>
      </c>
      <c r="G566" s="229"/>
      <c r="H566" s="233">
        <v>35.704</v>
      </c>
      <c r="I566" s="234"/>
      <c r="J566" s="229"/>
      <c r="K566" s="229"/>
      <c r="L566" s="235"/>
      <c r="M566" s="236"/>
      <c r="N566" s="237"/>
      <c r="O566" s="237"/>
      <c r="P566" s="237"/>
      <c r="Q566" s="237"/>
      <c r="R566" s="237"/>
      <c r="S566" s="237"/>
      <c r="T566" s="238"/>
      <c r="AT566" s="239" t="s">
        <v>168</v>
      </c>
      <c r="AU566" s="239" t="s">
        <v>88</v>
      </c>
      <c r="AV566" s="13" t="s">
        <v>88</v>
      </c>
      <c r="AW566" s="13" t="s">
        <v>42</v>
      </c>
      <c r="AX566" s="13" t="s">
        <v>24</v>
      </c>
      <c r="AY566" s="239" t="s">
        <v>159</v>
      </c>
    </row>
    <row r="567" spans="2:65" s="1" customFormat="1" ht="31.5" customHeight="1">
      <c r="B567" s="41"/>
      <c r="C567" s="204" t="s">
        <v>811</v>
      </c>
      <c r="D567" s="204" t="s">
        <v>161</v>
      </c>
      <c r="E567" s="205" t="s">
        <v>812</v>
      </c>
      <c r="F567" s="206" t="s">
        <v>802</v>
      </c>
      <c r="G567" s="207" t="s">
        <v>377</v>
      </c>
      <c r="H567" s="208">
        <v>142.816</v>
      </c>
      <c r="I567" s="209"/>
      <c r="J567" s="210">
        <f>ROUND(I567*H567,2)</f>
        <v>0</v>
      </c>
      <c r="K567" s="206" t="s">
        <v>165</v>
      </c>
      <c r="L567" s="61"/>
      <c r="M567" s="211" t="s">
        <v>22</v>
      </c>
      <c r="N567" s="212" t="s">
        <v>50</v>
      </c>
      <c r="O567" s="42"/>
      <c r="P567" s="213">
        <f>O567*H567</f>
        <v>0</v>
      </c>
      <c r="Q567" s="213">
        <v>0</v>
      </c>
      <c r="R567" s="213">
        <f>Q567*H567</f>
        <v>0</v>
      </c>
      <c r="S567" s="213">
        <v>0</v>
      </c>
      <c r="T567" s="214">
        <f>S567*H567</f>
        <v>0</v>
      </c>
      <c r="AR567" s="25" t="s">
        <v>166</v>
      </c>
      <c r="AT567" s="25" t="s">
        <v>161</v>
      </c>
      <c r="AU567" s="25" t="s">
        <v>88</v>
      </c>
      <c r="AY567" s="25" t="s">
        <v>159</v>
      </c>
      <c r="BE567" s="215">
        <f>IF(N567="základní",J567,0)</f>
        <v>0</v>
      </c>
      <c r="BF567" s="215">
        <f>IF(N567="snížená",J567,0)</f>
        <v>0</v>
      </c>
      <c r="BG567" s="215">
        <f>IF(N567="zákl. přenesená",J567,0)</f>
        <v>0</v>
      </c>
      <c r="BH567" s="215">
        <f>IF(N567="sníž. přenesená",J567,0)</f>
        <v>0</v>
      </c>
      <c r="BI567" s="215">
        <f>IF(N567="nulová",J567,0)</f>
        <v>0</v>
      </c>
      <c r="BJ567" s="25" t="s">
        <v>24</v>
      </c>
      <c r="BK567" s="215">
        <f>ROUND(I567*H567,2)</f>
        <v>0</v>
      </c>
      <c r="BL567" s="25" t="s">
        <v>166</v>
      </c>
      <c r="BM567" s="25" t="s">
        <v>813</v>
      </c>
    </row>
    <row r="568" spans="2:51" s="12" customFormat="1" ht="13.5">
      <c r="B568" s="216"/>
      <c r="C568" s="217"/>
      <c r="D568" s="218" t="s">
        <v>168</v>
      </c>
      <c r="E568" s="219" t="s">
        <v>22</v>
      </c>
      <c r="F568" s="220" t="s">
        <v>804</v>
      </c>
      <c r="G568" s="217"/>
      <c r="H568" s="221" t="s">
        <v>22</v>
      </c>
      <c r="I568" s="222"/>
      <c r="J568" s="217"/>
      <c r="K568" s="217"/>
      <c r="L568" s="223"/>
      <c r="M568" s="224"/>
      <c r="N568" s="225"/>
      <c r="O568" s="225"/>
      <c r="P568" s="225"/>
      <c r="Q568" s="225"/>
      <c r="R568" s="225"/>
      <c r="S568" s="225"/>
      <c r="T568" s="226"/>
      <c r="AT568" s="227" t="s">
        <v>168</v>
      </c>
      <c r="AU568" s="227" t="s">
        <v>88</v>
      </c>
      <c r="AV568" s="12" t="s">
        <v>24</v>
      </c>
      <c r="AW568" s="12" t="s">
        <v>42</v>
      </c>
      <c r="AX568" s="12" t="s">
        <v>79</v>
      </c>
      <c r="AY568" s="227" t="s">
        <v>159</v>
      </c>
    </row>
    <row r="569" spans="2:51" s="13" customFormat="1" ht="13.5">
      <c r="B569" s="228"/>
      <c r="C569" s="229"/>
      <c r="D569" s="230" t="s">
        <v>168</v>
      </c>
      <c r="E569" s="231" t="s">
        <v>22</v>
      </c>
      <c r="F569" s="232" t="s">
        <v>814</v>
      </c>
      <c r="G569" s="229"/>
      <c r="H569" s="233">
        <v>142.816</v>
      </c>
      <c r="I569" s="234"/>
      <c r="J569" s="229"/>
      <c r="K569" s="229"/>
      <c r="L569" s="235"/>
      <c r="M569" s="236"/>
      <c r="N569" s="237"/>
      <c r="O569" s="237"/>
      <c r="P569" s="237"/>
      <c r="Q569" s="237"/>
      <c r="R569" s="237"/>
      <c r="S569" s="237"/>
      <c r="T569" s="238"/>
      <c r="AT569" s="239" t="s">
        <v>168</v>
      </c>
      <c r="AU569" s="239" t="s">
        <v>88</v>
      </c>
      <c r="AV569" s="13" t="s">
        <v>88</v>
      </c>
      <c r="AW569" s="13" t="s">
        <v>42</v>
      </c>
      <c r="AX569" s="13" t="s">
        <v>24</v>
      </c>
      <c r="AY569" s="239" t="s">
        <v>159</v>
      </c>
    </row>
    <row r="570" spans="2:65" s="1" customFormat="1" ht="22.5" customHeight="1">
      <c r="B570" s="41"/>
      <c r="C570" s="204" t="s">
        <v>815</v>
      </c>
      <c r="D570" s="204" t="s">
        <v>161</v>
      </c>
      <c r="E570" s="205" t="s">
        <v>816</v>
      </c>
      <c r="F570" s="206" t="s">
        <v>817</v>
      </c>
      <c r="G570" s="207" t="s">
        <v>377</v>
      </c>
      <c r="H570" s="208">
        <v>35.704</v>
      </c>
      <c r="I570" s="209"/>
      <c r="J570" s="210">
        <f>ROUND(I570*H570,2)</f>
        <v>0</v>
      </c>
      <c r="K570" s="206" t="s">
        <v>165</v>
      </c>
      <c r="L570" s="61"/>
      <c r="M570" s="211" t="s">
        <v>22</v>
      </c>
      <c r="N570" s="212" t="s">
        <v>50</v>
      </c>
      <c r="O570" s="42"/>
      <c r="P570" s="213">
        <f>O570*H570</f>
        <v>0</v>
      </c>
      <c r="Q570" s="213">
        <v>0</v>
      </c>
      <c r="R570" s="213">
        <f>Q570*H570</f>
        <v>0</v>
      </c>
      <c r="S570" s="213">
        <v>0</v>
      </c>
      <c r="T570" s="214">
        <f>S570*H570</f>
        <v>0</v>
      </c>
      <c r="AR570" s="25" t="s">
        <v>166</v>
      </c>
      <c r="AT570" s="25" t="s">
        <v>161</v>
      </c>
      <c r="AU570" s="25" t="s">
        <v>88</v>
      </c>
      <c r="AY570" s="25" t="s">
        <v>159</v>
      </c>
      <c r="BE570" s="215">
        <f>IF(N570="základní",J570,0)</f>
        <v>0</v>
      </c>
      <c r="BF570" s="215">
        <f>IF(N570="snížená",J570,0)</f>
        <v>0</v>
      </c>
      <c r="BG570" s="215">
        <f>IF(N570="zákl. přenesená",J570,0)</f>
        <v>0</v>
      </c>
      <c r="BH570" s="215">
        <f>IF(N570="sníž. přenesená",J570,0)</f>
        <v>0</v>
      </c>
      <c r="BI570" s="215">
        <f>IF(N570="nulová",J570,0)</f>
        <v>0</v>
      </c>
      <c r="BJ570" s="25" t="s">
        <v>24</v>
      </c>
      <c r="BK570" s="215">
        <f>ROUND(I570*H570,2)</f>
        <v>0</v>
      </c>
      <c r="BL570" s="25" t="s">
        <v>166</v>
      </c>
      <c r="BM570" s="25" t="s">
        <v>818</v>
      </c>
    </row>
    <row r="571" spans="2:51" s="13" customFormat="1" ht="13.5">
      <c r="B571" s="228"/>
      <c r="C571" s="229"/>
      <c r="D571" s="230" t="s">
        <v>168</v>
      </c>
      <c r="E571" s="231" t="s">
        <v>22</v>
      </c>
      <c r="F571" s="232" t="s">
        <v>810</v>
      </c>
      <c r="G571" s="229"/>
      <c r="H571" s="233">
        <v>35.704</v>
      </c>
      <c r="I571" s="234"/>
      <c r="J571" s="229"/>
      <c r="K571" s="229"/>
      <c r="L571" s="235"/>
      <c r="M571" s="236"/>
      <c r="N571" s="237"/>
      <c r="O571" s="237"/>
      <c r="P571" s="237"/>
      <c r="Q571" s="237"/>
      <c r="R571" s="237"/>
      <c r="S571" s="237"/>
      <c r="T571" s="238"/>
      <c r="AT571" s="239" t="s">
        <v>168</v>
      </c>
      <c r="AU571" s="239" t="s">
        <v>88</v>
      </c>
      <c r="AV571" s="13" t="s">
        <v>88</v>
      </c>
      <c r="AW571" s="13" t="s">
        <v>42</v>
      </c>
      <c r="AX571" s="13" t="s">
        <v>24</v>
      </c>
      <c r="AY571" s="239" t="s">
        <v>159</v>
      </c>
    </row>
    <row r="572" spans="2:65" s="1" customFormat="1" ht="22.5" customHeight="1">
      <c r="B572" s="41"/>
      <c r="C572" s="204" t="s">
        <v>819</v>
      </c>
      <c r="D572" s="204" t="s">
        <v>161</v>
      </c>
      <c r="E572" s="205" t="s">
        <v>820</v>
      </c>
      <c r="F572" s="206" t="s">
        <v>821</v>
      </c>
      <c r="G572" s="207" t="s">
        <v>377</v>
      </c>
      <c r="H572" s="208">
        <v>156.529</v>
      </c>
      <c r="I572" s="209"/>
      <c r="J572" s="210">
        <f>ROUND(I572*H572,2)</f>
        <v>0</v>
      </c>
      <c r="K572" s="206" t="s">
        <v>165</v>
      </c>
      <c r="L572" s="61"/>
      <c r="M572" s="211" t="s">
        <v>22</v>
      </c>
      <c r="N572" s="212" t="s">
        <v>50</v>
      </c>
      <c r="O572" s="42"/>
      <c r="P572" s="213">
        <f>O572*H572</f>
        <v>0</v>
      </c>
      <c r="Q572" s="213">
        <v>0</v>
      </c>
      <c r="R572" s="213">
        <f>Q572*H572</f>
        <v>0</v>
      </c>
      <c r="S572" s="213">
        <v>0</v>
      </c>
      <c r="T572" s="214">
        <f>S572*H572</f>
        <v>0</v>
      </c>
      <c r="AR572" s="25" t="s">
        <v>166</v>
      </c>
      <c r="AT572" s="25" t="s">
        <v>161</v>
      </c>
      <c r="AU572" s="25" t="s">
        <v>88</v>
      </c>
      <c r="AY572" s="25" t="s">
        <v>159</v>
      </c>
      <c r="BE572" s="215">
        <f>IF(N572="základní",J572,0)</f>
        <v>0</v>
      </c>
      <c r="BF572" s="215">
        <f>IF(N572="snížená",J572,0)</f>
        <v>0</v>
      </c>
      <c r="BG572" s="215">
        <f>IF(N572="zákl. přenesená",J572,0)</f>
        <v>0</v>
      </c>
      <c r="BH572" s="215">
        <f>IF(N572="sníž. přenesená",J572,0)</f>
        <v>0</v>
      </c>
      <c r="BI572" s="215">
        <f>IF(N572="nulová",J572,0)</f>
        <v>0</v>
      </c>
      <c r="BJ572" s="25" t="s">
        <v>24</v>
      </c>
      <c r="BK572" s="215">
        <f>ROUND(I572*H572,2)</f>
        <v>0</v>
      </c>
      <c r="BL572" s="25" t="s">
        <v>166</v>
      </c>
      <c r="BM572" s="25" t="s">
        <v>822</v>
      </c>
    </row>
    <row r="573" spans="2:51" s="13" customFormat="1" ht="13.5">
      <c r="B573" s="228"/>
      <c r="C573" s="229"/>
      <c r="D573" s="230" t="s">
        <v>168</v>
      </c>
      <c r="E573" s="231" t="s">
        <v>22</v>
      </c>
      <c r="F573" s="232" t="s">
        <v>799</v>
      </c>
      <c r="G573" s="229"/>
      <c r="H573" s="233">
        <v>156.529</v>
      </c>
      <c r="I573" s="234"/>
      <c r="J573" s="229"/>
      <c r="K573" s="229"/>
      <c r="L573" s="235"/>
      <c r="M573" s="236"/>
      <c r="N573" s="237"/>
      <c r="O573" s="237"/>
      <c r="P573" s="237"/>
      <c r="Q573" s="237"/>
      <c r="R573" s="237"/>
      <c r="S573" s="237"/>
      <c r="T573" s="238"/>
      <c r="AT573" s="239" t="s">
        <v>168</v>
      </c>
      <c r="AU573" s="239" t="s">
        <v>88</v>
      </c>
      <c r="AV573" s="13" t="s">
        <v>88</v>
      </c>
      <c r="AW573" s="13" t="s">
        <v>42</v>
      </c>
      <c r="AX573" s="13" t="s">
        <v>24</v>
      </c>
      <c r="AY573" s="239" t="s">
        <v>159</v>
      </c>
    </row>
    <row r="574" spans="2:65" s="1" customFormat="1" ht="22.5" customHeight="1">
      <c r="B574" s="41"/>
      <c r="C574" s="204" t="s">
        <v>823</v>
      </c>
      <c r="D574" s="204" t="s">
        <v>161</v>
      </c>
      <c r="E574" s="205" t="s">
        <v>824</v>
      </c>
      <c r="F574" s="206" t="s">
        <v>825</v>
      </c>
      <c r="G574" s="207" t="s">
        <v>377</v>
      </c>
      <c r="H574" s="208">
        <v>157.623</v>
      </c>
      <c r="I574" s="209"/>
      <c r="J574" s="210">
        <f>ROUND(I574*H574,2)</f>
        <v>0</v>
      </c>
      <c r="K574" s="206" t="s">
        <v>165</v>
      </c>
      <c r="L574" s="61"/>
      <c r="M574" s="211" t="s">
        <v>22</v>
      </c>
      <c r="N574" s="212" t="s">
        <v>50</v>
      </c>
      <c r="O574" s="42"/>
      <c r="P574" s="213">
        <f>O574*H574</f>
        <v>0</v>
      </c>
      <c r="Q574" s="213">
        <v>0</v>
      </c>
      <c r="R574" s="213">
        <f>Q574*H574</f>
        <v>0</v>
      </c>
      <c r="S574" s="213">
        <v>0</v>
      </c>
      <c r="T574" s="214">
        <f>S574*H574</f>
        <v>0</v>
      </c>
      <c r="AR574" s="25" t="s">
        <v>166</v>
      </c>
      <c r="AT574" s="25" t="s">
        <v>161</v>
      </c>
      <c r="AU574" s="25" t="s">
        <v>88</v>
      </c>
      <c r="AY574" s="25" t="s">
        <v>159</v>
      </c>
      <c r="BE574" s="215">
        <f>IF(N574="základní",J574,0)</f>
        <v>0</v>
      </c>
      <c r="BF574" s="215">
        <f>IF(N574="snížená",J574,0)</f>
        <v>0</v>
      </c>
      <c r="BG574" s="215">
        <f>IF(N574="zákl. přenesená",J574,0)</f>
        <v>0</v>
      </c>
      <c r="BH574" s="215">
        <f>IF(N574="sníž. přenesená",J574,0)</f>
        <v>0</v>
      </c>
      <c r="BI574" s="215">
        <f>IF(N574="nulová",J574,0)</f>
        <v>0</v>
      </c>
      <c r="BJ574" s="25" t="s">
        <v>24</v>
      </c>
      <c r="BK574" s="215">
        <f>ROUND(I574*H574,2)</f>
        <v>0</v>
      </c>
      <c r="BL574" s="25" t="s">
        <v>166</v>
      </c>
      <c r="BM574" s="25" t="s">
        <v>826</v>
      </c>
    </row>
    <row r="575" spans="2:51" s="13" customFormat="1" ht="13.5">
      <c r="B575" s="228"/>
      <c r="C575" s="229"/>
      <c r="D575" s="218" t="s">
        <v>168</v>
      </c>
      <c r="E575" s="242" t="s">
        <v>22</v>
      </c>
      <c r="F575" s="243" t="s">
        <v>797</v>
      </c>
      <c r="G575" s="229"/>
      <c r="H575" s="244">
        <v>54.784</v>
      </c>
      <c r="I575" s="234"/>
      <c r="J575" s="229"/>
      <c r="K575" s="229"/>
      <c r="L575" s="235"/>
      <c r="M575" s="236"/>
      <c r="N575" s="237"/>
      <c r="O575" s="237"/>
      <c r="P575" s="237"/>
      <c r="Q575" s="237"/>
      <c r="R575" s="237"/>
      <c r="S575" s="237"/>
      <c r="T575" s="238"/>
      <c r="AT575" s="239" t="s">
        <v>168</v>
      </c>
      <c r="AU575" s="239" t="s">
        <v>88</v>
      </c>
      <c r="AV575" s="13" t="s">
        <v>88</v>
      </c>
      <c r="AW575" s="13" t="s">
        <v>42</v>
      </c>
      <c r="AX575" s="13" t="s">
        <v>79</v>
      </c>
      <c r="AY575" s="239" t="s">
        <v>159</v>
      </c>
    </row>
    <row r="576" spans="2:51" s="13" customFormat="1" ht="13.5">
      <c r="B576" s="228"/>
      <c r="C576" s="229"/>
      <c r="D576" s="218" t="s">
        <v>168</v>
      </c>
      <c r="E576" s="242" t="s">
        <v>22</v>
      </c>
      <c r="F576" s="243" t="s">
        <v>798</v>
      </c>
      <c r="G576" s="229"/>
      <c r="H576" s="244">
        <v>102.839</v>
      </c>
      <c r="I576" s="234"/>
      <c r="J576" s="229"/>
      <c r="K576" s="229"/>
      <c r="L576" s="235"/>
      <c r="M576" s="236"/>
      <c r="N576" s="237"/>
      <c r="O576" s="237"/>
      <c r="P576" s="237"/>
      <c r="Q576" s="237"/>
      <c r="R576" s="237"/>
      <c r="S576" s="237"/>
      <c r="T576" s="238"/>
      <c r="AT576" s="239" t="s">
        <v>168</v>
      </c>
      <c r="AU576" s="239" t="s">
        <v>88</v>
      </c>
      <c r="AV576" s="13" t="s">
        <v>88</v>
      </c>
      <c r="AW576" s="13" t="s">
        <v>42</v>
      </c>
      <c r="AX576" s="13" t="s">
        <v>79</v>
      </c>
      <c r="AY576" s="239" t="s">
        <v>159</v>
      </c>
    </row>
    <row r="577" spans="2:51" s="14" customFormat="1" ht="13.5">
      <c r="B577" s="245"/>
      <c r="C577" s="246"/>
      <c r="D577" s="218" t="s">
        <v>168</v>
      </c>
      <c r="E577" s="277" t="s">
        <v>22</v>
      </c>
      <c r="F577" s="278" t="s">
        <v>204</v>
      </c>
      <c r="G577" s="246"/>
      <c r="H577" s="279">
        <v>157.623</v>
      </c>
      <c r="I577" s="250"/>
      <c r="J577" s="246"/>
      <c r="K577" s="246"/>
      <c r="L577" s="251"/>
      <c r="M577" s="252"/>
      <c r="N577" s="253"/>
      <c r="O577" s="253"/>
      <c r="P577" s="253"/>
      <c r="Q577" s="253"/>
      <c r="R577" s="253"/>
      <c r="S577" s="253"/>
      <c r="T577" s="254"/>
      <c r="AT577" s="255" t="s">
        <v>168</v>
      </c>
      <c r="AU577" s="255" t="s">
        <v>88</v>
      </c>
      <c r="AV577" s="14" t="s">
        <v>166</v>
      </c>
      <c r="AW577" s="14" t="s">
        <v>42</v>
      </c>
      <c r="AX577" s="14" t="s">
        <v>24</v>
      </c>
      <c r="AY577" s="255" t="s">
        <v>159</v>
      </c>
    </row>
    <row r="578" spans="2:63" s="11" customFormat="1" ht="29.85" customHeight="1">
      <c r="B578" s="187"/>
      <c r="C578" s="188"/>
      <c r="D578" s="201" t="s">
        <v>78</v>
      </c>
      <c r="E578" s="202" t="s">
        <v>827</v>
      </c>
      <c r="F578" s="202" t="s">
        <v>828</v>
      </c>
      <c r="G578" s="188"/>
      <c r="H578" s="188"/>
      <c r="I578" s="191"/>
      <c r="J578" s="203">
        <f>BK578</f>
        <v>0</v>
      </c>
      <c r="K578" s="188"/>
      <c r="L578" s="193"/>
      <c r="M578" s="194"/>
      <c r="N578" s="195"/>
      <c r="O578" s="195"/>
      <c r="P578" s="196">
        <f>P579</f>
        <v>0</v>
      </c>
      <c r="Q578" s="195"/>
      <c r="R578" s="196">
        <f>R579</f>
        <v>0</v>
      </c>
      <c r="S578" s="195"/>
      <c r="T578" s="197">
        <f>T579</f>
        <v>0</v>
      </c>
      <c r="AR578" s="198" t="s">
        <v>24</v>
      </c>
      <c r="AT578" s="199" t="s">
        <v>78</v>
      </c>
      <c r="AU578" s="199" t="s">
        <v>24</v>
      </c>
      <c r="AY578" s="198" t="s">
        <v>159</v>
      </c>
      <c r="BK578" s="200">
        <f>BK579</f>
        <v>0</v>
      </c>
    </row>
    <row r="579" spans="2:65" s="1" customFormat="1" ht="31.5" customHeight="1">
      <c r="B579" s="41"/>
      <c r="C579" s="204" t="s">
        <v>829</v>
      </c>
      <c r="D579" s="204" t="s">
        <v>161</v>
      </c>
      <c r="E579" s="205" t="s">
        <v>830</v>
      </c>
      <c r="F579" s="206" t="s">
        <v>831</v>
      </c>
      <c r="G579" s="207" t="s">
        <v>377</v>
      </c>
      <c r="H579" s="208">
        <v>2425.116</v>
      </c>
      <c r="I579" s="209"/>
      <c r="J579" s="210">
        <f>ROUND(I579*H579,2)</f>
        <v>0</v>
      </c>
      <c r="K579" s="206" t="s">
        <v>165</v>
      </c>
      <c r="L579" s="61"/>
      <c r="M579" s="211" t="s">
        <v>22</v>
      </c>
      <c r="N579" s="212" t="s">
        <v>50</v>
      </c>
      <c r="O579" s="42"/>
      <c r="P579" s="213">
        <f>O579*H579</f>
        <v>0</v>
      </c>
      <c r="Q579" s="213">
        <v>0</v>
      </c>
      <c r="R579" s="213">
        <f>Q579*H579</f>
        <v>0</v>
      </c>
      <c r="S579" s="213">
        <v>0</v>
      </c>
      <c r="T579" s="214">
        <f>S579*H579</f>
        <v>0</v>
      </c>
      <c r="AR579" s="25" t="s">
        <v>166</v>
      </c>
      <c r="AT579" s="25" t="s">
        <v>161</v>
      </c>
      <c r="AU579" s="25" t="s">
        <v>88</v>
      </c>
      <c r="AY579" s="25" t="s">
        <v>159</v>
      </c>
      <c r="BE579" s="215">
        <f>IF(N579="základní",J579,0)</f>
        <v>0</v>
      </c>
      <c r="BF579" s="215">
        <f>IF(N579="snížená",J579,0)</f>
        <v>0</v>
      </c>
      <c r="BG579" s="215">
        <f>IF(N579="zákl. přenesená",J579,0)</f>
        <v>0</v>
      </c>
      <c r="BH579" s="215">
        <f>IF(N579="sníž. přenesená",J579,0)</f>
        <v>0</v>
      </c>
      <c r="BI579" s="215">
        <f>IF(N579="nulová",J579,0)</f>
        <v>0</v>
      </c>
      <c r="BJ579" s="25" t="s">
        <v>24</v>
      </c>
      <c r="BK579" s="215">
        <f>ROUND(I579*H579,2)</f>
        <v>0</v>
      </c>
      <c r="BL579" s="25" t="s">
        <v>166</v>
      </c>
      <c r="BM579" s="25" t="s">
        <v>832</v>
      </c>
    </row>
    <row r="580" spans="2:63" s="11" customFormat="1" ht="37.35" customHeight="1">
      <c r="B580" s="187"/>
      <c r="C580" s="188"/>
      <c r="D580" s="201" t="s">
        <v>78</v>
      </c>
      <c r="E580" s="280" t="s">
        <v>833</v>
      </c>
      <c r="F580" s="280" t="s">
        <v>834</v>
      </c>
      <c r="G580" s="188"/>
      <c r="H580" s="188"/>
      <c r="I580" s="191"/>
      <c r="J580" s="281">
        <f>BK580</f>
        <v>0</v>
      </c>
      <c r="K580" s="188"/>
      <c r="L580" s="193"/>
      <c r="M580" s="194"/>
      <c r="N580" s="195"/>
      <c r="O580" s="195"/>
      <c r="P580" s="196">
        <f>SUM(P581:P594)</f>
        <v>0</v>
      </c>
      <c r="Q580" s="195"/>
      <c r="R580" s="196">
        <f>SUM(R581:R594)</f>
        <v>0</v>
      </c>
      <c r="S580" s="195"/>
      <c r="T580" s="197">
        <f>SUM(T581:T594)</f>
        <v>0</v>
      </c>
      <c r="AR580" s="198" t="s">
        <v>166</v>
      </c>
      <c r="AT580" s="199" t="s">
        <v>78</v>
      </c>
      <c r="AU580" s="199" t="s">
        <v>79</v>
      </c>
      <c r="AY580" s="198" t="s">
        <v>159</v>
      </c>
      <c r="BK580" s="200">
        <f>SUM(BK581:BK594)</f>
        <v>0</v>
      </c>
    </row>
    <row r="581" spans="2:65" s="1" customFormat="1" ht="22.5" customHeight="1">
      <c r="B581" s="41"/>
      <c r="C581" s="204" t="s">
        <v>835</v>
      </c>
      <c r="D581" s="204" t="s">
        <v>161</v>
      </c>
      <c r="E581" s="205" t="s">
        <v>836</v>
      </c>
      <c r="F581" s="206" t="s">
        <v>837</v>
      </c>
      <c r="G581" s="207" t="s">
        <v>258</v>
      </c>
      <c r="H581" s="208">
        <v>74.638</v>
      </c>
      <c r="I581" s="209"/>
      <c r="J581" s="210">
        <f>ROUND(I581*H581,2)</f>
        <v>0</v>
      </c>
      <c r="K581" s="206" t="s">
        <v>22</v>
      </c>
      <c r="L581" s="61"/>
      <c r="M581" s="211" t="s">
        <v>22</v>
      </c>
      <c r="N581" s="212" t="s">
        <v>50</v>
      </c>
      <c r="O581" s="42"/>
      <c r="P581" s="213">
        <f>O581*H581</f>
        <v>0</v>
      </c>
      <c r="Q581" s="213">
        <v>0</v>
      </c>
      <c r="R581" s="213">
        <f>Q581*H581</f>
        <v>0</v>
      </c>
      <c r="S581" s="213">
        <v>0</v>
      </c>
      <c r="T581" s="214">
        <f>S581*H581</f>
        <v>0</v>
      </c>
      <c r="AR581" s="25" t="s">
        <v>838</v>
      </c>
      <c r="AT581" s="25" t="s">
        <v>161</v>
      </c>
      <c r="AU581" s="25" t="s">
        <v>24</v>
      </c>
      <c r="AY581" s="25" t="s">
        <v>159</v>
      </c>
      <c r="BE581" s="215">
        <f>IF(N581="základní",J581,0)</f>
        <v>0</v>
      </c>
      <c r="BF581" s="215">
        <f>IF(N581="snížená",J581,0)</f>
        <v>0</v>
      </c>
      <c r="BG581" s="215">
        <f>IF(N581="zákl. přenesená",J581,0)</f>
        <v>0</v>
      </c>
      <c r="BH581" s="215">
        <f>IF(N581="sníž. přenesená",J581,0)</f>
        <v>0</v>
      </c>
      <c r="BI581" s="215">
        <f>IF(N581="nulová",J581,0)</f>
        <v>0</v>
      </c>
      <c r="BJ581" s="25" t="s">
        <v>24</v>
      </c>
      <c r="BK581" s="215">
        <f>ROUND(I581*H581,2)</f>
        <v>0</v>
      </c>
      <c r="BL581" s="25" t="s">
        <v>838</v>
      </c>
      <c r="BM581" s="25" t="s">
        <v>839</v>
      </c>
    </row>
    <row r="582" spans="2:51" s="12" customFormat="1" ht="13.5">
      <c r="B582" s="216"/>
      <c r="C582" s="217"/>
      <c r="D582" s="218" t="s">
        <v>168</v>
      </c>
      <c r="E582" s="219" t="s">
        <v>22</v>
      </c>
      <c r="F582" s="220" t="s">
        <v>840</v>
      </c>
      <c r="G582" s="217"/>
      <c r="H582" s="221" t="s">
        <v>22</v>
      </c>
      <c r="I582" s="222"/>
      <c r="J582" s="217"/>
      <c r="K582" s="217"/>
      <c r="L582" s="223"/>
      <c r="M582" s="224"/>
      <c r="N582" s="225"/>
      <c r="O582" s="225"/>
      <c r="P582" s="225"/>
      <c r="Q582" s="225"/>
      <c r="R582" s="225"/>
      <c r="S582" s="225"/>
      <c r="T582" s="226"/>
      <c r="AT582" s="227" t="s">
        <v>168</v>
      </c>
      <c r="AU582" s="227" t="s">
        <v>24</v>
      </c>
      <c r="AV582" s="12" t="s">
        <v>24</v>
      </c>
      <c r="AW582" s="12" t="s">
        <v>42</v>
      </c>
      <c r="AX582" s="12" t="s">
        <v>79</v>
      </c>
      <c r="AY582" s="227" t="s">
        <v>159</v>
      </c>
    </row>
    <row r="583" spans="2:51" s="12" customFormat="1" ht="13.5">
      <c r="B583" s="216"/>
      <c r="C583" s="217"/>
      <c r="D583" s="218" t="s">
        <v>168</v>
      </c>
      <c r="E583" s="219" t="s">
        <v>22</v>
      </c>
      <c r="F583" s="220" t="s">
        <v>723</v>
      </c>
      <c r="G583" s="217"/>
      <c r="H583" s="221" t="s">
        <v>22</v>
      </c>
      <c r="I583" s="222"/>
      <c r="J583" s="217"/>
      <c r="K583" s="217"/>
      <c r="L583" s="223"/>
      <c r="M583" s="224"/>
      <c r="N583" s="225"/>
      <c r="O583" s="225"/>
      <c r="P583" s="225"/>
      <c r="Q583" s="225"/>
      <c r="R583" s="225"/>
      <c r="S583" s="225"/>
      <c r="T583" s="226"/>
      <c r="AT583" s="227" t="s">
        <v>168</v>
      </c>
      <c r="AU583" s="227" t="s">
        <v>24</v>
      </c>
      <c r="AV583" s="12" t="s">
        <v>24</v>
      </c>
      <c r="AW583" s="12" t="s">
        <v>42</v>
      </c>
      <c r="AX583" s="12" t="s">
        <v>79</v>
      </c>
      <c r="AY583" s="227" t="s">
        <v>159</v>
      </c>
    </row>
    <row r="584" spans="2:51" s="13" customFormat="1" ht="13.5">
      <c r="B584" s="228"/>
      <c r="C584" s="229"/>
      <c r="D584" s="218" t="s">
        <v>168</v>
      </c>
      <c r="E584" s="242" t="s">
        <v>22</v>
      </c>
      <c r="F584" s="243" t="s">
        <v>841</v>
      </c>
      <c r="G584" s="229"/>
      <c r="H584" s="244">
        <v>51.114</v>
      </c>
      <c r="I584" s="234"/>
      <c r="J584" s="229"/>
      <c r="K584" s="229"/>
      <c r="L584" s="235"/>
      <c r="M584" s="236"/>
      <c r="N584" s="237"/>
      <c r="O584" s="237"/>
      <c r="P584" s="237"/>
      <c r="Q584" s="237"/>
      <c r="R584" s="237"/>
      <c r="S584" s="237"/>
      <c r="T584" s="238"/>
      <c r="AT584" s="239" t="s">
        <v>168</v>
      </c>
      <c r="AU584" s="239" t="s">
        <v>24</v>
      </c>
      <c r="AV584" s="13" t="s">
        <v>88</v>
      </c>
      <c r="AW584" s="13" t="s">
        <v>42</v>
      </c>
      <c r="AX584" s="13" t="s">
        <v>79</v>
      </c>
      <c r="AY584" s="239" t="s">
        <v>159</v>
      </c>
    </row>
    <row r="585" spans="2:51" s="13" customFormat="1" ht="13.5">
      <c r="B585" s="228"/>
      <c r="C585" s="229"/>
      <c r="D585" s="218" t="s">
        <v>168</v>
      </c>
      <c r="E585" s="242" t="s">
        <v>22</v>
      </c>
      <c r="F585" s="243" t="s">
        <v>842</v>
      </c>
      <c r="G585" s="229"/>
      <c r="H585" s="244">
        <v>23.524</v>
      </c>
      <c r="I585" s="234"/>
      <c r="J585" s="229"/>
      <c r="K585" s="229"/>
      <c r="L585" s="235"/>
      <c r="M585" s="236"/>
      <c r="N585" s="237"/>
      <c r="O585" s="237"/>
      <c r="P585" s="237"/>
      <c r="Q585" s="237"/>
      <c r="R585" s="237"/>
      <c r="S585" s="237"/>
      <c r="T585" s="238"/>
      <c r="AT585" s="239" t="s">
        <v>168</v>
      </c>
      <c r="AU585" s="239" t="s">
        <v>24</v>
      </c>
      <c r="AV585" s="13" t="s">
        <v>88</v>
      </c>
      <c r="AW585" s="13" t="s">
        <v>42</v>
      </c>
      <c r="AX585" s="13" t="s">
        <v>79</v>
      </c>
      <c r="AY585" s="239" t="s">
        <v>159</v>
      </c>
    </row>
    <row r="586" spans="2:51" s="14" customFormat="1" ht="13.5">
      <c r="B586" s="245"/>
      <c r="C586" s="246"/>
      <c r="D586" s="230" t="s">
        <v>168</v>
      </c>
      <c r="E586" s="247" t="s">
        <v>22</v>
      </c>
      <c r="F586" s="248" t="s">
        <v>204</v>
      </c>
      <c r="G586" s="246"/>
      <c r="H586" s="249">
        <v>74.638</v>
      </c>
      <c r="I586" s="250"/>
      <c r="J586" s="246"/>
      <c r="K586" s="246"/>
      <c r="L586" s="251"/>
      <c r="M586" s="252"/>
      <c r="N586" s="253"/>
      <c r="O586" s="253"/>
      <c r="P586" s="253"/>
      <c r="Q586" s="253"/>
      <c r="R586" s="253"/>
      <c r="S586" s="253"/>
      <c r="T586" s="254"/>
      <c r="AT586" s="255" t="s">
        <v>168</v>
      </c>
      <c r="AU586" s="255" t="s">
        <v>24</v>
      </c>
      <c r="AV586" s="14" t="s">
        <v>166</v>
      </c>
      <c r="AW586" s="14" t="s">
        <v>42</v>
      </c>
      <c r="AX586" s="14" t="s">
        <v>24</v>
      </c>
      <c r="AY586" s="255" t="s">
        <v>159</v>
      </c>
    </row>
    <row r="587" spans="2:65" s="1" customFormat="1" ht="22.5" customHeight="1">
      <c r="B587" s="41"/>
      <c r="C587" s="204" t="s">
        <v>843</v>
      </c>
      <c r="D587" s="204" t="s">
        <v>161</v>
      </c>
      <c r="E587" s="205" t="s">
        <v>844</v>
      </c>
      <c r="F587" s="206" t="s">
        <v>845</v>
      </c>
      <c r="G587" s="207" t="s">
        <v>846</v>
      </c>
      <c r="H587" s="208">
        <v>1</v>
      </c>
      <c r="I587" s="209"/>
      <c r="J587" s="210">
        <f>ROUND(I587*H587,2)</f>
        <v>0</v>
      </c>
      <c r="K587" s="206" t="s">
        <v>22</v>
      </c>
      <c r="L587" s="61"/>
      <c r="M587" s="211" t="s">
        <v>22</v>
      </c>
      <c r="N587" s="212" t="s">
        <v>50</v>
      </c>
      <c r="O587" s="42"/>
      <c r="P587" s="213">
        <f>O587*H587</f>
        <v>0</v>
      </c>
      <c r="Q587" s="213">
        <v>0</v>
      </c>
      <c r="R587" s="213">
        <f>Q587*H587</f>
        <v>0</v>
      </c>
      <c r="S587" s="213">
        <v>0</v>
      </c>
      <c r="T587" s="214">
        <f>S587*H587</f>
        <v>0</v>
      </c>
      <c r="AR587" s="25" t="s">
        <v>838</v>
      </c>
      <c r="AT587" s="25" t="s">
        <v>161</v>
      </c>
      <c r="AU587" s="25" t="s">
        <v>24</v>
      </c>
      <c r="AY587" s="25" t="s">
        <v>159</v>
      </c>
      <c r="BE587" s="215">
        <f>IF(N587="základní",J587,0)</f>
        <v>0</v>
      </c>
      <c r="BF587" s="215">
        <f>IF(N587="snížená",J587,0)</f>
        <v>0</v>
      </c>
      <c r="BG587" s="215">
        <f>IF(N587="zákl. přenesená",J587,0)</f>
        <v>0</v>
      </c>
      <c r="BH587" s="215">
        <f>IF(N587="sníž. přenesená",J587,0)</f>
        <v>0</v>
      </c>
      <c r="BI587" s="215">
        <f>IF(N587="nulová",J587,0)</f>
        <v>0</v>
      </c>
      <c r="BJ587" s="25" t="s">
        <v>24</v>
      </c>
      <c r="BK587" s="215">
        <f>ROUND(I587*H587,2)</f>
        <v>0</v>
      </c>
      <c r="BL587" s="25" t="s">
        <v>838</v>
      </c>
      <c r="BM587" s="25" t="s">
        <v>847</v>
      </c>
    </row>
    <row r="588" spans="2:51" s="12" customFormat="1" ht="13.5">
      <c r="B588" s="216"/>
      <c r="C588" s="217"/>
      <c r="D588" s="218" t="s">
        <v>168</v>
      </c>
      <c r="E588" s="219" t="s">
        <v>22</v>
      </c>
      <c r="F588" s="220" t="s">
        <v>723</v>
      </c>
      <c r="G588" s="217"/>
      <c r="H588" s="221" t="s">
        <v>22</v>
      </c>
      <c r="I588" s="222"/>
      <c r="J588" s="217"/>
      <c r="K588" s="217"/>
      <c r="L588" s="223"/>
      <c r="M588" s="224"/>
      <c r="N588" s="225"/>
      <c r="O588" s="225"/>
      <c r="P588" s="225"/>
      <c r="Q588" s="225"/>
      <c r="R588" s="225"/>
      <c r="S588" s="225"/>
      <c r="T588" s="226"/>
      <c r="AT588" s="227" t="s">
        <v>168</v>
      </c>
      <c r="AU588" s="227" t="s">
        <v>24</v>
      </c>
      <c r="AV588" s="12" t="s">
        <v>24</v>
      </c>
      <c r="AW588" s="12" t="s">
        <v>42</v>
      </c>
      <c r="AX588" s="12" t="s">
        <v>79</v>
      </c>
      <c r="AY588" s="227" t="s">
        <v>159</v>
      </c>
    </row>
    <row r="589" spans="2:51" s="12" customFormat="1" ht="13.5">
      <c r="B589" s="216"/>
      <c r="C589" s="217"/>
      <c r="D589" s="218" t="s">
        <v>168</v>
      </c>
      <c r="E589" s="219" t="s">
        <v>22</v>
      </c>
      <c r="F589" s="220" t="s">
        <v>848</v>
      </c>
      <c r="G589" s="217"/>
      <c r="H589" s="221" t="s">
        <v>22</v>
      </c>
      <c r="I589" s="222"/>
      <c r="J589" s="217"/>
      <c r="K589" s="217"/>
      <c r="L589" s="223"/>
      <c r="M589" s="224"/>
      <c r="N589" s="225"/>
      <c r="O589" s="225"/>
      <c r="P589" s="225"/>
      <c r="Q589" s="225"/>
      <c r="R589" s="225"/>
      <c r="S589" s="225"/>
      <c r="T589" s="226"/>
      <c r="AT589" s="227" t="s">
        <v>168</v>
      </c>
      <c r="AU589" s="227" t="s">
        <v>24</v>
      </c>
      <c r="AV589" s="12" t="s">
        <v>24</v>
      </c>
      <c r="AW589" s="12" t="s">
        <v>42</v>
      </c>
      <c r="AX589" s="12" t="s">
        <v>79</v>
      </c>
      <c r="AY589" s="227" t="s">
        <v>159</v>
      </c>
    </row>
    <row r="590" spans="2:51" s="13" customFormat="1" ht="13.5">
      <c r="B590" s="228"/>
      <c r="C590" s="229"/>
      <c r="D590" s="230" t="s">
        <v>168</v>
      </c>
      <c r="E590" s="231" t="s">
        <v>22</v>
      </c>
      <c r="F590" s="232" t="s">
        <v>24</v>
      </c>
      <c r="G590" s="229"/>
      <c r="H590" s="233">
        <v>1</v>
      </c>
      <c r="I590" s="234"/>
      <c r="J590" s="229"/>
      <c r="K590" s="229"/>
      <c r="L590" s="235"/>
      <c r="M590" s="236"/>
      <c r="N590" s="237"/>
      <c r="O590" s="237"/>
      <c r="P590" s="237"/>
      <c r="Q590" s="237"/>
      <c r="R590" s="237"/>
      <c r="S590" s="237"/>
      <c r="T590" s="238"/>
      <c r="AT590" s="239" t="s">
        <v>168</v>
      </c>
      <c r="AU590" s="239" t="s">
        <v>24</v>
      </c>
      <c r="AV590" s="13" t="s">
        <v>88</v>
      </c>
      <c r="AW590" s="13" t="s">
        <v>42</v>
      </c>
      <c r="AX590" s="13" t="s">
        <v>24</v>
      </c>
      <c r="AY590" s="239" t="s">
        <v>159</v>
      </c>
    </row>
    <row r="591" spans="2:65" s="1" customFormat="1" ht="22.5" customHeight="1">
      <c r="B591" s="41"/>
      <c r="C591" s="204" t="s">
        <v>849</v>
      </c>
      <c r="D591" s="204" t="s">
        <v>161</v>
      </c>
      <c r="E591" s="205" t="s">
        <v>850</v>
      </c>
      <c r="F591" s="206" t="s">
        <v>851</v>
      </c>
      <c r="G591" s="207" t="s">
        <v>846</v>
      </c>
      <c r="H591" s="208">
        <v>2</v>
      </c>
      <c r="I591" s="209"/>
      <c r="J591" s="210">
        <f>ROUND(I591*H591,2)</f>
        <v>0</v>
      </c>
      <c r="K591" s="206" t="s">
        <v>22</v>
      </c>
      <c r="L591" s="61"/>
      <c r="M591" s="211" t="s">
        <v>22</v>
      </c>
      <c r="N591" s="212" t="s">
        <v>50</v>
      </c>
      <c r="O591" s="42"/>
      <c r="P591" s="213">
        <f>O591*H591</f>
        <v>0</v>
      </c>
      <c r="Q591" s="213">
        <v>0</v>
      </c>
      <c r="R591" s="213">
        <f>Q591*H591</f>
        <v>0</v>
      </c>
      <c r="S591" s="213">
        <v>0</v>
      </c>
      <c r="T591" s="214">
        <f>S591*H591</f>
        <v>0</v>
      </c>
      <c r="AR591" s="25" t="s">
        <v>838</v>
      </c>
      <c r="AT591" s="25" t="s">
        <v>161</v>
      </c>
      <c r="AU591" s="25" t="s">
        <v>24</v>
      </c>
      <c r="AY591" s="25" t="s">
        <v>159</v>
      </c>
      <c r="BE591" s="215">
        <f>IF(N591="základní",J591,0)</f>
        <v>0</v>
      </c>
      <c r="BF591" s="215">
        <f>IF(N591="snížená",J591,0)</f>
        <v>0</v>
      </c>
      <c r="BG591" s="215">
        <f>IF(N591="zákl. přenesená",J591,0)</f>
        <v>0</v>
      </c>
      <c r="BH591" s="215">
        <f>IF(N591="sníž. přenesená",J591,0)</f>
        <v>0</v>
      </c>
      <c r="BI591" s="215">
        <f>IF(N591="nulová",J591,0)</f>
        <v>0</v>
      </c>
      <c r="BJ591" s="25" t="s">
        <v>24</v>
      </c>
      <c r="BK591" s="215">
        <f>ROUND(I591*H591,2)</f>
        <v>0</v>
      </c>
      <c r="BL591" s="25" t="s">
        <v>838</v>
      </c>
      <c r="BM591" s="25" t="s">
        <v>852</v>
      </c>
    </row>
    <row r="592" spans="2:51" s="12" customFormat="1" ht="13.5">
      <c r="B592" s="216"/>
      <c r="C592" s="217"/>
      <c r="D592" s="218" t="s">
        <v>168</v>
      </c>
      <c r="E592" s="219" t="s">
        <v>22</v>
      </c>
      <c r="F592" s="220" t="s">
        <v>853</v>
      </c>
      <c r="G592" s="217"/>
      <c r="H592" s="221" t="s">
        <v>22</v>
      </c>
      <c r="I592" s="222"/>
      <c r="J592" s="217"/>
      <c r="K592" s="217"/>
      <c r="L592" s="223"/>
      <c r="M592" s="224"/>
      <c r="N592" s="225"/>
      <c r="O592" s="225"/>
      <c r="P592" s="225"/>
      <c r="Q592" s="225"/>
      <c r="R592" s="225"/>
      <c r="S592" s="225"/>
      <c r="T592" s="226"/>
      <c r="AT592" s="227" t="s">
        <v>168</v>
      </c>
      <c r="AU592" s="227" t="s">
        <v>24</v>
      </c>
      <c r="AV592" s="12" t="s">
        <v>24</v>
      </c>
      <c r="AW592" s="12" t="s">
        <v>42</v>
      </c>
      <c r="AX592" s="12" t="s">
        <v>79</v>
      </c>
      <c r="AY592" s="227" t="s">
        <v>159</v>
      </c>
    </row>
    <row r="593" spans="2:51" s="12" customFormat="1" ht="13.5">
      <c r="B593" s="216"/>
      <c r="C593" s="217"/>
      <c r="D593" s="218" t="s">
        <v>168</v>
      </c>
      <c r="E593" s="219" t="s">
        <v>22</v>
      </c>
      <c r="F593" s="220" t="s">
        <v>854</v>
      </c>
      <c r="G593" s="217"/>
      <c r="H593" s="221" t="s">
        <v>22</v>
      </c>
      <c r="I593" s="222"/>
      <c r="J593" s="217"/>
      <c r="K593" s="217"/>
      <c r="L593" s="223"/>
      <c r="M593" s="224"/>
      <c r="N593" s="225"/>
      <c r="O593" s="225"/>
      <c r="P593" s="225"/>
      <c r="Q593" s="225"/>
      <c r="R593" s="225"/>
      <c r="S593" s="225"/>
      <c r="T593" s="226"/>
      <c r="AT593" s="227" t="s">
        <v>168</v>
      </c>
      <c r="AU593" s="227" t="s">
        <v>24</v>
      </c>
      <c r="AV593" s="12" t="s">
        <v>24</v>
      </c>
      <c r="AW593" s="12" t="s">
        <v>42</v>
      </c>
      <c r="AX593" s="12" t="s">
        <v>79</v>
      </c>
      <c r="AY593" s="227" t="s">
        <v>159</v>
      </c>
    </row>
    <row r="594" spans="2:51" s="13" customFormat="1" ht="13.5">
      <c r="B594" s="228"/>
      <c r="C594" s="229"/>
      <c r="D594" s="218" t="s">
        <v>168</v>
      </c>
      <c r="E594" s="242" t="s">
        <v>22</v>
      </c>
      <c r="F594" s="243" t="s">
        <v>88</v>
      </c>
      <c r="G594" s="229"/>
      <c r="H594" s="244">
        <v>2</v>
      </c>
      <c r="I594" s="234"/>
      <c r="J594" s="229"/>
      <c r="K594" s="229"/>
      <c r="L594" s="235"/>
      <c r="M594" s="282"/>
      <c r="N594" s="283"/>
      <c r="O594" s="283"/>
      <c r="P594" s="283"/>
      <c r="Q594" s="283"/>
      <c r="R594" s="283"/>
      <c r="S594" s="283"/>
      <c r="T594" s="284"/>
      <c r="AT594" s="239" t="s">
        <v>168</v>
      </c>
      <c r="AU594" s="239" t="s">
        <v>24</v>
      </c>
      <c r="AV594" s="13" t="s">
        <v>88</v>
      </c>
      <c r="AW594" s="13" t="s">
        <v>42</v>
      </c>
      <c r="AX594" s="13" t="s">
        <v>24</v>
      </c>
      <c r="AY594" s="239" t="s">
        <v>159</v>
      </c>
    </row>
    <row r="595" spans="2:12" s="1" customFormat="1" ht="6.95" customHeight="1">
      <c r="B595" s="56"/>
      <c r="C595" s="57"/>
      <c r="D595" s="57"/>
      <c r="E595" s="57"/>
      <c r="F595" s="57"/>
      <c r="G595" s="57"/>
      <c r="H595" s="57"/>
      <c r="I595" s="148"/>
      <c r="J595" s="57"/>
      <c r="K595" s="57"/>
      <c r="L595" s="61"/>
    </row>
  </sheetData>
  <sheetProtection password="CC35" sheet="1" objects="1" scenarios="1" formatCells="0" formatColumns="0" formatRows="0" sort="0" autoFilter="0"/>
  <autoFilter ref="C92:K594"/>
  <mergeCells count="12">
    <mergeCell ref="G1:H1"/>
    <mergeCell ref="L2:V2"/>
    <mergeCell ref="E49:H49"/>
    <mergeCell ref="E51:H51"/>
    <mergeCell ref="E81:H81"/>
    <mergeCell ref="E83:H83"/>
    <mergeCell ref="E85:H8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36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1"/>
      <c r="C1" s="121"/>
      <c r="D1" s="122" t="s">
        <v>1</v>
      </c>
      <c r="E1" s="121"/>
      <c r="F1" s="123" t="s">
        <v>117</v>
      </c>
      <c r="G1" s="417" t="s">
        <v>118</v>
      </c>
      <c r="H1" s="417"/>
      <c r="I1" s="124"/>
      <c r="J1" s="123" t="s">
        <v>119</v>
      </c>
      <c r="K1" s="122" t="s">
        <v>120</v>
      </c>
      <c r="L1" s="123" t="s">
        <v>121</v>
      </c>
      <c r="M1" s="123"/>
      <c r="N1" s="123"/>
      <c r="O1" s="123"/>
      <c r="P1" s="123"/>
      <c r="Q1" s="123"/>
      <c r="R1" s="123"/>
      <c r="S1" s="123"/>
      <c r="T1" s="12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25" t="s">
        <v>96</v>
      </c>
    </row>
    <row r="3" spans="2:46" ht="6.95" customHeight="1">
      <c r="B3" s="26"/>
      <c r="C3" s="27"/>
      <c r="D3" s="27"/>
      <c r="E3" s="27"/>
      <c r="F3" s="27"/>
      <c r="G3" s="27"/>
      <c r="H3" s="27"/>
      <c r="I3" s="125"/>
      <c r="J3" s="27"/>
      <c r="K3" s="28"/>
      <c r="AT3" s="25" t="s">
        <v>88</v>
      </c>
    </row>
    <row r="4" spans="2:46" ht="36.95" customHeight="1">
      <c r="B4" s="29"/>
      <c r="C4" s="30"/>
      <c r="D4" s="31" t="s">
        <v>122</v>
      </c>
      <c r="E4" s="30"/>
      <c r="F4" s="30"/>
      <c r="G4" s="30"/>
      <c r="H4" s="30"/>
      <c r="I4" s="12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6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6"/>
      <c r="J6" s="30"/>
      <c r="K6" s="32"/>
    </row>
    <row r="7" spans="2:11" ht="22.5" customHeight="1">
      <c r="B7" s="29"/>
      <c r="C7" s="30"/>
      <c r="D7" s="30"/>
      <c r="E7" s="413" t="str">
        <f>'Rekapitulace stavby'!K6</f>
        <v>MB, Dukelská - kanalizace a vodovod</v>
      </c>
      <c r="F7" s="414"/>
      <c r="G7" s="414"/>
      <c r="H7" s="414"/>
      <c r="I7" s="126"/>
      <c r="J7" s="30"/>
      <c r="K7" s="32"/>
    </row>
    <row r="8" spans="2:11" ht="15">
      <c r="B8" s="29"/>
      <c r="C8" s="30"/>
      <c r="D8" s="38" t="s">
        <v>123</v>
      </c>
      <c r="E8" s="30"/>
      <c r="F8" s="30"/>
      <c r="G8" s="30"/>
      <c r="H8" s="30"/>
      <c r="I8" s="126"/>
      <c r="J8" s="30"/>
      <c r="K8" s="32"/>
    </row>
    <row r="9" spans="2:11" s="1" customFormat="1" ht="22.5" customHeight="1">
      <c r="B9" s="41"/>
      <c r="C9" s="42"/>
      <c r="D9" s="42"/>
      <c r="E9" s="413" t="s">
        <v>124</v>
      </c>
      <c r="F9" s="415"/>
      <c r="G9" s="415"/>
      <c r="H9" s="415"/>
      <c r="I9" s="127"/>
      <c r="J9" s="42"/>
      <c r="K9" s="45"/>
    </row>
    <row r="10" spans="2:11" s="1" customFormat="1" ht="15">
      <c r="B10" s="41"/>
      <c r="C10" s="42"/>
      <c r="D10" s="38" t="s">
        <v>125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16" t="s">
        <v>855</v>
      </c>
      <c r="F11" s="415"/>
      <c r="G11" s="415"/>
      <c r="H11" s="415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97</v>
      </c>
      <c r="G13" s="42"/>
      <c r="H13" s="42"/>
      <c r="I13" s="128" t="s">
        <v>23</v>
      </c>
      <c r="J13" s="36" t="s">
        <v>22</v>
      </c>
      <c r="K13" s="45"/>
    </row>
    <row r="14" spans="2:11" s="1" customFormat="1" ht="14.45" customHeight="1">
      <c r="B14" s="41"/>
      <c r="C14" s="42"/>
      <c r="D14" s="38" t="s">
        <v>25</v>
      </c>
      <c r="E14" s="42"/>
      <c r="F14" s="36" t="s">
        <v>26</v>
      </c>
      <c r="G14" s="42"/>
      <c r="H14" s="42"/>
      <c r="I14" s="128" t="s">
        <v>27</v>
      </c>
      <c r="J14" s="129">
        <f>'Rekapitulace stavby'!AN8</f>
        <v>45275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8" t="s">
        <v>30</v>
      </c>
      <c r="E16" s="42"/>
      <c r="F16" s="42"/>
      <c r="G16" s="42"/>
      <c r="H16" s="42"/>
      <c r="I16" s="128" t="s">
        <v>31</v>
      </c>
      <c r="J16" s="36" t="s">
        <v>32</v>
      </c>
      <c r="K16" s="45"/>
    </row>
    <row r="17" spans="2:11" s="1" customFormat="1" ht="18" customHeight="1">
      <c r="B17" s="41"/>
      <c r="C17" s="42"/>
      <c r="D17" s="42"/>
      <c r="E17" s="36" t="s">
        <v>33</v>
      </c>
      <c r="F17" s="42"/>
      <c r="G17" s="42"/>
      <c r="H17" s="42"/>
      <c r="I17" s="128" t="s">
        <v>34</v>
      </c>
      <c r="J17" s="36" t="s">
        <v>35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8" t="s">
        <v>36</v>
      </c>
      <c r="E19" s="42"/>
      <c r="F19" s="42"/>
      <c r="G19" s="42"/>
      <c r="H19" s="42"/>
      <c r="I19" s="128" t="s">
        <v>31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8" t="s">
        <v>38</v>
      </c>
      <c r="E22" s="42"/>
      <c r="F22" s="42"/>
      <c r="G22" s="42"/>
      <c r="H22" s="42"/>
      <c r="I22" s="128" t="s">
        <v>31</v>
      </c>
      <c r="J22" s="36" t="s">
        <v>39</v>
      </c>
      <c r="K22" s="45"/>
    </row>
    <row r="23" spans="2:11" s="1" customFormat="1" ht="18" customHeight="1">
      <c r="B23" s="41"/>
      <c r="C23" s="42"/>
      <c r="D23" s="42"/>
      <c r="E23" s="36" t="s">
        <v>40</v>
      </c>
      <c r="F23" s="42"/>
      <c r="G23" s="42"/>
      <c r="H23" s="42"/>
      <c r="I23" s="128" t="s">
        <v>34</v>
      </c>
      <c r="J23" s="36" t="s">
        <v>41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8" t="s">
        <v>43</v>
      </c>
      <c r="E25" s="42"/>
      <c r="F25" s="42"/>
      <c r="G25" s="42"/>
      <c r="H25" s="42"/>
      <c r="I25" s="127"/>
      <c r="J25" s="42"/>
      <c r="K25" s="45"/>
    </row>
    <row r="26" spans="2:11" s="7" customFormat="1" ht="63" customHeight="1">
      <c r="B26" s="130"/>
      <c r="C26" s="131"/>
      <c r="D26" s="131"/>
      <c r="E26" s="376" t="s">
        <v>44</v>
      </c>
      <c r="F26" s="376"/>
      <c r="G26" s="376"/>
      <c r="H26" s="37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45</v>
      </c>
      <c r="E29" s="42"/>
      <c r="F29" s="42"/>
      <c r="G29" s="42"/>
      <c r="H29" s="42"/>
      <c r="I29" s="127"/>
      <c r="J29" s="137">
        <f>ROUND(J93,2)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47</v>
      </c>
      <c r="G31" s="42"/>
      <c r="H31" s="42"/>
      <c r="I31" s="138" t="s">
        <v>46</v>
      </c>
      <c r="J31" s="46" t="s">
        <v>48</v>
      </c>
      <c r="K31" s="45"/>
    </row>
    <row r="32" spans="2:11" s="1" customFormat="1" ht="14.45" customHeight="1">
      <c r="B32" s="41"/>
      <c r="C32" s="42"/>
      <c r="D32" s="49" t="s">
        <v>49</v>
      </c>
      <c r="E32" s="49" t="s">
        <v>50</v>
      </c>
      <c r="F32" s="139">
        <f>ROUND(SUM(BE93:BE359),2)</f>
        <v>0</v>
      </c>
      <c r="G32" s="42"/>
      <c r="H32" s="42"/>
      <c r="I32" s="140">
        <v>0.21</v>
      </c>
      <c r="J32" s="139">
        <f>ROUND(ROUND((SUM(BE93:BE359)),2)*I32,2)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51</v>
      </c>
      <c r="F33" s="139">
        <f>ROUND(SUM(BF93:BF359),2)</f>
        <v>0</v>
      </c>
      <c r="G33" s="42"/>
      <c r="H33" s="42"/>
      <c r="I33" s="140">
        <v>0.15</v>
      </c>
      <c r="J33" s="139">
        <f>ROUND(ROUND((SUM(BF93:BF359)),2)*I33,2)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52</v>
      </c>
      <c r="F34" s="139">
        <f>ROUND(SUM(BG93:BG359),2)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53</v>
      </c>
      <c r="F35" s="139">
        <f>ROUND(SUM(BH93:BH359),2)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54</v>
      </c>
      <c r="F36" s="139">
        <f>ROUND(SUM(BI93:BI359),2)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55</v>
      </c>
      <c r="E38" s="79"/>
      <c r="F38" s="79"/>
      <c r="G38" s="143" t="s">
        <v>56</v>
      </c>
      <c r="H38" s="144" t="s">
        <v>57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1" t="s">
        <v>127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8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13" t="str">
        <f>E7</f>
        <v>MB, Dukelská - kanalizace a vodovod</v>
      </c>
      <c r="F47" s="414"/>
      <c r="G47" s="414"/>
      <c r="H47" s="414"/>
      <c r="I47" s="127"/>
      <c r="J47" s="42"/>
      <c r="K47" s="45"/>
    </row>
    <row r="48" spans="2:11" ht="15">
      <c r="B48" s="29"/>
      <c r="C48" s="38" t="s">
        <v>123</v>
      </c>
      <c r="D48" s="30"/>
      <c r="E48" s="30"/>
      <c r="F48" s="30"/>
      <c r="G48" s="30"/>
      <c r="H48" s="30"/>
      <c r="I48" s="126"/>
      <c r="J48" s="30"/>
      <c r="K48" s="32"/>
    </row>
    <row r="49" spans="2:11" s="1" customFormat="1" ht="22.5" customHeight="1">
      <c r="B49" s="41"/>
      <c r="C49" s="42"/>
      <c r="D49" s="42"/>
      <c r="E49" s="413" t="s">
        <v>124</v>
      </c>
      <c r="F49" s="415"/>
      <c r="G49" s="415"/>
      <c r="H49" s="415"/>
      <c r="I49" s="127"/>
      <c r="J49" s="42"/>
      <c r="K49" s="45"/>
    </row>
    <row r="50" spans="2:11" s="1" customFormat="1" ht="14.45" customHeight="1">
      <c r="B50" s="41"/>
      <c r="C50" s="38" t="s">
        <v>125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16" t="str">
        <f>E11</f>
        <v>04.2 - Stoka BA</v>
      </c>
      <c r="F51" s="415"/>
      <c r="G51" s="415"/>
      <c r="H51" s="415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8" t="s">
        <v>25</v>
      </c>
      <c r="D53" s="42"/>
      <c r="E53" s="42"/>
      <c r="F53" s="36" t="str">
        <f>F14</f>
        <v>Mladá Boleslav</v>
      </c>
      <c r="G53" s="42"/>
      <c r="H53" s="42"/>
      <c r="I53" s="128" t="s">
        <v>27</v>
      </c>
      <c r="J53" s="129">
        <f>IF(J14="","",J14)</f>
        <v>45275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8" t="s">
        <v>30</v>
      </c>
      <c r="D55" s="42"/>
      <c r="E55" s="42"/>
      <c r="F55" s="36" t="str">
        <f>E17</f>
        <v>Vodovody a kanalizace Mladá Boleslav, a.s.</v>
      </c>
      <c r="G55" s="42"/>
      <c r="H55" s="42"/>
      <c r="I55" s="128" t="s">
        <v>38</v>
      </c>
      <c r="J55" s="36" t="str">
        <f>E23</f>
        <v>ŠINDLAR s.r.o.</v>
      </c>
      <c r="K55" s="45"/>
    </row>
    <row r="56" spans="2:11" s="1" customFormat="1" ht="14.45" customHeight="1">
      <c r="B56" s="41"/>
      <c r="C56" s="38" t="s">
        <v>36</v>
      </c>
      <c r="D56" s="42"/>
      <c r="E56" s="42"/>
      <c r="F56" s="36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128</v>
      </c>
      <c r="D58" s="141"/>
      <c r="E58" s="141"/>
      <c r="F58" s="141"/>
      <c r="G58" s="141"/>
      <c r="H58" s="141"/>
      <c r="I58" s="154"/>
      <c r="J58" s="155" t="s">
        <v>129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130</v>
      </c>
      <c r="D60" s="42"/>
      <c r="E60" s="42"/>
      <c r="F60" s="42"/>
      <c r="G60" s="42"/>
      <c r="H60" s="42"/>
      <c r="I60" s="127"/>
      <c r="J60" s="137">
        <f>J93</f>
        <v>0</v>
      </c>
      <c r="K60" s="45"/>
      <c r="AU60" s="25" t="s">
        <v>131</v>
      </c>
    </row>
    <row r="61" spans="2:11" s="8" customFormat="1" ht="24.95" customHeight="1">
      <c r="B61" s="158"/>
      <c r="C61" s="159"/>
      <c r="D61" s="160" t="s">
        <v>132</v>
      </c>
      <c r="E61" s="161"/>
      <c r="F61" s="161"/>
      <c r="G61" s="161"/>
      <c r="H61" s="161"/>
      <c r="I61" s="162"/>
      <c r="J61" s="163">
        <f>J94</f>
        <v>0</v>
      </c>
      <c r="K61" s="164"/>
    </row>
    <row r="62" spans="2:11" s="9" customFormat="1" ht="19.9" customHeight="1">
      <c r="B62" s="165"/>
      <c r="C62" s="166"/>
      <c r="D62" s="167" t="s">
        <v>133</v>
      </c>
      <c r="E62" s="168"/>
      <c r="F62" s="168"/>
      <c r="G62" s="168"/>
      <c r="H62" s="168"/>
      <c r="I62" s="169"/>
      <c r="J62" s="170">
        <f>J95</f>
        <v>0</v>
      </c>
      <c r="K62" s="171"/>
    </row>
    <row r="63" spans="2:11" s="9" customFormat="1" ht="19.9" customHeight="1">
      <c r="B63" s="165"/>
      <c r="C63" s="166"/>
      <c r="D63" s="167" t="s">
        <v>134</v>
      </c>
      <c r="E63" s="168"/>
      <c r="F63" s="168"/>
      <c r="G63" s="168"/>
      <c r="H63" s="168"/>
      <c r="I63" s="169"/>
      <c r="J63" s="170">
        <f>J222</f>
        <v>0</v>
      </c>
      <c r="K63" s="171"/>
    </row>
    <row r="64" spans="2:11" s="9" customFormat="1" ht="19.9" customHeight="1">
      <c r="B64" s="165"/>
      <c r="C64" s="166"/>
      <c r="D64" s="167" t="s">
        <v>135</v>
      </c>
      <c r="E64" s="168"/>
      <c r="F64" s="168"/>
      <c r="G64" s="168"/>
      <c r="H64" s="168"/>
      <c r="I64" s="169"/>
      <c r="J64" s="170">
        <f>J230</f>
        <v>0</v>
      </c>
      <c r="K64" s="171"/>
    </row>
    <row r="65" spans="2:11" s="9" customFormat="1" ht="19.9" customHeight="1">
      <c r="B65" s="165"/>
      <c r="C65" s="166"/>
      <c r="D65" s="167" t="s">
        <v>136</v>
      </c>
      <c r="E65" s="168"/>
      <c r="F65" s="168"/>
      <c r="G65" s="168"/>
      <c r="H65" s="168"/>
      <c r="I65" s="169"/>
      <c r="J65" s="170">
        <f>J240</f>
        <v>0</v>
      </c>
      <c r="K65" s="171"/>
    </row>
    <row r="66" spans="2:11" s="9" customFormat="1" ht="19.9" customHeight="1">
      <c r="B66" s="165"/>
      <c r="C66" s="166"/>
      <c r="D66" s="167" t="s">
        <v>137</v>
      </c>
      <c r="E66" s="168"/>
      <c r="F66" s="168"/>
      <c r="G66" s="168"/>
      <c r="H66" s="168"/>
      <c r="I66" s="169"/>
      <c r="J66" s="170">
        <f>J256</f>
        <v>0</v>
      </c>
      <c r="K66" s="171"/>
    </row>
    <row r="67" spans="2:11" s="9" customFormat="1" ht="19.9" customHeight="1">
      <c r="B67" s="165"/>
      <c r="C67" s="166"/>
      <c r="D67" s="167" t="s">
        <v>138</v>
      </c>
      <c r="E67" s="168"/>
      <c r="F67" s="168"/>
      <c r="G67" s="168"/>
      <c r="H67" s="168"/>
      <c r="I67" s="169"/>
      <c r="J67" s="170">
        <f>J284</f>
        <v>0</v>
      </c>
      <c r="K67" s="171"/>
    </row>
    <row r="68" spans="2:11" s="9" customFormat="1" ht="19.9" customHeight="1">
      <c r="B68" s="165"/>
      <c r="C68" s="166"/>
      <c r="D68" s="167" t="s">
        <v>139</v>
      </c>
      <c r="E68" s="168"/>
      <c r="F68" s="168"/>
      <c r="G68" s="168"/>
      <c r="H68" s="168"/>
      <c r="I68" s="169"/>
      <c r="J68" s="170">
        <f>J323</f>
        <v>0</v>
      </c>
      <c r="K68" s="171"/>
    </row>
    <row r="69" spans="2:11" s="9" customFormat="1" ht="19.9" customHeight="1">
      <c r="B69" s="165"/>
      <c r="C69" s="166"/>
      <c r="D69" s="167" t="s">
        <v>140</v>
      </c>
      <c r="E69" s="168"/>
      <c r="F69" s="168"/>
      <c r="G69" s="168"/>
      <c r="H69" s="168"/>
      <c r="I69" s="169"/>
      <c r="J69" s="170">
        <f>J334</f>
        <v>0</v>
      </c>
      <c r="K69" s="171"/>
    </row>
    <row r="70" spans="2:11" s="9" customFormat="1" ht="19.9" customHeight="1">
      <c r="B70" s="165"/>
      <c r="C70" s="166"/>
      <c r="D70" s="167" t="s">
        <v>141</v>
      </c>
      <c r="E70" s="168"/>
      <c r="F70" s="168"/>
      <c r="G70" s="168"/>
      <c r="H70" s="168"/>
      <c r="I70" s="169"/>
      <c r="J70" s="170">
        <f>J356</f>
        <v>0</v>
      </c>
      <c r="K70" s="171"/>
    </row>
    <row r="71" spans="2:11" s="8" customFormat="1" ht="24.95" customHeight="1">
      <c r="B71" s="158"/>
      <c r="C71" s="159"/>
      <c r="D71" s="160" t="s">
        <v>142</v>
      </c>
      <c r="E71" s="161"/>
      <c r="F71" s="161"/>
      <c r="G71" s="161"/>
      <c r="H71" s="161"/>
      <c r="I71" s="162"/>
      <c r="J71" s="163">
        <f>J358</f>
        <v>0</v>
      </c>
      <c r="K71" s="164"/>
    </row>
    <row r="72" spans="2:11" s="1" customFormat="1" ht="21.75" customHeight="1">
      <c r="B72" s="41"/>
      <c r="C72" s="42"/>
      <c r="D72" s="42"/>
      <c r="E72" s="42"/>
      <c r="F72" s="42"/>
      <c r="G72" s="42"/>
      <c r="H72" s="42"/>
      <c r="I72" s="127"/>
      <c r="J72" s="42"/>
      <c r="K72" s="45"/>
    </row>
    <row r="73" spans="2:11" s="1" customFormat="1" ht="6.95" customHeight="1">
      <c r="B73" s="56"/>
      <c r="C73" s="57"/>
      <c r="D73" s="57"/>
      <c r="E73" s="57"/>
      <c r="F73" s="57"/>
      <c r="G73" s="57"/>
      <c r="H73" s="57"/>
      <c r="I73" s="148"/>
      <c r="J73" s="57"/>
      <c r="K73" s="58"/>
    </row>
    <row r="77" spans="2:12" s="1" customFormat="1" ht="6.95" customHeight="1">
      <c r="B77" s="59"/>
      <c r="C77" s="60"/>
      <c r="D77" s="60"/>
      <c r="E77" s="60"/>
      <c r="F77" s="60"/>
      <c r="G77" s="60"/>
      <c r="H77" s="60"/>
      <c r="I77" s="151"/>
      <c r="J77" s="60"/>
      <c r="K77" s="60"/>
      <c r="L77" s="61"/>
    </row>
    <row r="78" spans="2:12" s="1" customFormat="1" ht="36.95" customHeight="1">
      <c r="B78" s="41"/>
      <c r="C78" s="62" t="s">
        <v>143</v>
      </c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4.45" customHeight="1">
      <c r="B80" s="41"/>
      <c r="C80" s="65" t="s">
        <v>18</v>
      </c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22.5" customHeight="1">
      <c r="B81" s="41"/>
      <c r="C81" s="63"/>
      <c r="D81" s="63"/>
      <c r="E81" s="411" t="str">
        <f>E7</f>
        <v>MB, Dukelská - kanalizace a vodovod</v>
      </c>
      <c r="F81" s="418"/>
      <c r="G81" s="418"/>
      <c r="H81" s="418"/>
      <c r="I81" s="172"/>
      <c r="J81" s="63"/>
      <c r="K81" s="63"/>
      <c r="L81" s="61"/>
    </row>
    <row r="82" spans="2:12" ht="15">
      <c r="B82" s="29"/>
      <c r="C82" s="65" t="s">
        <v>123</v>
      </c>
      <c r="D82" s="173"/>
      <c r="E82" s="173"/>
      <c r="F82" s="173"/>
      <c r="G82" s="173"/>
      <c r="H82" s="173"/>
      <c r="J82" s="173"/>
      <c r="K82" s="173"/>
      <c r="L82" s="174"/>
    </row>
    <row r="83" spans="2:12" s="1" customFormat="1" ht="22.5" customHeight="1">
      <c r="B83" s="41"/>
      <c r="C83" s="63"/>
      <c r="D83" s="63"/>
      <c r="E83" s="411" t="s">
        <v>124</v>
      </c>
      <c r="F83" s="412"/>
      <c r="G83" s="412"/>
      <c r="H83" s="412"/>
      <c r="I83" s="172"/>
      <c r="J83" s="63"/>
      <c r="K83" s="63"/>
      <c r="L83" s="61"/>
    </row>
    <row r="84" spans="2:12" s="1" customFormat="1" ht="14.45" customHeight="1">
      <c r="B84" s="41"/>
      <c r="C84" s="65" t="s">
        <v>125</v>
      </c>
      <c r="D84" s="63"/>
      <c r="E84" s="63"/>
      <c r="F84" s="63"/>
      <c r="G84" s="63"/>
      <c r="H84" s="63"/>
      <c r="I84" s="172"/>
      <c r="J84" s="63"/>
      <c r="K84" s="63"/>
      <c r="L84" s="61"/>
    </row>
    <row r="85" spans="2:12" s="1" customFormat="1" ht="23.25" customHeight="1">
      <c r="B85" s="41"/>
      <c r="C85" s="63"/>
      <c r="D85" s="63"/>
      <c r="E85" s="387" t="str">
        <f>E11</f>
        <v>04.2 - Stoka BA</v>
      </c>
      <c r="F85" s="412"/>
      <c r="G85" s="412"/>
      <c r="H85" s="412"/>
      <c r="I85" s="172"/>
      <c r="J85" s="63"/>
      <c r="K85" s="63"/>
      <c r="L85" s="61"/>
    </row>
    <row r="86" spans="2:12" s="1" customFormat="1" ht="6.95" customHeight="1">
      <c r="B86" s="41"/>
      <c r="C86" s="63"/>
      <c r="D86" s="63"/>
      <c r="E86" s="63"/>
      <c r="F86" s="63"/>
      <c r="G86" s="63"/>
      <c r="H86" s="63"/>
      <c r="I86" s="172"/>
      <c r="J86" s="63"/>
      <c r="K86" s="63"/>
      <c r="L86" s="61"/>
    </row>
    <row r="87" spans="2:12" s="1" customFormat="1" ht="18" customHeight="1">
      <c r="B87" s="41"/>
      <c r="C87" s="65" t="s">
        <v>25</v>
      </c>
      <c r="D87" s="63"/>
      <c r="E87" s="63"/>
      <c r="F87" s="175" t="str">
        <f>F14</f>
        <v>Mladá Boleslav</v>
      </c>
      <c r="G87" s="63"/>
      <c r="H87" s="63"/>
      <c r="I87" s="176" t="s">
        <v>27</v>
      </c>
      <c r="J87" s="73">
        <f>IF(J14="","",J14)</f>
        <v>45275</v>
      </c>
      <c r="K87" s="63"/>
      <c r="L87" s="61"/>
    </row>
    <row r="88" spans="2:12" s="1" customFormat="1" ht="6.95" customHeight="1">
      <c r="B88" s="41"/>
      <c r="C88" s="63"/>
      <c r="D88" s="63"/>
      <c r="E88" s="63"/>
      <c r="F88" s="63"/>
      <c r="G88" s="63"/>
      <c r="H88" s="63"/>
      <c r="I88" s="172"/>
      <c r="J88" s="63"/>
      <c r="K88" s="63"/>
      <c r="L88" s="61"/>
    </row>
    <row r="89" spans="2:12" s="1" customFormat="1" ht="15">
      <c r="B89" s="41"/>
      <c r="C89" s="65" t="s">
        <v>30</v>
      </c>
      <c r="D89" s="63"/>
      <c r="E89" s="63"/>
      <c r="F89" s="175" t="str">
        <f>E17</f>
        <v>Vodovody a kanalizace Mladá Boleslav, a.s.</v>
      </c>
      <c r="G89" s="63"/>
      <c r="H89" s="63"/>
      <c r="I89" s="176" t="s">
        <v>38</v>
      </c>
      <c r="J89" s="175" t="str">
        <f>E23</f>
        <v>ŠINDLAR s.r.o.</v>
      </c>
      <c r="K89" s="63"/>
      <c r="L89" s="61"/>
    </row>
    <row r="90" spans="2:12" s="1" customFormat="1" ht="14.45" customHeight="1">
      <c r="B90" s="41"/>
      <c r="C90" s="65" t="s">
        <v>36</v>
      </c>
      <c r="D90" s="63"/>
      <c r="E90" s="63"/>
      <c r="F90" s="175" t="str">
        <f>IF(E20="","",E20)</f>
        <v/>
      </c>
      <c r="G90" s="63"/>
      <c r="H90" s="63"/>
      <c r="I90" s="172"/>
      <c r="J90" s="63"/>
      <c r="K90" s="63"/>
      <c r="L90" s="61"/>
    </row>
    <row r="91" spans="2:12" s="1" customFormat="1" ht="10.35" customHeight="1">
      <c r="B91" s="41"/>
      <c r="C91" s="63"/>
      <c r="D91" s="63"/>
      <c r="E91" s="63"/>
      <c r="F91" s="63"/>
      <c r="G91" s="63"/>
      <c r="H91" s="63"/>
      <c r="I91" s="172"/>
      <c r="J91" s="63"/>
      <c r="K91" s="63"/>
      <c r="L91" s="61"/>
    </row>
    <row r="92" spans="2:20" s="10" customFormat="1" ht="29.25" customHeight="1">
      <c r="B92" s="177"/>
      <c r="C92" s="178" t="s">
        <v>144</v>
      </c>
      <c r="D92" s="179" t="s">
        <v>64</v>
      </c>
      <c r="E92" s="179" t="s">
        <v>60</v>
      </c>
      <c r="F92" s="179" t="s">
        <v>145</v>
      </c>
      <c r="G92" s="179" t="s">
        <v>146</v>
      </c>
      <c r="H92" s="179" t="s">
        <v>147</v>
      </c>
      <c r="I92" s="180" t="s">
        <v>148</v>
      </c>
      <c r="J92" s="179" t="s">
        <v>129</v>
      </c>
      <c r="K92" s="181" t="s">
        <v>149</v>
      </c>
      <c r="L92" s="182"/>
      <c r="M92" s="81" t="s">
        <v>150</v>
      </c>
      <c r="N92" s="82" t="s">
        <v>49</v>
      </c>
      <c r="O92" s="82" t="s">
        <v>151</v>
      </c>
      <c r="P92" s="82" t="s">
        <v>152</v>
      </c>
      <c r="Q92" s="82" t="s">
        <v>153</v>
      </c>
      <c r="R92" s="82" t="s">
        <v>154</v>
      </c>
      <c r="S92" s="82" t="s">
        <v>155</v>
      </c>
      <c r="T92" s="83" t="s">
        <v>156</v>
      </c>
    </row>
    <row r="93" spans="2:63" s="1" customFormat="1" ht="29.25" customHeight="1">
      <c r="B93" s="41"/>
      <c r="C93" s="87" t="s">
        <v>130</v>
      </c>
      <c r="D93" s="63"/>
      <c r="E93" s="63"/>
      <c r="F93" s="63"/>
      <c r="G93" s="63"/>
      <c r="H93" s="63"/>
      <c r="I93" s="172"/>
      <c r="J93" s="183">
        <f>BK93</f>
        <v>0</v>
      </c>
      <c r="K93" s="63"/>
      <c r="L93" s="61"/>
      <c r="M93" s="84"/>
      <c r="N93" s="85"/>
      <c r="O93" s="85"/>
      <c r="P93" s="184">
        <f>P94+P358</f>
        <v>0</v>
      </c>
      <c r="Q93" s="85"/>
      <c r="R93" s="184">
        <f>R94+R358</f>
        <v>65.4789283</v>
      </c>
      <c r="S93" s="85"/>
      <c r="T93" s="185">
        <f>T94+T358</f>
        <v>18.032024</v>
      </c>
      <c r="AT93" s="25" t="s">
        <v>78</v>
      </c>
      <c r="AU93" s="25" t="s">
        <v>131</v>
      </c>
      <c r="BK93" s="186">
        <f>BK94+BK358</f>
        <v>0</v>
      </c>
    </row>
    <row r="94" spans="2:63" s="11" customFormat="1" ht="37.35" customHeight="1">
      <c r="B94" s="187"/>
      <c r="C94" s="188"/>
      <c r="D94" s="189" t="s">
        <v>78</v>
      </c>
      <c r="E94" s="190" t="s">
        <v>157</v>
      </c>
      <c r="F94" s="190" t="s">
        <v>158</v>
      </c>
      <c r="G94" s="188"/>
      <c r="H94" s="188"/>
      <c r="I94" s="191"/>
      <c r="J94" s="192">
        <f>BK94</f>
        <v>0</v>
      </c>
      <c r="K94" s="188"/>
      <c r="L94" s="193"/>
      <c r="M94" s="194"/>
      <c r="N94" s="195"/>
      <c r="O94" s="195"/>
      <c r="P94" s="196">
        <f>P95+P222+P230+P240+P256+P284+P323+P334+P356</f>
        <v>0</v>
      </c>
      <c r="Q94" s="195"/>
      <c r="R94" s="196">
        <f>R95+R222+R230+R240+R256+R284+R323+R334+R356</f>
        <v>65.4789283</v>
      </c>
      <c r="S94" s="195"/>
      <c r="T94" s="197">
        <f>T95+T222+T230+T240+T256+T284+T323+T334+T356</f>
        <v>18.032024</v>
      </c>
      <c r="AR94" s="198" t="s">
        <v>24</v>
      </c>
      <c r="AT94" s="199" t="s">
        <v>78</v>
      </c>
      <c r="AU94" s="199" t="s">
        <v>79</v>
      </c>
      <c r="AY94" s="198" t="s">
        <v>159</v>
      </c>
      <c r="BK94" s="200">
        <f>BK95+BK222+BK230+BK240+BK256+BK284+BK323+BK334+BK356</f>
        <v>0</v>
      </c>
    </row>
    <row r="95" spans="2:63" s="11" customFormat="1" ht="19.9" customHeight="1">
      <c r="B95" s="187"/>
      <c r="C95" s="188"/>
      <c r="D95" s="201" t="s">
        <v>78</v>
      </c>
      <c r="E95" s="202" t="s">
        <v>24</v>
      </c>
      <c r="F95" s="202" t="s">
        <v>160</v>
      </c>
      <c r="G95" s="188"/>
      <c r="H95" s="188"/>
      <c r="I95" s="191"/>
      <c r="J95" s="203">
        <f>BK95</f>
        <v>0</v>
      </c>
      <c r="K95" s="188"/>
      <c r="L95" s="193"/>
      <c r="M95" s="194"/>
      <c r="N95" s="195"/>
      <c r="O95" s="195"/>
      <c r="P95" s="196">
        <f>SUM(P96:P221)</f>
        <v>0</v>
      </c>
      <c r="Q95" s="195"/>
      <c r="R95" s="196">
        <f>SUM(R96:R221)</f>
        <v>58.41100752</v>
      </c>
      <c r="S95" s="195"/>
      <c r="T95" s="197">
        <f>SUM(T96:T221)</f>
        <v>6.751624</v>
      </c>
      <c r="AR95" s="198" t="s">
        <v>24</v>
      </c>
      <c r="AT95" s="199" t="s">
        <v>78</v>
      </c>
      <c r="AU95" s="199" t="s">
        <v>24</v>
      </c>
      <c r="AY95" s="198" t="s">
        <v>159</v>
      </c>
      <c r="BK95" s="200">
        <f>SUM(BK96:BK221)</f>
        <v>0</v>
      </c>
    </row>
    <row r="96" spans="2:65" s="1" customFormat="1" ht="44.25" customHeight="1">
      <c r="B96" s="41"/>
      <c r="C96" s="204" t="s">
        <v>24</v>
      </c>
      <c r="D96" s="204" t="s">
        <v>161</v>
      </c>
      <c r="E96" s="205" t="s">
        <v>180</v>
      </c>
      <c r="F96" s="206" t="s">
        <v>181</v>
      </c>
      <c r="G96" s="207" t="s">
        <v>164</v>
      </c>
      <c r="H96" s="208">
        <v>4.41</v>
      </c>
      <c r="I96" s="209"/>
      <c r="J96" s="210">
        <f>ROUND(I96*H96,2)</f>
        <v>0</v>
      </c>
      <c r="K96" s="206" t="s">
        <v>165</v>
      </c>
      <c r="L96" s="61"/>
      <c r="M96" s="211" t="s">
        <v>22</v>
      </c>
      <c r="N96" s="212" t="s">
        <v>50</v>
      </c>
      <c r="O96" s="42"/>
      <c r="P96" s="213">
        <f>O96*H96</f>
        <v>0</v>
      </c>
      <c r="Q96" s="213">
        <v>0</v>
      </c>
      <c r="R96" s="213">
        <f>Q96*H96</f>
        <v>0</v>
      </c>
      <c r="S96" s="213">
        <v>0.26</v>
      </c>
      <c r="T96" s="214">
        <f>S96*H96</f>
        <v>1.1466</v>
      </c>
      <c r="AR96" s="25" t="s">
        <v>166</v>
      </c>
      <c r="AT96" s="25" t="s">
        <v>161</v>
      </c>
      <c r="AU96" s="25" t="s">
        <v>88</v>
      </c>
      <c r="AY96" s="25" t="s">
        <v>159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5" t="s">
        <v>24</v>
      </c>
      <c r="BK96" s="215">
        <f>ROUND(I96*H96,2)</f>
        <v>0</v>
      </c>
      <c r="BL96" s="25" t="s">
        <v>166</v>
      </c>
      <c r="BM96" s="25" t="s">
        <v>856</v>
      </c>
    </row>
    <row r="97" spans="2:51" s="12" customFormat="1" ht="13.5">
      <c r="B97" s="216"/>
      <c r="C97" s="217"/>
      <c r="D97" s="218" t="s">
        <v>168</v>
      </c>
      <c r="E97" s="219" t="s">
        <v>22</v>
      </c>
      <c r="F97" s="220" t="s">
        <v>857</v>
      </c>
      <c r="G97" s="217"/>
      <c r="H97" s="221" t="s">
        <v>22</v>
      </c>
      <c r="I97" s="222"/>
      <c r="J97" s="217"/>
      <c r="K97" s="217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168</v>
      </c>
      <c r="AU97" s="227" t="s">
        <v>88</v>
      </c>
      <c r="AV97" s="12" t="s">
        <v>24</v>
      </c>
      <c r="AW97" s="12" t="s">
        <v>42</v>
      </c>
      <c r="AX97" s="12" t="s">
        <v>79</v>
      </c>
      <c r="AY97" s="227" t="s">
        <v>159</v>
      </c>
    </row>
    <row r="98" spans="2:51" s="13" customFormat="1" ht="13.5">
      <c r="B98" s="228"/>
      <c r="C98" s="229"/>
      <c r="D98" s="230" t="s">
        <v>168</v>
      </c>
      <c r="E98" s="231" t="s">
        <v>22</v>
      </c>
      <c r="F98" s="232" t="s">
        <v>858</v>
      </c>
      <c r="G98" s="229"/>
      <c r="H98" s="233">
        <v>4.41</v>
      </c>
      <c r="I98" s="234"/>
      <c r="J98" s="229"/>
      <c r="K98" s="229"/>
      <c r="L98" s="235"/>
      <c r="M98" s="236"/>
      <c r="N98" s="237"/>
      <c r="O98" s="237"/>
      <c r="P98" s="237"/>
      <c r="Q98" s="237"/>
      <c r="R98" s="237"/>
      <c r="S98" s="237"/>
      <c r="T98" s="238"/>
      <c r="AT98" s="239" t="s">
        <v>168</v>
      </c>
      <c r="AU98" s="239" t="s">
        <v>88</v>
      </c>
      <c r="AV98" s="13" t="s">
        <v>88</v>
      </c>
      <c r="AW98" s="13" t="s">
        <v>42</v>
      </c>
      <c r="AX98" s="13" t="s">
        <v>24</v>
      </c>
      <c r="AY98" s="239" t="s">
        <v>159</v>
      </c>
    </row>
    <row r="99" spans="2:65" s="1" customFormat="1" ht="44.25" customHeight="1">
      <c r="B99" s="41"/>
      <c r="C99" s="204" t="s">
        <v>88</v>
      </c>
      <c r="D99" s="204" t="s">
        <v>161</v>
      </c>
      <c r="E99" s="205" t="s">
        <v>186</v>
      </c>
      <c r="F99" s="206" t="s">
        <v>187</v>
      </c>
      <c r="G99" s="207" t="s">
        <v>164</v>
      </c>
      <c r="H99" s="208">
        <v>3.188</v>
      </c>
      <c r="I99" s="209"/>
      <c r="J99" s="210">
        <f>ROUND(I99*H99,2)</f>
        <v>0</v>
      </c>
      <c r="K99" s="206" t="s">
        <v>165</v>
      </c>
      <c r="L99" s="61"/>
      <c r="M99" s="211" t="s">
        <v>22</v>
      </c>
      <c r="N99" s="212" t="s">
        <v>50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0.29</v>
      </c>
      <c r="T99" s="214">
        <f>S99*H99</f>
        <v>0.92452</v>
      </c>
      <c r="AR99" s="25" t="s">
        <v>166</v>
      </c>
      <c r="AT99" s="25" t="s">
        <v>161</v>
      </c>
      <c r="AU99" s="25" t="s">
        <v>88</v>
      </c>
      <c r="AY99" s="25" t="s">
        <v>159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5" t="s">
        <v>24</v>
      </c>
      <c r="BK99" s="215">
        <f>ROUND(I99*H99,2)</f>
        <v>0</v>
      </c>
      <c r="BL99" s="25" t="s">
        <v>166</v>
      </c>
      <c r="BM99" s="25" t="s">
        <v>859</v>
      </c>
    </row>
    <row r="100" spans="2:47" s="1" customFormat="1" ht="27">
      <c r="B100" s="41"/>
      <c r="C100" s="63"/>
      <c r="D100" s="218" t="s">
        <v>189</v>
      </c>
      <c r="E100" s="63"/>
      <c r="F100" s="240" t="s">
        <v>190</v>
      </c>
      <c r="G100" s="63"/>
      <c r="H100" s="63"/>
      <c r="I100" s="172"/>
      <c r="J100" s="63"/>
      <c r="K100" s="63"/>
      <c r="L100" s="61"/>
      <c r="M100" s="241"/>
      <c r="N100" s="42"/>
      <c r="O100" s="42"/>
      <c r="P100" s="42"/>
      <c r="Q100" s="42"/>
      <c r="R100" s="42"/>
      <c r="S100" s="42"/>
      <c r="T100" s="78"/>
      <c r="AT100" s="25" t="s">
        <v>189</v>
      </c>
      <c r="AU100" s="25" t="s">
        <v>88</v>
      </c>
    </row>
    <row r="101" spans="2:51" s="12" customFormat="1" ht="13.5">
      <c r="B101" s="216"/>
      <c r="C101" s="217"/>
      <c r="D101" s="218" t="s">
        <v>168</v>
      </c>
      <c r="E101" s="219" t="s">
        <v>22</v>
      </c>
      <c r="F101" s="220" t="s">
        <v>857</v>
      </c>
      <c r="G101" s="217"/>
      <c r="H101" s="221" t="s">
        <v>22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168</v>
      </c>
      <c r="AU101" s="227" t="s">
        <v>88</v>
      </c>
      <c r="AV101" s="12" t="s">
        <v>24</v>
      </c>
      <c r="AW101" s="12" t="s">
        <v>42</v>
      </c>
      <c r="AX101" s="12" t="s">
        <v>79</v>
      </c>
      <c r="AY101" s="227" t="s">
        <v>159</v>
      </c>
    </row>
    <row r="102" spans="2:51" s="12" customFormat="1" ht="13.5">
      <c r="B102" s="216"/>
      <c r="C102" s="217"/>
      <c r="D102" s="218" t="s">
        <v>168</v>
      </c>
      <c r="E102" s="219" t="s">
        <v>22</v>
      </c>
      <c r="F102" s="220" t="s">
        <v>191</v>
      </c>
      <c r="G102" s="217"/>
      <c r="H102" s="221" t="s">
        <v>22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168</v>
      </c>
      <c r="AU102" s="227" t="s">
        <v>88</v>
      </c>
      <c r="AV102" s="12" t="s">
        <v>24</v>
      </c>
      <c r="AW102" s="12" t="s">
        <v>42</v>
      </c>
      <c r="AX102" s="12" t="s">
        <v>79</v>
      </c>
      <c r="AY102" s="227" t="s">
        <v>159</v>
      </c>
    </row>
    <row r="103" spans="2:51" s="12" customFormat="1" ht="13.5">
      <c r="B103" s="216"/>
      <c r="C103" s="217"/>
      <c r="D103" s="218" t="s">
        <v>168</v>
      </c>
      <c r="E103" s="219" t="s">
        <v>22</v>
      </c>
      <c r="F103" s="220" t="s">
        <v>192</v>
      </c>
      <c r="G103" s="217"/>
      <c r="H103" s="221" t="s">
        <v>22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168</v>
      </c>
      <c r="AU103" s="227" t="s">
        <v>88</v>
      </c>
      <c r="AV103" s="12" t="s">
        <v>24</v>
      </c>
      <c r="AW103" s="12" t="s">
        <v>42</v>
      </c>
      <c r="AX103" s="12" t="s">
        <v>79</v>
      </c>
      <c r="AY103" s="227" t="s">
        <v>159</v>
      </c>
    </row>
    <row r="104" spans="2:51" s="13" customFormat="1" ht="13.5">
      <c r="B104" s="228"/>
      <c r="C104" s="229"/>
      <c r="D104" s="230" t="s">
        <v>168</v>
      </c>
      <c r="E104" s="231" t="s">
        <v>22</v>
      </c>
      <c r="F104" s="232" t="s">
        <v>860</v>
      </c>
      <c r="G104" s="229"/>
      <c r="H104" s="233">
        <v>3.188</v>
      </c>
      <c r="I104" s="234"/>
      <c r="J104" s="229"/>
      <c r="K104" s="229"/>
      <c r="L104" s="235"/>
      <c r="M104" s="236"/>
      <c r="N104" s="237"/>
      <c r="O104" s="237"/>
      <c r="P104" s="237"/>
      <c r="Q104" s="237"/>
      <c r="R104" s="237"/>
      <c r="S104" s="237"/>
      <c r="T104" s="238"/>
      <c r="AT104" s="239" t="s">
        <v>168</v>
      </c>
      <c r="AU104" s="239" t="s">
        <v>88</v>
      </c>
      <c r="AV104" s="13" t="s">
        <v>88</v>
      </c>
      <c r="AW104" s="13" t="s">
        <v>42</v>
      </c>
      <c r="AX104" s="13" t="s">
        <v>24</v>
      </c>
      <c r="AY104" s="239" t="s">
        <v>159</v>
      </c>
    </row>
    <row r="105" spans="2:65" s="1" customFormat="1" ht="44.25" customHeight="1">
      <c r="B105" s="41"/>
      <c r="C105" s="204" t="s">
        <v>175</v>
      </c>
      <c r="D105" s="204" t="s">
        <v>161</v>
      </c>
      <c r="E105" s="205" t="s">
        <v>195</v>
      </c>
      <c r="F105" s="206" t="s">
        <v>196</v>
      </c>
      <c r="G105" s="207" t="s">
        <v>164</v>
      </c>
      <c r="H105" s="208">
        <v>7.301</v>
      </c>
      <c r="I105" s="209"/>
      <c r="J105" s="210">
        <f>ROUND(I105*H105,2)</f>
        <v>0</v>
      </c>
      <c r="K105" s="206" t="s">
        <v>165</v>
      </c>
      <c r="L105" s="61"/>
      <c r="M105" s="211" t="s">
        <v>22</v>
      </c>
      <c r="N105" s="212" t="s">
        <v>50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0.44</v>
      </c>
      <c r="T105" s="214">
        <f>S105*H105</f>
        <v>3.21244</v>
      </c>
      <c r="AR105" s="25" t="s">
        <v>166</v>
      </c>
      <c r="AT105" s="25" t="s">
        <v>161</v>
      </c>
      <c r="AU105" s="25" t="s">
        <v>88</v>
      </c>
      <c r="AY105" s="25" t="s">
        <v>159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5" t="s">
        <v>24</v>
      </c>
      <c r="BK105" s="215">
        <f>ROUND(I105*H105,2)</f>
        <v>0</v>
      </c>
      <c r="BL105" s="25" t="s">
        <v>166</v>
      </c>
      <c r="BM105" s="25" t="s">
        <v>861</v>
      </c>
    </row>
    <row r="106" spans="2:47" s="1" customFormat="1" ht="27">
      <c r="B106" s="41"/>
      <c r="C106" s="63"/>
      <c r="D106" s="218" t="s">
        <v>189</v>
      </c>
      <c r="E106" s="63"/>
      <c r="F106" s="240" t="s">
        <v>198</v>
      </c>
      <c r="G106" s="63"/>
      <c r="H106" s="63"/>
      <c r="I106" s="172"/>
      <c r="J106" s="63"/>
      <c r="K106" s="63"/>
      <c r="L106" s="61"/>
      <c r="M106" s="241"/>
      <c r="N106" s="42"/>
      <c r="O106" s="42"/>
      <c r="P106" s="42"/>
      <c r="Q106" s="42"/>
      <c r="R106" s="42"/>
      <c r="S106" s="42"/>
      <c r="T106" s="78"/>
      <c r="AT106" s="25" t="s">
        <v>189</v>
      </c>
      <c r="AU106" s="25" t="s">
        <v>88</v>
      </c>
    </row>
    <row r="107" spans="2:51" s="12" customFormat="1" ht="13.5">
      <c r="B107" s="216"/>
      <c r="C107" s="217"/>
      <c r="D107" s="218" t="s">
        <v>168</v>
      </c>
      <c r="E107" s="219" t="s">
        <v>22</v>
      </c>
      <c r="F107" s="220" t="s">
        <v>862</v>
      </c>
      <c r="G107" s="217"/>
      <c r="H107" s="221" t="s">
        <v>22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168</v>
      </c>
      <c r="AU107" s="227" t="s">
        <v>88</v>
      </c>
      <c r="AV107" s="12" t="s">
        <v>24</v>
      </c>
      <c r="AW107" s="12" t="s">
        <v>42</v>
      </c>
      <c r="AX107" s="12" t="s">
        <v>79</v>
      </c>
      <c r="AY107" s="227" t="s">
        <v>159</v>
      </c>
    </row>
    <row r="108" spans="2:51" s="12" customFormat="1" ht="13.5">
      <c r="B108" s="216"/>
      <c r="C108" s="217"/>
      <c r="D108" s="218" t="s">
        <v>168</v>
      </c>
      <c r="E108" s="219" t="s">
        <v>22</v>
      </c>
      <c r="F108" s="220" t="s">
        <v>192</v>
      </c>
      <c r="G108" s="217"/>
      <c r="H108" s="221" t="s">
        <v>22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168</v>
      </c>
      <c r="AU108" s="227" t="s">
        <v>88</v>
      </c>
      <c r="AV108" s="12" t="s">
        <v>24</v>
      </c>
      <c r="AW108" s="12" t="s">
        <v>42</v>
      </c>
      <c r="AX108" s="12" t="s">
        <v>79</v>
      </c>
      <c r="AY108" s="227" t="s">
        <v>159</v>
      </c>
    </row>
    <row r="109" spans="2:51" s="13" customFormat="1" ht="13.5">
      <c r="B109" s="228"/>
      <c r="C109" s="229"/>
      <c r="D109" s="218" t="s">
        <v>168</v>
      </c>
      <c r="E109" s="242" t="s">
        <v>22</v>
      </c>
      <c r="F109" s="243" t="s">
        <v>863</v>
      </c>
      <c r="G109" s="229"/>
      <c r="H109" s="244">
        <v>6.938</v>
      </c>
      <c r="I109" s="234"/>
      <c r="J109" s="229"/>
      <c r="K109" s="229"/>
      <c r="L109" s="235"/>
      <c r="M109" s="236"/>
      <c r="N109" s="237"/>
      <c r="O109" s="237"/>
      <c r="P109" s="237"/>
      <c r="Q109" s="237"/>
      <c r="R109" s="237"/>
      <c r="S109" s="237"/>
      <c r="T109" s="238"/>
      <c r="AT109" s="239" t="s">
        <v>168</v>
      </c>
      <c r="AU109" s="239" t="s">
        <v>88</v>
      </c>
      <c r="AV109" s="13" t="s">
        <v>88</v>
      </c>
      <c r="AW109" s="13" t="s">
        <v>42</v>
      </c>
      <c r="AX109" s="13" t="s">
        <v>79</v>
      </c>
      <c r="AY109" s="239" t="s">
        <v>159</v>
      </c>
    </row>
    <row r="110" spans="2:51" s="13" customFormat="1" ht="13.5">
      <c r="B110" s="228"/>
      <c r="C110" s="229"/>
      <c r="D110" s="218" t="s">
        <v>168</v>
      </c>
      <c r="E110" s="242" t="s">
        <v>22</v>
      </c>
      <c r="F110" s="243" t="s">
        <v>864</v>
      </c>
      <c r="G110" s="229"/>
      <c r="H110" s="244">
        <v>0.363</v>
      </c>
      <c r="I110" s="234"/>
      <c r="J110" s="229"/>
      <c r="K110" s="229"/>
      <c r="L110" s="235"/>
      <c r="M110" s="236"/>
      <c r="N110" s="237"/>
      <c r="O110" s="237"/>
      <c r="P110" s="237"/>
      <c r="Q110" s="237"/>
      <c r="R110" s="237"/>
      <c r="S110" s="237"/>
      <c r="T110" s="238"/>
      <c r="AT110" s="239" t="s">
        <v>168</v>
      </c>
      <c r="AU110" s="239" t="s">
        <v>88</v>
      </c>
      <c r="AV110" s="13" t="s">
        <v>88</v>
      </c>
      <c r="AW110" s="13" t="s">
        <v>42</v>
      </c>
      <c r="AX110" s="13" t="s">
        <v>79</v>
      </c>
      <c r="AY110" s="239" t="s">
        <v>159</v>
      </c>
    </row>
    <row r="111" spans="2:51" s="14" customFormat="1" ht="13.5">
      <c r="B111" s="245"/>
      <c r="C111" s="246"/>
      <c r="D111" s="230" t="s">
        <v>168</v>
      </c>
      <c r="E111" s="247" t="s">
        <v>22</v>
      </c>
      <c r="F111" s="248" t="s">
        <v>204</v>
      </c>
      <c r="G111" s="246"/>
      <c r="H111" s="249">
        <v>7.301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AT111" s="255" t="s">
        <v>168</v>
      </c>
      <c r="AU111" s="255" t="s">
        <v>88</v>
      </c>
      <c r="AV111" s="14" t="s">
        <v>166</v>
      </c>
      <c r="AW111" s="14" t="s">
        <v>42</v>
      </c>
      <c r="AX111" s="14" t="s">
        <v>24</v>
      </c>
      <c r="AY111" s="255" t="s">
        <v>159</v>
      </c>
    </row>
    <row r="112" spans="2:65" s="1" customFormat="1" ht="31.5" customHeight="1">
      <c r="B112" s="41"/>
      <c r="C112" s="204" t="s">
        <v>166</v>
      </c>
      <c r="D112" s="204" t="s">
        <v>161</v>
      </c>
      <c r="E112" s="205" t="s">
        <v>206</v>
      </c>
      <c r="F112" s="206" t="s">
        <v>207</v>
      </c>
      <c r="G112" s="207" t="s">
        <v>164</v>
      </c>
      <c r="H112" s="208">
        <v>6.938</v>
      </c>
      <c r="I112" s="209"/>
      <c r="J112" s="210">
        <f>ROUND(I112*H112,2)</f>
        <v>0</v>
      </c>
      <c r="K112" s="206" t="s">
        <v>165</v>
      </c>
      <c r="L112" s="61"/>
      <c r="M112" s="211" t="s">
        <v>22</v>
      </c>
      <c r="N112" s="212" t="s">
        <v>50</v>
      </c>
      <c r="O112" s="42"/>
      <c r="P112" s="213">
        <f>O112*H112</f>
        <v>0</v>
      </c>
      <c r="Q112" s="213">
        <v>6E-05</v>
      </c>
      <c r="R112" s="213">
        <f>Q112*H112</f>
        <v>0.00041628</v>
      </c>
      <c r="S112" s="213">
        <v>0.128</v>
      </c>
      <c r="T112" s="214">
        <f>S112*H112</f>
        <v>0.888064</v>
      </c>
      <c r="AR112" s="25" t="s">
        <v>166</v>
      </c>
      <c r="AT112" s="25" t="s">
        <v>161</v>
      </c>
      <c r="AU112" s="25" t="s">
        <v>88</v>
      </c>
      <c r="AY112" s="25" t="s">
        <v>159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5" t="s">
        <v>24</v>
      </c>
      <c r="BK112" s="215">
        <f>ROUND(I112*H112,2)</f>
        <v>0</v>
      </c>
      <c r="BL112" s="25" t="s">
        <v>166</v>
      </c>
      <c r="BM112" s="25" t="s">
        <v>865</v>
      </c>
    </row>
    <row r="113" spans="2:47" s="1" customFormat="1" ht="27">
      <c r="B113" s="41"/>
      <c r="C113" s="63"/>
      <c r="D113" s="218" t="s">
        <v>189</v>
      </c>
      <c r="E113" s="63"/>
      <c r="F113" s="240" t="s">
        <v>209</v>
      </c>
      <c r="G113" s="63"/>
      <c r="H113" s="63"/>
      <c r="I113" s="172"/>
      <c r="J113" s="63"/>
      <c r="K113" s="63"/>
      <c r="L113" s="61"/>
      <c r="M113" s="241"/>
      <c r="N113" s="42"/>
      <c r="O113" s="42"/>
      <c r="P113" s="42"/>
      <c r="Q113" s="42"/>
      <c r="R113" s="42"/>
      <c r="S113" s="42"/>
      <c r="T113" s="78"/>
      <c r="AT113" s="25" t="s">
        <v>189</v>
      </c>
      <c r="AU113" s="25" t="s">
        <v>88</v>
      </c>
    </row>
    <row r="114" spans="2:51" s="12" customFormat="1" ht="13.5">
      <c r="B114" s="216"/>
      <c r="C114" s="217"/>
      <c r="D114" s="218" t="s">
        <v>168</v>
      </c>
      <c r="E114" s="219" t="s">
        <v>22</v>
      </c>
      <c r="F114" s="220" t="s">
        <v>862</v>
      </c>
      <c r="G114" s="217"/>
      <c r="H114" s="221" t="s">
        <v>22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168</v>
      </c>
      <c r="AU114" s="227" t="s">
        <v>88</v>
      </c>
      <c r="AV114" s="12" t="s">
        <v>24</v>
      </c>
      <c r="AW114" s="12" t="s">
        <v>42</v>
      </c>
      <c r="AX114" s="12" t="s">
        <v>79</v>
      </c>
      <c r="AY114" s="227" t="s">
        <v>159</v>
      </c>
    </row>
    <row r="115" spans="2:51" s="12" customFormat="1" ht="13.5">
      <c r="B115" s="216"/>
      <c r="C115" s="217"/>
      <c r="D115" s="218" t="s">
        <v>168</v>
      </c>
      <c r="E115" s="219" t="s">
        <v>22</v>
      </c>
      <c r="F115" s="220" t="s">
        <v>192</v>
      </c>
      <c r="G115" s="217"/>
      <c r="H115" s="221" t="s">
        <v>22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168</v>
      </c>
      <c r="AU115" s="227" t="s">
        <v>88</v>
      </c>
      <c r="AV115" s="12" t="s">
        <v>24</v>
      </c>
      <c r="AW115" s="12" t="s">
        <v>42</v>
      </c>
      <c r="AX115" s="12" t="s">
        <v>79</v>
      </c>
      <c r="AY115" s="227" t="s">
        <v>159</v>
      </c>
    </row>
    <row r="116" spans="2:51" s="13" customFormat="1" ht="13.5">
      <c r="B116" s="228"/>
      <c r="C116" s="229"/>
      <c r="D116" s="230" t="s">
        <v>168</v>
      </c>
      <c r="E116" s="231" t="s">
        <v>22</v>
      </c>
      <c r="F116" s="232" t="s">
        <v>866</v>
      </c>
      <c r="G116" s="229"/>
      <c r="H116" s="233">
        <v>6.938</v>
      </c>
      <c r="I116" s="234"/>
      <c r="J116" s="229"/>
      <c r="K116" s="229"/>
      <c r="L116" s="235"/>
      <c r="M116" s="236"/>
      <c r="N116" s="237"/>
      <c r="O116" s="237"/>
      <c r="P116" s="237"/>
      <c r="Q116" s="237"/>
      <c r="R116" s="237"/>
      <c r="S116" s="237"/>
      <c r="T116" s="238"/>
      <c r="AT116" s="239" t="s">
        <v>168</v>
      </c>
      <c r="AU116" s="239" t="s">
        <v>88</v>
      </c>
      <c r="AV116" s="13" t="s">
        <v>88</v>
      </c>
      <c r="AW116" s="13" t="s">
        <v>42</v>
      </c>
      <c r="AX116" s="13" t="s">
        <v>24</v>
      </c>
      <c r="AY116" s="239" t="s">
        <v>159</v>
      </c>
    </row>
    <row r="117" spans="2:65" s="1" customFormat="1" ht="31.5" customHeight="1">
      <c r="B117" s="41"/>
      <c r="C117" s="204" t="s">
        <v>185</v>
      </c>
      <c r="D117" s="204" t="s">
        <v>161</v>
      </c>
      <c r="E117" s="205" t="s">
        <v>221</v>
      </c>
      <c r="F117" s="206" t="s">
        <v>222</v>
      </c>
      <c r="G117" s="207" t="s">
        <v>217</v>
      </c>
      <c r="H117" s="208">
        <v>2</v>
      </c>
      <c r="I117" s="209"/>
      <c r="J117" s="210">
        <f>ROUND(I117*H117,2)</f>
        <v>0</v>
      </c>
      <c r="K117" s="206" t="s">
        <v>165</v>
      </c>
      <c r="L117" s="61"/>
      <c r="M117" s="211" t="s">
        <v>22</v>
      </c>
      <c r="N117" s="212" t="s">
        <v>50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0.29</v>
      </c>
      <c r="T117" s="214">
        <f>S117*H117</f>
        <v>0.58</v>
      </c>
      <c r="AR117" s="25" t="s">
        <v>166</v>
      </c>
      <c r="AT117" s="25" t="s">
        <v>161</v>
      </c>
      <c r="AU117" s="25" t="s">
        <v>88</v>
      </c>
      <c r="AY117" s="25" t="s">
        <v>159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5" t="s">
        <v>24</v>
      </c>
      <c r="BK117" s="215">
        <f>ROUND(I117*H117,2)</f>
        <v>0</v>
      </c>
      <c r="BL117" s="25" t="s">
        <v>166</v>
      </c>
      <c r="BM117" s="25" t="s">
        <v>867</v>
      </c>
    </row>
    <row r="118" spans="2:51" s="12" customFormat="1" ht="13.5">
      <c r="B118" s="216"/>
      <c r="C118" s="217"/>
      <c r="D118" s="218" t="s">
        <v>168</v>
      </c>
      <c r="E118" s="219" t="s">
        <v>22</v>
      </c>
      <c r="F118" s="220" t="s">
        <v>202</v>
      </c>
      <c r="G118" s="217"/>
      <c r="H118" s="221" t="s">
        <v>22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168</v>
      </c>
      <c r="AU118" s="227" t="s">
        <v>88</v>
      </c>
      <c r="AV118" s="12" t="s">
        <v>24</v>
      </c>
      <c r="AW118" s="12" t="s">
        <v>42</v>
      </c>
      <c r="AX118" s="12" t="s">
        <v>79</v>
      </c>
      <c r="AY118" s="227" t="s">
        <v>159</v>
      </c>
    </row>
    <row r="119" spans="2:51" s="13" customFormat="1" ht="13.5">
      <c r="B119" s="228"/>
      <c r="C119" s="229"/>
      <c r="D119" s="230" t="s">
        <v>168</v>
      </c>
      <c r="E119" s="231" t="s">
        <v>22</v>
      </c>
      <c r="F119" s="232" t="s">
        <v>868</v>
      </c>
      <c r="G119" s="229"/>
      <c r="H119" s="233">
        <v>2</v>
      </c>
      <c r="I119" s="234"/>
      <c r="J119" s="229"/>
      <c r="K119" s="229"/>
      <c r="L119" s="235"/>
      <c r="M119" s="236"/>
      <c r="N119" s="237"/>
      <c r="O119" s="237"/>
      <c r="P119" s="237"/>
      <c r="Q119" s="237"/>
      <c r="R119" s="237"/>
      <c r="S119" s="237"/>
      <c r="T119" s="238"/>
      <c r="AT119" s="239" t="s">
        <v>168</v>
      </c>
      <c r="AU119" s="239" t="s">
        <v>88</v>
      </c>
      <c r="AV119" s="13" t="s">
        <v>88</v>
      </c>
      <c r="AW119" s="13" t="s">
        <v>42</v>
      </c>
      <c r="AX119" s="13" t="s">
        <v>24</v>
      </c>
      <c r="AY119" s="239" t="s">
        <v>159</v>
      </c>
    </row>
    <row r="120" spans="2:65" s="1" customFormat="1" ht="57" customHeight="1">
      <c r="B120" s="41"/>
      <c r="C120" s="204" t="s">
        <v>194</v>
      </c>
      <c r="D120" s="204" t="s">
        <v>161</v>
      </c>
      <c r="E120" s="205" t="s">
        <v>252</v>
      </c>
      <c r="F120" s="206" t="s">
        <v>253</v>
      </c>
      <c r="G120" s="207" t="s">
        <v>217</v>
      </c>
      <c r="H120" s="208">
        <v>2.5</v>
      </c>
      <c r="I120" s="209"/>
      <c r="J120" s="210">
        <f>ROUND(I120*H120,2)</f>
        <v>0</v>
      </c>
      <c r="K120" s="206" t="s">
        <v>165</v>
      </c>
      <c r="L120" s="61"/>
      <c r="M120" s="211" t="s">
        <v>22</v>
      </c>
      <c r="N120" s="212" t="s">
        <v>50</v>
      </c>
      <c r="O120" s="42"/>
      <c r="P120" s="213">
        <f>O120*H120</f>
        <v>0</v>
      </c>
      <c r="Q120" s="213">
        <v>0.0369</v>
      </c>
      <c r="R120" s="213">
        <f>Q120*H120</f>
        <v>0.09225</v>
      </c>
      <c r="S120" s="213">
        <v>0</v>
      </c>
      <c r="T120" s="214">
        <f>S120*H120</f>
        <v>0</v>
      </c>
      <c r="AR120" s="25" t="s">
        <v>166</v>
      </c>
      <c r="AT120" s="25" t="s">
        <v>161</v>
      </c>
      <c r="AU120" s="25" t="s">
        <v>88</v>
      </c>
      <c r="AY120" s="25" t="s">
        <v>159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5" t="s">
        <v>24</v>
      </c>
      <c r="BK120" s="215">
        <f>ROUND(I120*H120,2)</f>
        <v>0</v>
      </c>
      <c r="BL120" s="25" t="s">
        <v>166</v>
      </c>
      <c r="BM120" s="25" t="s">
        <v>869</v>
      </c>
    </row>
    <row r="121" spans="2:51" s="12" customFormat="1" ht="13.5">
      <c r="B121" s="216"/>
      <c r="C121" s="217"/>
      <c r="D121" s="218" t="s">
        <v>168</v>
      </c>
      <c r="E121" s="219" t="s">
        <v>22</v>
      </c>
      <c r="F121" s="220" t="s">
        <v>870</v>
      </c>
      <c r="G121" s="217"/>
      <c r="H121" s="221" t="s">
        <v>22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168</v>
      </c>
      <c r="AU121" s="227" t="s">
        <v>88</v>
      </c>
      <c r="AV121" s="12" t="s">
        <v>24</v>
      </c>
      <c r="AW121" s="12" t="s">
        <v>42</v>
      </c>
      <c r="AX121" s="12" t="s">
        <v>79</v>
      </c>
      <c r="AY121" s="227" t="s">
        <v>159</v>
      </c>
    </row>
    <row r="122" spans="2:51" s="13" customFormat="1" ht="13.5">
      <c r="B122" s="228"/>
      <c r="C122" s="229"/>
      <c r="D122" s="230" t="s">
        <v>168</v>
      </c>
      <c r="E122" s="231" t="s">
        <v>22</v>
      </c>
      <c r="F122" s="232" t="s">
        <v>871</v>
      </c>
      <c r="G122" s="229"/>
      <c r="H122" s="233">
        <v>2.5</v>
      </c>
      <c r="I122" s="234"/>
      <c r="J122" s="229"/>
      <c r="K122" s="229"/>
      <c r="L122" s="235"/>
      <c r="M122" s="236"/>
      <c r="N122" s="237"/>
      <c r="O122" s="237"/>
      <c r="P122" s="237"/>
      <c r="Q122" s="237"/>
      <c r="R122" s="237"/>
      <c r="S122" s="237"/>
      <c r="T122" s="238"/>
      <c r="AT122" s="239" t="s">
        <v>168</v>
      </c>
      <c r="AU122" s="239" t="s">
        <v>88</v>
      </c>
      <c r="AV122" s="13" t="s">
        <v>88</v>
      </c>
      <c r="AW122" s="13" t="s">
        <v>42</v>
      </c>
      <c r="AX122" s="13" t="s">
        <v>24</v>
      </c>
      <c r="AY122" s="239" t="s">
        <v>159</v>
      </c>
    </row>
    <row r="123" spans="2:65" s="1" customFormat="1" ht="31.5" customHeight="1">
      <c r="B123" s="41"/>
      <c r="C123" s="204" t="s">
        <v>205</v>
      </c>
      <c r="D123" s="204" t="s">
        <v>161</v>
      </c>
      <c r="E123" s="205" t="s">
        <v>264</v>
      </c>
      <c r="F123" s="206" t="s">
        <v>265</v>
      </c>
      <c r="G123" s="207" t="s">
        <v>258</v>
      </c>
      <c r="H123" s="208">
        <v>16.3</v>
      </c>
      <c r="I123" s="209"/>
      <c r="J123" s="210">
        <f>ROUND(I123*H123,2)</f>
        <v>0</v>
      </c>
      <c r="K123" s="206" t="s">
        <v>165</v>
      </c>
      <c r="L123" s="61"/>
      <c r="M123" s="211" t="s">
        <v>22</v>
      </c>
      <c r="N123" s="212" t="s">
        <v>50</v>
      </c>
      <c r="O123" s="4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5" t="s">
        <v>166</v>
      </c>
      <c r="AT123" s="25" t="s">
        <v>161</v>
      </c>
      <c r="AU123" s="25" t="s">
        <v>88</v>
      </c>
      <c r="AY123" s="25" t="s">
        <v>159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5" t="s">
        <v>24</v>
      </c>
      <c r="BK123" s="215">
        <f>ROUND(I123*H123,2)</f>
        <v>0</v>
      </c>
      <c r="BL123" s="25" t="s">
        <v>166</v>
      </c>
      <c r="BM123" s="25" t="s">
        <v>872</v>
      </c>
    </row>
    <row r="124" spans="2:51" s="13" customFormat="1" ht="13.5">
      <c r="B124" s="228"/>
      <c r="C124" s="229"/>
      <c r="D124" s="230" t="s">
        <v>168</v>
      </c>
      <c r="E124" s="231" t="s">
        <v>22</v>
      </c>
      <c r="F124" s="232" t="s">
        <v>873</v>
      </c>
      <c r="G124" s="229"/>
      <c r="H124" s="233">
        <v>16.3</v>
      </c>
      <c r="I124" s="234"/>
      <c r="J124" s="229"/>
      <c r="K124" s="229"/>
      <c r="L124" s="235"/>
      <c r="M124" s="236"/>
      <c r="N124" s="237"/>
      <c r="O124" s="237"/>
      <c r="P124" s="237"/>
      <c r="Q124" s="237"/>
      <c r="R124" s="237"/>
      <c r="S124" s="237"/>
      <c r="T124" s="238"/>
      <c r="AT124" s="239" t="s">
        <v>168</v>
      </c>
      <c r="AU124" s="239" t="s">
        <v>88</v>
      </c>
      <c r="AV124" s="13" t="s">
        <v>88</v>
      </c>
      <c r="AW124" s="13" t="s">
        <v>42</v>
      </c>
      <c r="AX124" s="13" t="s">
        <v>24</v>
      </c>
      <c r="AY124" s="239" t="s">
        <v>159</v>
      </c>
    </row>
    <row r="125" spans="2:65" s="1" customFormat="1" ht="31.5" customHeight="1">
      <c r="B125" s="41"/>
      <c r="C125" s="204" t="s">
        <v>214</v>
      </c>
      <c r="D125" s="204" t="s">
        <v>161</v>
      </c>
      <c r="E125" s="205" t="s">
        <v>269</v>
      </c>
      <c r="F125" s="206" t="s">
        <v>270</v>
      </c>
      <c r="G125" s="207" t="s">
        <v>258</v>
      </c>
      <c r="H125" s="208">
        <v>10.501</v>
      </c>
      <c r="I125" s="209"/>
      <c r="J125" s="210">
        <f>ROUND(I125*H125,2)</f>
        <v>0</v>
      </c>
      <c r="K125" s="206" t="s">
        <v>165</v>
      </c>
      <c r="L125" s="61"/>
      <c r="M125" s="211" t="s">
        <v>22</v>
      </c>
      <c r="N125" s="212" t="s">
        <v>50</v>
      </c>
      <c r="O125" s="4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5" t="s">
        <v>166</v>
      </c>
      <c r="AT125" s="25" t="s">
        <v>161</v>
      </c>
      <c r="AU125" s="25" t="s">
        <v>88</v>
      </c>
      <c r="AY125" s="25" t="s">
        <v>159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5" t="s">
        <v>24</v>
      </c>
      <c r="BK125" s="215">
        <f>ROUND(I125*H125,2)</f>
        <v>0</v>
      </c>
      <c r="BL125" s="25" t="s">
        <v>166</v>
      </c>
      <c r="BM125" s="25" t="s">
        <v>874</v>
      </c>
    </row>
    <row r="126" spans="2:51" s="12" customFormat="1" ht="13.5">
      <c r="B126" s="216"/>
      <c r="C126" s="217"/>
      <c r="D126" s="218" t="s">
        <v>168</v>
      </c>
      <c r="E126" s="219" t="s">
        <v>22</v>
      </c>
      <c r="F126" s="220" t="s">
        <v>862</v>
      </c>
      <c r="G126" s="217"/>
      <c r="H126" s="221" t="s">
        <v>22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168</v>
      </c>
      <c r="AU126" s="227" t="s">
        <v>88</v>
      </c>
      <c r="AV126" s="12" t="s">
        <v>24</v>
      </c>
      <c r="AW126" s="12" t="s">
        <v>42</v>
      </c>
      <c r="AX126" s="12" t="s">
        <v>79</v>
      </c>
      <c r="AY126" s="227" t="s">
        <v>159</v>
      </c>
    </row>
    <row r="127" spans="2:51" s="12" customFormat="1" ht="13.5">
      <c r="B127" s="216"/>
      <c r="C127" s="217"/>
      <c r="D127" s="218" t="s">
        <v>168</v>
      </c>
      <c r="E127" s="219" t="s">
        <v>22</v>
      </c>
      <c r="F127" s="220" t="s">
        <v>273</v>
      </c>
      <c r="G127" s="217"/>
      <c r="H127" s="221" t="s">
        <v>22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168</v>
      </c>
      <c r="AU127" s="227" t="s">
        <v>88</v>
      </c>
      <c r="AV127" s="12" t="s">
        <v>24</v>
      </c>
      <c r="AW127" s="12" t="s">
        <v>42</v>
      </c>
      <c r="AX127" s="12" t="s">
        <v>79</v>
      </c>
      <c r="AY127" s="227" t="s">
        <v>159</v>
      </c>
    </row>
    <row r="128" spans="2:51" s="12" customFormat="1" ht="13.5">
      <c r="B128" s="216"/>
      <c r="C128" s="217"/>
      <c r="D128" s="218" t="s">
        <v>168</v>
      </c>
      <c r="E128" s="219" t="s">
        <v>22</v>
      </c>
      <c r="F128" s="220" t="s">
        <v>274</v>
      </c>
      <c r="G128" s="217"/>
      <c r="H128" s="221" t="s">
        <v>22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168</v>
      </c>
      <c r="AU128" s="227" t="s">
        <v>88</v>
      </c>
      <c r="AV128" s="12" t="s">
        <v>24</v>
      </c>
      <c r="AW128" s="12" t="s">
        <v>42</v>
      </c>
      <c r="AX128" s="12" t="s">
        <v>79</v>
      </c>
      <c r="AY128" s="227" t="s">
        <v>159</v>
      </c>
    </row>
    <row r="129" spans="2:51" s="13" customFormat="1" ht="13.5">
      <c r="B129" s="228"/>
      <c r="C129" s="229"/>
      <c r="D129" s="218" t="s">
        <v>168</v>
      </c>
      <c r="E129" s="242" t="s">
        <v>22</v>
      </c>
      <c r="F129" s="243" t="s">
        <v>875</v>
      </c>
      <c r="G129" s="229"/>
      <c r="H129" s="244">
        <v>13.676</v>
      </c>
      <c r="I129" s="234"/>
      <c r="J129" s="229"/>
      <c r="K129" s="229"/>
      <c r="L129" s="235"/>
      <c r="M129" s="236"/>
      <c r="N129" s="237"/>
      <c r="O129" s="237"/>
      <c r="P129" s="237"/>
      <c r="Q129" s="237"/>
      <c r="R129" s="237"/>
      <c r="S129" s="237"/>
      <c r="T129" s="238"/>
      <c r="AT129" s="239" t="s">
        <v>168</v>
      </c>
      <c r="AU129" s="239" t="s">
        <v>88</v>
      </c>
      <c r="AV129" s="13" t="s">
        <v>88</v>
      </c>
      <c r="AW129" s="13" t="s">
        <v>42</v>
      </c>
      <c r="AX129" s="13" t="s">
        <v>79</v>
      </c>
      <c r="AY129" s="239" t="s">
        <v>159</v>
      </c>
    </row>
    <row r="130" spans="2:51" s="13" customFormat="1" ht="13.5">
      <c r="B130" s="228"/>
      <c r="C130" s="229"/>
      <c r="D130" s="218" t="s">
        <v>168</v>
      </c>
      <c r="E130" s="242" t="s">
        <v>22</v>
      </c>
      <c r="F130" s="243" t="s">
        <v>876</v>
      </c>
      <c r="G130" s="229"/>
      <c r="H130" s="244">
        <v>0.438</v>
      </c>
      <c r="I130" s="234"/>
      <c r="J130" s="229"/>
      <c r="K130" s="229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168</v>
      </c>
      <c r="AU130" s="239" t="s">
        <v>88</v>
      </c>
      <c r="AV130" s="13" t="s">
        <v>88</v>
      </c>
      <c r="AW130" s="13" t="s">
        <v>42</v>
      </c>
      <c r="AX130" s="13" t="s">
        <v>79</v>
      </c>
      <c r="AY130" s="239" t="s">
        <v>159</v>
      </c>
    </row>
    <row r="131" spans="2:51" s="15" customFormat="1" ht="13.5">
      <c r="B131" s="256"/>
      <c r="C131" s="257"/>
      <c r="D131" s="218" t="s">
        <v>168</v>
      </c>
      <c r="E131" s="258" t="s">
        <v>22</v>
      </c>
      <c r="F131" s="259" t="s">
        <v>212</v>
      </c>
      <c r="G131" s="257"/>
      <c r="H131" s="260">
        <v>14.114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AT131" s="266" t="s">
        <v>168</v>
      </c>
      <c r="AU131" s="266" t="s">
        <v>88</v>
      </c>
      <c r="AV131" s="15" t="s">
        <v>175</v>
      </c>
      <c r="AW131" s="15" t="s">
        <v>42</v>
      </c>
      <c r="AX131" s="15" t="s">
        <v>79</v>
      </c>
      <c r="AY131" s="266" t="s">
        <v>159</v>
      </c>
    </row>
    <row r="132" spans="2:51" s="12" customFormat="1" ht="13.5">
      <c r="B132" s="216"/>
      <c r="C132" s="217"/>
      <c r="D132" s="218" t="s">
        <v>168</v>
      </c>
      <c r="E132" s="219" t="s">
        <v>22</v>
      </c>
      <c r="F132" s="220" t="s">
        <v>277</v>
      </c>
      <c r="G132" s="217"/>
      <c r="H132" s="221" t="s">
        <v>22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168</v>
      </c>
      <c r="AU132" s="227" t="s">
        <v>88</v>
      </c>
      <c r="AV132" s="12" t="s">
        <v>24</v>
      </c>
      <c r="AW132" s="12" t="s">
        <v>42</v>
      </c>
      <c r="AX132" s="12" t="s">
        <v>79</v>
      </c>
      <c r="AY132" s="227" t="s">
        <v>159</v>
      </c>
    </row>
    <row r="133" spans="2:51" s="13" customFormat="1" ht="13.5">
      <c r="B133" s="228"/>
      <c r="C133" s="229"/>
      <c r="D133" s="218" t="s">
        <v>168</v>
      </c>
      <c r="E133" s="242" t="s">
        <v>22</v>
      </c>
      <c r="F133" s="243" t="s">
        <v>877</v>
      </c>
      <c r="G133" s="229"/>
      <c r="H133" s="244">
        <v>-2.032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168</v>
      </c>
      <c r="AU133" s="239" t="s">
        <v>88</v>
      </c>
      <c r="AV133" s="13" t="s">
        <v>88</v>
      </c>
      <c r="AW133" s="13" t="s">
        <v>42</v>
      </c>
      <c r="AX133" s="13" t="s">
        <v>79</v>
      </c>
      <c r="AY133" s="239" t="s">
        <v>159</v>
      </c>
    </row>
    <row r="134" spans="2:51" s="12" customFormat="1" ht="13.5">
      <c r="B134" s="216"/>
      <c r="C134" s="217"/>
      <c r="D134" s="218" t="s">
        <v>168</v>
      </c>
      <c r="E134" s="219" t="s">
        <v>22</v>
      </c>
      <c r="F134" s="220" t="s">
        <v>280</v>
      </c>
      <c r="G134" s="217"/>
      <c r="H134" s="221" t="s">
        <v>22</v>
      </c>
      <c r="I134" s="222"/>
      <c r="J134" s="217"/>
      <c r="K134" s="217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168</v>
      </c>
      <c r="AU134" s="227" t="s">
        <v>88</v>
      </c>
      <c r="AV134" s="12" t="s">
        <v>24</v>
      </c>
      <c r="AW134" s="12" t="s">
        <v>42</v>
      </c>
      <c r="AX134" s="12" t="s">
        <v>79</v>
      </c>
      <c r="AY134" s="227" t="s">
        <v>159</v>
      </c>
    </row>
    <row r="135" spans="2:51" s="13" customFormat="1" ht="13.5">
      <c r="B135" s="228"/>
      <c r="C135" s="229"/>
      <c r="D135" s="218" t="s">
        <v>168</v>
      </c>
      <c r="E135" s="242" t="s">
        <v>22</v>
      </c>
      <c r="F135" s="243" t="s">
        <v>878</v>
      </c>
      <c r="G135" s="229"/>
      <c r="H135" s="244">
        <v>-1.581</v>
      </c>
      <c r="I135" s="234"/>
      <c r="J135" s="229"/>
      <c r="K135" s="229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168</v>
      </c>
      <c r="AU135" s="239" t="s">
        <v>88</v>
      </c>
      <c r="AV135" s="13" t="s">
        <v>88</v>
      </c>
      <c r="AW135" s="13" t="s">
        <v>42</v>
      </c>
      <c r="AX135" s="13" t="s">
        <v>79</v>
      </c>
      <c r="AY135" s="239" t="s">
        <v>159</v>
      </c>
    </row>
    <row r="136" spans="2:51" s="15" customFormat="1" ht="13.5">
      <c r="B136" s="256"/>
      <c r="C136" s="257"/>
      <c r="D136" s="218" t="s">
        <v>168</v>
      </c>
      <c r="E136" s="258" t="s">
        <v>22</v>
      </c>
      <c r="F136" s="259" t="s">
        <v>212</v>
      </c>
      <c r="G136" s="257"/>
      <c r="H136" s="260">
        <v>-3.613</v>
      </c>
      <c r="I136" s="261"/>
      <c r="J136" s="257"/>
      <c r="K136" s="257"/>
      <c r="L136" s="262"/>
      <c r="M136" s="263"/>
      <c r="N136" s="264"/>
      <c r="O136" s="264"/>
      <c r="P136" s="264"/>
      <c r="Q136" s="264"/>
      <c r="R136" s="264"/>
      <c r="S136" s="264"/>
      <c r="T136" s="265"/>
      <c r="AT136" s="266" t="s">
        <v>168</v>
      </c>
      <c r="AU136" s="266" t="s">
        <v>88</v>
      </c>
      <c r="AV136" s="15" t="s">
        <v>175</v>
      </c>
      <c r="AW136" s="15" t="s">
        <v>42</v>
      </c>
      <c r="AX136" s="15" t="s">
        <v>79</v>
      </c>
      <c r="AY136" s="266" t="s">
        <v>159</v>
      </c>
    </row>
    <row r="137" spans="2:51" s="14" customFormat="1" ht="13.5">
      <c r="B137" s="245"/>
      <c r="C137" s="246"/>
      <c r="D137" s="230" t="s">
        <v>168</v>
      </c>
      <c r="E137" s="247" t="s">
        <v>22</v>
      </c>
      <c r="F137" s="248" t="s">
        <v>204</v>
      </c>
      <c r="G137" s="246"/>
      <c r="H137" s="249">
        <v>10.501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AT137" s="255" t="s">
        <v>168</v>
      </c>
      <c r="AU137" s="255" t="s">
        <v>88</v>
      </c>
      <c r="AV137" s="14" t="s">
        <v>166</v>
      </c>
      <c r="AW137" s="14" t="s">
        <v>42</v>
      </c>
      <c r="AX137" s="14" t="s">
        <v>24</v>
      </c>
      <c r="AY137" s="255" t="s">
        <v>159</v>
      </c>
    </row>
    <row r="138" spans="2:65" s="1" customFormat="1" ht="31.5" customHeight="1">
      <c r="B138" s="41"/>
      <c r="C138" s="204" t="s">
        <v>220</v>
      </c>
      <c r="D138" s="204" t="s">
        <v>161</v>
      </c>
      <c r="E138" s="205" t="s">
        <v>283</v>
      </c>
      <c r="F138" s="206" t="s">
        <v>284</v>
      </c>
      <c r="G138" s="207" t="s">
        <v>258</v>
      </c>
      <c r="H138" s="208">
        <v>3.15</v>
      </c>
      <c r="I138" s="209"/>
      <c r="J138" s="210">
        <f>ROUND(I138*H138,2)</f>
        <v>0</v>
      </c>
      <c r="K138" s="206" t="s">
        <v>165</v>
      </c>
      <c r="L138" s="61"/>
      <c r="M138" s="211" t="s">
        <v>22</v>
      </c>
      <c r="N138" s="212" t="s">
        <v>50</v>
      </c>
      <c r="O138" s="42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AR138" s="25" t="s">
        <v>166</v>
      </c>
      <c r="AT138" s="25" t="s">
        <v>161</v>
      </c>
      <c r="AU138" s="25" t="s">
        <v>88</v>
      </c>
      <c r="AY138" s="25" t="s">
        <v>159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5" t="s">
        <v>24</v>
      </c>
      <c r="BK138" s="215">
        <f>ROUND(I138*H138,2)</f>
        <v>0</v>
      </c>
      <c r="BL138" s="25" t="s">
        <v>166</v>
      </c>
      <c r="BM138" s="25" t="s">
        <v>879</v>
      </c>
    </row>
    <row r="139" spans="2:47" s="1" customFormat="1" ht="27">
      <c r="B139" s="41"/>
      <c r="C139" s="63"/>
      <c r="D139" s="218" t="s">
        <v>189</v>
      </c>
      <c r="E139" s="63"/>
      <c r="F139" s="240" t="s">
        <v>286</v>
      </c>
      <c r="G139" s="63"/>
      <c r="H139" s="63"/>
      <c r="I139" s="172"/>
      <c r="J139" s="63"/>
      <c r="K139" s="63"/>
      <c r="L139" s="61"/>
      <c r="M139" s="241"/>
      <c r="N139" s="42"/>
      <c r="O139" s="42"/>
      <c r="P139" s="42"/>
      <c r="Q139" s="42"/>
      <c r="R139" s="42"/>
      <c r="S139" s="42"/>
      <c r="T139" s="78"/>
      <c r="AT139" s="25" t="s">
        <v>189</v>
      </c>
      <c r="AU139" s="25" t="s">
        <v>88</v>
      </c>
    </row>
    <row r="140" spans="2:51" s="13" customFormat="1" ht="13.5">
      <c r="B140" s="228"/>
      <c r="C140" s="229"/>
      <c r="D140" s="230" t="s">
        <v>168</v>
      </c>
      <c r="E140" s="229"/>
      <c r="F140" s="232" t="s">
        <v>880</v>
      </c>
      <c r="G140" s="229"/>
      <c r="H140" s="233">
        <v>3.15</v>
      </c>
      <c r="I140" s="234"/>
      <c r="J140" s="229"/>
      <c r="K140" s="229"/>
      <c r="L140" s="235"/>
      <c r="M140" s="236"/>
      <c r="N140" s="237"/>
      <c r="O140" s="237"/>
      <c r="P140" s="237"/>
      <c r="Q140" s="237"/>
      <c r="R140" s="237"/>
      <c r="S140" s="237"/>
      <c r="T140" s="238"/>
      <c r="AT140" s="239" t="s">
        <v>168</v>
      </c>
      <c r="AU140" s="239" t="s">
        <v>88</v>
      </c>
      <c r="AV140" s="13" t="s">
        <v>88</v>
      </c>
      <c r="AW140" s="13" t="s">
        <v>6</v>
      </c>
      <c r="AX140" s="13" t="s">
        <v>24</v>
      </c>
      <c r="AY140" s="239" t="s">
        <v>159</v>
      </c>
    </row>
    <row r="141" spans="2:65" s="1" customFormat="1" ht="31.5" customHeight="1">
      <c r="B141" s="41"/>
      <c r="C141" s="204" t="s">
        <v>28</v>
      </c>
      <c r="D141" s="204" t="s">
        <v>161</v>
      </c>
      <c r="E141" s="205" t="s">
        <v>289</v>
      </c>
      <c r="F141" s="206" t="s">
        <v>290</v>
      </c>
      <c r="G141" s="207" t="s">
        <v>258</v>
      </c>
      <c r="H141" s="208">
        <v>10.501</v>
      </c>
      <c r="I141" s="209"/>
      <c r="J141" s="210">
        <f>ROUND(I141*H141,2)</f>
        <v>0</v>
      </c>
      <c r="K141" s="206" t="s">
        <v>165</v>
      </c>
      <c r="L141" s="61"/>
      <c r="M141" s="211" t="s">
        <v>22</v>
      </c>
      <c r="N141" s="212" t="s">
        <v>50</v>
      </c>
      <c r="O141" s="42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25" t="s">
        <v>166</v>
      </c>
      <c r="AT141" s="25" t="s">
        <v>161</v>
      </c>
      <c r="AU141" s="25" t="s">
        <v>88</v>
      </c>
      <c r="AY141" s="25" t="s">
        <v>159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5" t="s">
        <v>24</v>
      </c>
      <c r="BK141" s="215">
        <f>ROUND(I141*H141,2)</f>
        <v>0</v>
      </c>
      <c r="BL141" s="25" t="s">
        <v>166</v>
      </c>
      <c r="BM141" s="25" t="s">
        <v>881</v>
      </c>
    </row>
    <row r="142" spans="2:51" s="12" customFormat="1" ht="13.5">
      <c r="B142" s="216"/>
      <c r="C142" s="217"/>
      <c r="D142" s="218" t="s">
        <v>168</v>
      </c>
      <c r="E142" s="219" t="s">
        <v>22</v>
      </c>
      <c r="F142" s="220" t="s">
        <v>862</v>
      </c>
      <c r="G142" s="217"/>
      <c r="H142" s="221" t="s">
        <v>22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168</v>
      </c>
      <c r="AU142" s="227" t="s">
        <v>88</v>
      </c>
      <c r="AV142" s="12" t="s">
        <v>24</v>
      </c>
      <c r="AW142" s="12" t="s">
        <v>42</v>
      </c>
      <c r="AX142" s="12" t="s">
        <v>79</v>
      </c>
      <c r="AY142" s="227" t="s">
        <v>159</v>
      </c>
    </row>
    <row r="143" spans="2:51" s="12" customFormat="1" ht="13.5">
      <c r="B143" s="216"/>
      <c r="C143" s="217"/>
      <c r="D143" s="218" t="s">
        <v>168</v>
      </c>
      <c r="E143" s="219" t="s">
        <v>22</v>
      </c>
      <c r="F143" s="220" t="s">
        <v>273</v>
      </c>
      <c r="G143" s="217"/>
      <c r="H143" s="221" t="s">
        <v>22</v>
      </c>
      <c r="I143" s="222"/>
      <c r="J143" s="217"/>
      <c r="K143" s="217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168</v>
      </c>
      <c r="AU143" s="227" t="s">
        <v>88</v>
      </c>
      <c r="AV143" s="12" t="s">
        <v>24</v>
      </c>
      <c r="AW143" s="12" t="s">
        <v>42</v>
      </c>
      <c r="AX143" s="12" t="s">
        <v>79</v>
      </c>
      <c r="AY143" s="227" t="s">
        <v>159</v>
      </c>
    </row>
    <row r="144" spans="2:51" s="12" customFormat="1" ht="13.5">
      <c r="B144" s="216"/>
      <c r="C144" s="217"/>
      <c r="D144" s="218" t="s">
        <v>168</v>
      </c>
      <c r="E144" s="219" t="s">
        <v>22</v>
      </c>
      <c r="F144" s="220" t="s">
        <v>274</v>
      </c>
      <c r="G144" s="217"/>
      <c r="H144" s="221" t="s">
        <v>22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168</v>
      </c>
      <c r="AU144" s="227" t="s">
        <v>88</v>
      </c>
      <c r="AV144" s="12" t="s">
        <v>24</v>
      </c>
      <c r="AW144" s="12" t="s">
        <v>42</v>
      </c>
      <c r="AX144" s="12" t="s">
        <v>79</v>
      </c>
      <c r="AY144" s="227" t="s">
        <v>159</v>
      </c>
    </row>
    <row r="145" spans="2:51" s="13" customFormat="1" ht="13.5">
      <c r="B145" s="228"/>
      <c r="C145" s="229"/>
      <c r="D145" s="218" t="s">
        <v>168</v>
      </c>
      <c r="E145" s="242" t="s">
        <v>22</v>
      </c>
      <c r="F145" s="243" t="s">
        <v>875</v>
      </c>
      <c r="G145" s="229"/>
      <c r="H145" s="244">
        <v>13.676</v>
      </c>
      <c r="I145" s="234"/>
      <c r="J145" s="229"/>
      <c r="K145" s="229"/>
      <c r="L145" s="235"/>
      <c r="M145" s="236"/>
      <c r="N145" s="237"/>
      <c r="O145" s="237"/>
      <c r="P145" s="237"/>
      <c r="Q145" s="237"/>
      <c r="R145" s="237"/>
      <c r="S145" s="237"/>
      <c r="T145" s="238"/>
      <c r="AT145" s="239" t="s">
        <v>168</v>
      </c>
      <c r="AU145" s="239" t="s">
        <v>88</v>
      </c>
      <c r="AV145" s="13" t="s">
        <v>88</v>
      </c>
      <c r="AW145" s="13" t="s">
        <v>42</v>
      </c>
      <c r="AX145" s="13" t="s">
        <v>79</v>
      </c>
      <c r="AY145" s="239" t="s">
        <v>159</v>
      </c>
    </row>
    <row r="146" spans="2:51" s="13" customFormat="1" ht="13.5">
      <c r="B146" s="228"/>
      <c r="C146" s="229"/>
      <c r="D146" s="218" t="s">
        <v>168</v>
      </c>
      <c r="E146" s="242" t="s">
        <v>22</v>
      </c>
      <c r="F146" s="243" t="s">
        <v>876</v>
      </c>
      <c r="G146" s="229"/>
      <c r="H146" s="244">
        <v>0.438</v>
      </c>
      <c r="I146" s="234"/>
      <c r="J146" s="229"/>
      <c r="K146" s="229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168</v>
      </c>
      <c r="AU146" s="239" t="s">
        <v>88</v>
      </c>
      <c r="AV146" s="13" t="s">
        <v>88</v>
      </c>
      <c r="AW146" s="13" t="s">
        <v>42</v>
      </c>
      <c r="AX146" s="13" t="s">
        <v>79</v>
      </c>
      <c r="AY146" s="239" t="s">
        <v>159</v>
      </c>
    </row>
    <row r="147" spans="2:51" s="15" customFormat="1" ht="13.5">
      <c r="B147" s="256"/>
      <c r="C147" s="257"/>
      <c r="D147" s="218" t="s">
        <v>168</v>
      </c>
      <c r="E147" s="258" t="s">
        <v>22</v>
      </c>
      <c r="F147" s="259" t="s">
        <v>212</v>
      </c>
      <c r="G147" s="257"/>
      <c r="H147" s="260">
        <v>14.114</v>
      </c>
      <c r="I147" s="261"/>
      <c r="J147" s="257"/>
      <c r="K147" s="257"/>
      <c r="L147" s="262"/>
      <c r="M147" s="263"/>
      <c r="N147" s="264"/>
      <c r="O147" s="264"/>
      <c r="P147" s="264"/>
      <c r="Q147" s="264"/>
      <c r="R147" s="264"/>
      <c r="S147" s="264"/>
      <c r="T147" s="265"/>
      <c r="AT147" s="266" t="s">
        <v>168</v>
      </c>
      <c r="AU147" s="266" t="s">
        <v>88</v>
      </c>
      <c r="AV147" s="15" t="s">
        <v>175</v>
      </c>
      <c r="AW147" s="15" t="s">
        <v>42</v>
      </c>
      <c r="AX147" s="15" t="s">
        <v>79</v>
      </c>
      <c r="AY147" s="266" t="s">
        <v>159</v>
      </c>
    </row>
    <row r="148" spans="2:51" s="12" customFormat="1" ht="13.5">
      <c r="B148" s="216"/>
      <c r="C148" s="217"/>
      <c r="D148" s="218" t="s">
        <v>168</v>
      </c>
      <c r="E148" s="219" t="s">
        <v>22</v>
      </c>
      <c r="F148" s="220" t="s">
        <v>277</v>
      </c>
      <c r="G148" s="217"/>
      <c r="H148" s="221" t="s">
        <v>22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168</v>
      </c>
      <c r="AU148" s="227" t="s">
        <v>88</v>
      </c>
      <c r="AV148" s="12" t="s">
        <v>24</v>
      </c>
      <c r="AW148" s="12" t="s">
        <v>42</v>
      </c>
      <c r="AX148" s="12" t="s">
        <v>79</v>
      </c>
      <c r="AY148" s="227" t="s">
        <v>159</v>
      </c>
    </row>
    <row r="149" spans="2:51" s="13" customFormat="1" ht="13.5">
      <c r="B149" s="228"/>
      <c r="C149" s="229"/>
      <c r="D149" s="218" t="s">
        <v>168</v>
      </c>
      <c r="E149" s="242" t="s">
        <v>22</v>
      </c>
      <c r="F149" s="243" t="s">
        <v>877</v>
      </c>
      <c r="G149" s="229"/>
      <c r="H149" s="244">
        <v>-2.032</v>
      </c>
      <c r="I149" s="234"/>
      <c r="J149" s="229"/>
      <c r="K149" s="229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168</v>
      </c>
      <c r="AU149" s="239" t="s">
        <v>88</v>
      </c>
      <c r="AV149" s="13" t="s">
        <v>88</v>
      </c>
      <c r="AW149" s="13" t="s">
        <v>42</v>
      </c>
      <c r="AX149" s="13" t="s">
        <v>79</v>
      </c>
      <c r="AY149" s="239" t="s">
        <v>159</v>
      </c>
    </row>
    <row r="150" spans="2:51" s="12" customFormat="1" ht="13.5">
      <c r="B150" s="216"/>
      <c r="C150" s="217"/>
      <c r="D150" s="218" t="s">
        <v>168</v>
      </c>
      <c r="E150" s="219" t="s">
        <v>22</v>
      </c>
      <c r="F150" s="220" t="s">
        <v>280</v>
      </c>
      <c r="G150" s="217"/>
      <c r="H150" s="221" t="s">
        <v>22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168</v>
      </c>
      <c r="AU150" s="227" t="s">
        <v>88</v>
      </c>
      <c r="AV150" s="12" t="s">
        <v>24</v>
      </c>
      <c r="AW150" s="12" t="s">
        <v>42</v>
      </c>
      <c r="AX150" s="12" t="s">
        <v>79</v>
      </c>
      <c r="AY150" s="227" t="s">
        <v>159</v>
      </c>
    </row>
    <row r="151" spans="2:51" s="13" customFormat="1" ht="13.5">
      <c r="B151" s="228"/>
      <c r="C151" s="229"/>
      <c r="D151" s="218" t="s">
        <v>168</v>
      </c>
      <c r="E151" s="242" t="s">
        <v>22</v>
      </c>
      <c r="F151" s="243" t="s">
        <v>878</v>
      </c>
      <c r="G151" s="229"/>
      <c r="H151" s="244">
        <v>-1.581</v>
      </c>
      <c r="I151" s="234"/>
      <c r="J151" s="229"/>
      <c r="K151" s="229"/>
      <c r="L151" s="235"/>
      <c r="M151" s="236"/>
      <c r="N151" s="237"/>
      <c r="O151" s="237"/>
      <c r="P151" s="237"/>
      <c r="Q151" s="237"/>
      <c r="R151" s="237"/>
      <c r="S151" s="237"/>
      <c r="T151" s="238"/>
      <c r="AT151" s="239" t="s">
        <v>168</v>
      </c>
      <c r="AU151" s="239" t="s">
        <v>88</v>
      </c>
      <c r="AV151" s="13" t="s">
        <v>88</v>
      </c>
      <c r="AW151" s="13" t="s">
        <v>42</v>
      </c>
      <c r="AX151" s="13" t="s">
        <v>79</v>
      </c>
      <c r="AY151" s="239" t="s">
        <v>159</v>
      </c>
    </row>
    <row r="152" spans="2:51" s="15" customFormat="1" ht="13.5">
      <c r="B152" s="256"/>
      <c r="C152" s="257"/>
      <c r="D152" s="218" t="s">
        <v>168</v>
      </c>
      <c r="E152" s="258" t="s">
        <v>22</v>
      </c>
      <c r="F152" s="259" t="s">
        <v>212</v>
      </c>
      <c r="G152" s="257"/>
      <c r="H152" s="260">
        <v>-3.613</v>
      </c>
      <c r="I152" s="261"/>
      <c r="J152" s="257"/>
      <c r="K152" s="257"/>
      <c r="L152" s="262"/>
      <c r="M152" s="263"/>
      <c r="N152" s="264"/>
      <c r="O152" s="264"/>
      <c r="P152" s="264"/>
      <c r="Q152" s="264"/>
      <c r="R152" s="264"/>
      <c r="S152" s="264"/>
      <c r="T152" s="265"/>
      <c r="AT152" s="266" t="s">
        <v>168</v>
      </c>
      <c r="AU152" s="266" t="s">
        <v>88</v>
      </c>
      <c r="AV152" s="15" t="s">
        <v>175</v>
      </c>
      <c r="AW152" s="15" t="s">
        <v>42</v>
      </c>
      <c r="AX152" s="15" t="s">
        <v>79</v>
      </c>
      <c r="AY152" s="266" t="s">
        <v>159</v>
      </c>
    </row>
    <row r="153" spans="2:51" s="14" customFormat="1" ht="13.5">
      <c r="B153" s="245"/>
      <c r="C153" s="246"/>
      <c r="D153" s="230" t="s">
        <v>168</v>
      </c>
      <c r="E153" s="247" t="s">
        <v>22</v>
      </c>
      <c r="F153" s="248" t="s">
        <v>204</v>
      </c>
      <c r="G153" s="246"/>
      <c r="H153" s="249">
        <v>10.501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AT153" s="255" t="s">
        <v>168</v>
      </c>
      <c r="AU153" s="255" t="s">
        <v>88</v>
      </c>
      <c r="AV153" s="14" t="s">
        <v>166</v>
      </c>
      <c r="AW153" s="14" t="s">
        <v>42</v>
      </c>
      <c r="AX153" s="14" t="s">
        <v>24</v>
      </c>
      <c r="AY153" s="255" t="s">
        <v>159</v>
      </c>
    </row>
    <row r="154" spans="2:65" s="1" customFormat="1" ht="31.5" customHeight="1">
      <c r="B154" s="41"/>
      <c r="C154" s="204" t="s">
        <v>232</v>
      </c>
      <c r="D154" s="204" t="s">
        <v>161</v>
      </c>
      <c r="E154" s="205" t="s">
        <v>293</v>
      </c>
      <c r="F154" s="206" t="s">
        <v>294</v>
      </c>
      <c r="G154" s="207" t="s">
        <v>258</v>
      </c>
      <c r="H154" s="208">
        <v>3.15</v>
      </c>
      <c r="I154" s="209"/>
      <c r="J154" s="210">
        <f>ROUND(I154*H154,2)</f>
        <v>0</v>
      </c>
      <c r="K154" s="206" t="s">
        <v>165</v>
      </c>
      <c r="L154" s="61"/>
      <c r="M154" s="211" t="s">
        <v>22</v>
      </c>
      <c r="N154" s="212" t="s">
        <v>50</v>
      </c>
      <c r="O154" s="42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AR154" s="25" t="s">
        <v>166</v>
      </c>
      <c r="AT154" s="25" t="s">
        <v>161</v>
      </c>
      <c r="AU154" s="25" t="s">
        <v>88</v>
      </c>
      <c r="AY154" s="25" t="s">
        <v>159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5" t="s">
        <v>24</v>
      </c>
      <c r="BK154" s="215">
        <f>ROUND(I154*H154,2)</f>
        <v>0</v>
      </c>
      <c r="BL154" s="25" t="s">
        <v>166</v>
      </c>
      <c r="BM154" s="25" t="s">
        <v>882</v>
      </c>
    </row>
    <row r="155" spans="2:47" s="1" customFormat="1" ht="27">
      <c r="B155" s="41"/>
      <c r="C155" s="63"/>
      <c r="D155" s="218" t="s">
        <v>189</v>
      </c>
      <c r="E155" s="63"/>
      <c r="F155" s="240" t="s">
        <v>286</v>
      </c>
      <c r="G155" s="63"/>
      <c r="H155" s="63"/>
      <c r="I155" s="172"/>
      <c r="J155" s="63"/>
      <c r="K155" s="63"/>
      <c r="L155" s="61"/>
      <c r="M155" s="241"/>
      <c r="N155" s="42"/>
      <c r="O155" s="42"/>
      <c r="P155" s="42"/>
      <c r="Q155" s="42"/>
      <c r="R155" s="42"/>
      <c r="S155" s="42"/>
      <c r="T155" s="78"/>
      <c r="AT155" s="25" t="s">
        <v>189</v>
      </c>
      <c r="AU155" s="25" t="s">
        <v>88</v>
      </c>
    </row>
    <row r="156" spans="2:51" s="13" customFormat="1" ht="13.5">
      <c r="B156" s="228"/>
      <c r="C156" s="229"/>
      <c r="D156" s="230" t="s">
        <v>168</v>
      </c>
      <c r="E156" s="229"/>
      <c r="F156" s="232" t="s">
        <v>880</v>
      </c>
      <c r="G156" s="229"/>
      <c r="H156" s="233">
        <v>3.15</v>
      </c>
      <c r="I156" s="234"/>
      <c r="J156" s="229"/>
      <c r="K156" s="229"/>
      <c r="L156" s="235"/>
      <c r="M156" s="236"/>
      <c r="N156" s="237"/>
      <c r="O156" s="237"/>
      <c r="P156" s="237"/>
      <c r="Q156" s="237"/>
      <c r="R156" s="237"/>
      <c r="S156" s="237"/>
      <c r="T156" s="238"/>
      <c r="AT156" s="239" t="s">
        <v>168</v>
      </c>
      <c r="AU156" s="239" t="s">
        <v>88</v>
      </c>
      <c r="AV156" s="13" t="s">
        <v>88</v>
      </c>
      <c r="AW156" s="13" t="s">
        <v>6</v>
      </c>
      <c r="AX156" s="13" t="s">
        <v>24</v>
      </c>
      <c r="AY156" s="239" t="s">
        <v>159</v>
      </c>
    </row>
    <row r="157" spans="2:65" s="1" customFormat="1" ht="31.5" customHeight="1">
      <c r="B157" s="41"/>
      <c r="C157" s="204" t="s">
        <v>239</v>
      </c>
      <c r="D157" s="204" t="s">
        <v>161</v>
      </c>
      <c r="E157" s="205" t="s">
        <v>296</v>
      </c>
      <c r="F157" s="206" t="s">
        <v>297</v>
      </c>
      <c r="G157" s="207" t="s">
        <v>258</v>
      </c>
      <c r="H157" s="208">
        <v>2.626</v>
      </c>
      <c r="I157" s="209"/>
      <c r="J157" s="210">
        <f>ROUND(I157*H157,2)</f>
        <v>0</v>
      </c>
      <c r="K157" s="206" t="s">
        <v>165</v>
      </c>
      <c r="L157" s="61"/>
      <c r="M157" s="211" t="s">
        <v>22</v>
      </c>
      <c r="N157" s="212" t="s">
        <v>50</v>
      </c>
      <c r="O157" s="42"/>
      <c r="P157" s="213">
        <f>O157*H157</f>
        <v>0</v>
      </c>
      <c r="Q157" s="213">
        <v>0.00822</v>
      </c>
      <c r="R157" s="213">
        <f>Q157*H157</f>
        <v>0.02158572</v>
      </c>
      <c r="S157" s="213">
        <v>0</v>
      </c>
      <c r="T157" s="214">
        <f>S157*H157</f>
        <v>0</v>
      </c>
      <c r="AR157" s="25" t="s">
        <v>166</v>
      </c>
      <c r="AT157" s="25" t="s">
        <v>161</v>
      </c>
      <c r="AU157" s="25" t="s">
        <v>88</v>
      </c>
      <c r="AY157" s="25" t="s">
        <v>159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5" t="s">
        <v>24</v>
      </c>
      <c r="BK157" s="215">
        <f>ROUND(I157*H157,2)</f>
        <v>0</v>
      </c>
      <c r="BL157" s="25" t="s">
        <v>166</v>
      </c>
      <c r="BM157" s="25" t="s">
        <v>883</v>
      </c>
    </row>
    <row r="158" spans="2:51" s="12" customFormat="1" ht="13.5">
      <c r="B158" s="216"/>
      <c r="C158" s="217"/>
      <c r="D158" s="218" t="s">
        <v>168</v>
      </c>
      <c r="E158" s="219" t="s">
        <v>22</v>
      </c>
      <c r="F158" s="220" t="s">
        <v>862</v>
      </c>
      <c r="G158" s="217"/>
      <c r="H158" s="221" t="s">
        <v>22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168</v>
      </c>
      <c r="AU158" s="227" t="s">
        <v>88</v>
      </c>
      <c r="AV158" s="12" t="s">
        <v>24</v>
      </c>
      <c r="AW158" s="12" t="s">
        <v>42</v>
      </c>
      <c r="AX158" s="12" t="s">
        <v>79</v>
      </c>
      <c r="AY158" s="227" t="s">
        <v>159</v>
      </c>
    </row>
    <row r="159" spans="2:51" s="12" customFormat="1" ht="13.5">
      <c r="B159" s="216"/>
      <c r="C159" s="217"/>
      <c r="D159" s="218" t="s">
        <v>168</v>
      </c>
      <c r="E159" s="219" t="s">
        <v>22</v>
      </c>
      <c r="F159" s="220" t="s">
        <v>273</v>
      </c>
      <c r="G159" s="217"/>
      <c r="H159" s="221" t="s">
        <v>22</v>
      </c>
      <c r="I159" s="222"/>
      <c r="J159" s="217"/>
      <c r="K159" s="217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168</v>
      </c>
      <c r="AU159" s="227" t="s">
        <v>88</v>
      </c>
      <c r="AV159" s="12" t="s">
        <v>24</v>
      </c>
      <c r="AW159" s="12" t="s">
        <v>42</v>
      </c>
      <c r="AX159" s="12" t="s">
        <v>79</v>
      </c>
      <c r="AY159" s="227" t="s">
        <v>159</v>
      </c>
    </row>
    <row r="160" spans="2:51" s="12" customFormat="1" ht="13.5">
      <c r="B160" s="216"/>
      <c r="C160" s="217"/>
      <c r="D160" s="218" t="s">
        <v>168</v>
      </c>
      <c r="E160" s="219" t="s">
        <v>22</v>
      </c>
      <c r="F160" s="220" t="s">
        <v>299</v>
      </c>
      <c r="G160" s="217"/>
      <c r="H160" s="221" t="s">
        <v>22</v>
      </c>
      <c r="I160" s="222"/>
      <c r="J160" s="217"/>
      <c r="K160" s="217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168</v>
      </c>
      <c r="AU160" s="227" t="s">
        <v>88</v>
      </c>
      <c r="AV160" s="12" t="s">
        <v>24</v>
      </c>
      <c r="AW160" s="12" t="s">
        <v>42</v>
      </c>
      <c r="AX160" s="12" t="s">
        <v>79</v>
      </c>
      <c r="AY160" s="227" t="s">
        <v>159</v>
      </c>
    </row>
    <row r="161" spans="2:51" s="13" customFormat="1" ht="13.5">
      <c r="B161" s="228"/>
      <c r="C161" s="229"/>
      <c r="D161" s="218" t="s">
        <v>168</v>
      </c>
      <c r="E161" s="242" t="s">
        <v>22</v>
      </c>
      <c r="F161" s="243" t="s">
        <v>884</v>
      </c>
      <c r="G161" s="229"/>
      <c r="H161" s="244">
        <v>3.419</v>
      </c>
      <c r="I161" s="234"/>
      <c r="J161" s="229"/>
      <c r="K161" s="229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168</v>
      </c>
      <c r="AU161" s="239" t="s">
        <v>88</v>
      </c>
      <c r="AV161" s="13" t="s">
        <v>88</v>
      </c>
      <c r="AW161" s="13" t="s">
        <v>42</v>
      </c>
      <c r="AX161" s="13" t="s">
        <v>79</v>
      </c>
      <c r="AY161" s="239" t="s">
        <v>159</v>
      </c>
    </row>
    <row r="162" spans="2:51" s="13" customFormat="1" ht="13.5">
      <c r="B162" s="228"/>
      <c r="C162" s="229"/>
      <c r="D162" s="218" t="s">
        <v>168</v>
      </c>
      <c r="E162" s="242" t="s">
        <v>22</v>
      </c>
      <c r="F162" s="243" t="s">
        <v>885</v>
      </c>
      <c r="G162" s="229"/>
      <c r="H162" s="244">
        <v>0.11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AT162" s="239" t="s">
        <v>168</v>
      </c>
      <c r="AU162" s="239" t="s">
        <v>88</v>
      </c>
      <c r="AV162" s="13" t="s">
        <v>88</v>
      </c>
      <c r="AW162" s="13" t="s">
        <v>42</v>
      </c>
      <c r="AX162" s="13" t="s">
        <v>79</v>
      </c>
      <c r="AY162" s="239" t="s">
        <v>159</v>
      </c>
    </row>
    <row r="163" spans="2:51" s="15" customFormat="1" ht="13.5">
      <c r="B163" s="256"/>
      <c r="C163" s="257"/>
      <c r="D163" s="218" t="s">
        <v>168</v>
      </c>
      <c r="E163" s="258" t="s">
        <v>22</v>
      </c>
      <c r="F163" s="259" t="s">
        <v>212</v>
      </c>
      <c r="G163" s="257"/>
      <c r="H163" s="260">
        <v>3.529</v>
      </c>
      <c r="I163" s="261"/>
      <c r="J163" s="257"/>
      <c r="K163" s="257"/>
      <c r="L163" s="262"/>
      <c r="M163" s="263"/>
      <c r="N163" s="264"/>
      <c r="O163" s="264"/>
      <c r="P163" s="264"/>
      <c r="Q163" s="264"/>
      <c r="R163" s="264"/>
      <c r="S163" s="264"/>
      <c r="T163" s="265"/>
      <c r="AT163" s="266" t="s">
        <v>168</v>
      </c>
      <c r="AU163" s="266" t="s">
        <v>88</v>
      </c>
      <c r="AV163" s="15" t="s">
        <v>175</v>
      </c>
      <c r="AW163" s="15" t="s">
        <v>42</v>
      </c>
      <c r="AX163" s="15" t="s">
        <v>79</v>
      </c>
      <c r="AY163" s="266" t="s">
        <v>159</v>
      </c>
    </row>
    <row r="164" spans="2:51" s="12" customFormat="1" ht="13.5">
      <c r="B164" s="216"/>
      <c r="C164" s="217"/>
      <c r="D164" s="218" t="s">
        <v>168</v>
      </c>
      <c r="E164" s="219" t="s">
        <v>22</v>
      </c>
      <c r="F164" s="220" t="s">
        <v>277</v>
      </c>
      <c r="G164" s="217"/>
      <c r="H164" s="221" t="s">
        <v>22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168</v>
      </c>
      <c r="AU164" s="227" t="s">
        <v>88</v>
      </c>
      <c r="AV164" s="12" t="s">
        <v>24</v>
      </c>
      <c r="AW164" s="12" t="s">
        <v>42</v>
      </c>
      <c r="AX164" s="12" t="s">
        <v>79</v>
      </c>
      <c r="AY164" s="227" t="s">
        <v>159</v>
      </c>
    </row>
    <row r="165" spans="2:51" s="13" customFormat="1" ht="13.5">
      <c r="B165" s="228"/>
      <c r="C165" s="229"/>
      <c r="D165" s="218" t="s">
        <v>168</v>
      </c>
      <c r="E165" s="242" t="s">
        <v>22</v>
      </c>
      <c r="F165" s="243" t="s">
        <v>886</v>
      </c>
      <c r="G165" s="229"/>
      <c r="H165" s="244">
        <v>-0.508</v>
      </c>
      <c r="I165" s="234"/>
      <c r="J165" s="229"/>
      <c r="K165" s="229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168</v>
      </c>
      <c r="AU165" s="239" t="s">
        <v>88</v>
      </c>
      <c r="AV165" s="13" t="s">
        <v>88</v>
      </c>
      <c r="AW165" s="13" t="s">
        <v>42</v>
      </c>
      <c r="AX165" s="13" t="s">
        <v>79</v>
      </c>
      <c r="AY165" s="239" t="s">
        <v>159</v>
      </c>
    </row>
    <row r="166" spans="2:51" s="12" customFormat="1" ht="13.5">
      <c r="B166" s="216"/>
      <c r="C166" s="217"/>
      <c r="D166" s="218" t="s">
        <v>168</v>
      </c>
      <c r="E166" s="219" t="s">
        <v>22</v>
      </c>
      <c r="F166" s="220" t="s">
        <v>280</v>
      </c>
      <c r="G166" s="217"/>
      <c r="H166" s="221" t="s">
        <v>22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168</v>
      </c>
      <c r="AU166" s="227" t="s">
        <v>88</v>
      </c>
      <c r="AV166" s="12" t="s">
        <v>24</v>
      </c>
      <c r="AW166" s="12" t="s">
        <v>42</v>
      </c>
      <c r="AX166" s="12" t="s">
        <v>79</v>
      </c>
      <c r="AY166" s="227" t="s">
        <v>159</v>
      </c>
    </row>
    <row r="167" spans="2:51" s="13" customFormat="1" ht="13.5">
      <c r="B167" s="228"/>
      <c r="C167" s="229"/>
      <c r="D167" s="218" t="s">
        <v>168</v>
      </c>
      <c r="E167" s="242" t="s">
        <v>22</v>
      </c>
      <c r="F167" s="243" t="s">
        <v>887</v>
      </c>
      <c r="G167" s="229"/>
      <c r="H167" s="244">
        <v>-0.395</v>
      </c>
      <c r="I167" s="234"/>
      <c r="J167" s="229"/>
      <c r="K167" s="229"/>
      <c r="L167" s="235"/>
      <c r="M167" s="236"/>
      <c r="N167" s="237"/>
      <c r="O167" s="237"/>
      <c r="P167" s="237"/>
      <c r="Q167" s="237"/>
      <c r="R167" s="237"/>
      <c r="S167" s="237"/>
      <c r="T167" s="238"/>
      <c r="AT167" s="239" t="s">
        <v>168</v>
      </c>
      <c r="AU167" s="239" t="s">
        <v>88</v>
      </c>
      <c r="AV167" s="13" t="s">
        <v>88</v>
      </c>
      <c r="AW167" s="13" t="s">
        <v>42</v>
      </c>
      <c r="AX167" s="13" t="s">
        <v>79</v>
      </c>
      <c r="AY167" s="239" t="s">
        <v>159</v>
      </c>
    </row>
    <row r="168" spans="2:51" s="15" customFormat="1" ht="13.5">
      <c r="B168" s="256"/>
      <c r="C168" s="257"/>
      <c r="D168" s="218" t="s">
        <v>168</v>
      </c>
      <c r="E168" s="258" t="s">
        <v>22</v>
      </c>
      <c r="F168" s="259" t="s">
        <v>212</v>
      </c>
      <c r="G168" s="257"/>
      <c r="H168" s="260">
        <v>-0.903</v>
      </c>
      <c r="I168" s="261"/>
      <c r="J168" s="257"/>
      <c r="K168" s="257"/>
      <c r="L168" s="262"/>
      <c r="M168" s="263"/>
      <c r="N168" s="264"/>
      <c r="O168" s="264"/>
      <c r="P168" s="264"/>
      <c r="Q168" s="264"/>
      <c r="R168" s="264"/>
      <c r="S168" s="264"/>
      <c r="T168" s="265"/>
      <c r="AT168" s="266" t="s">
        <v>168</v>
      </c>
      <c r="AU168" s="266" t="s">
        <v>88</v>
      </c>
      <c r="AV168" s="15" t="s">
        <v>175</v>
      </c>
      <c r="AW168" s="15" t="s">
        <v>42</v>
      </c>
      <c r="AX168" s="15" t="s">
        <v>79</v>
      </c>
      <c r="AY168" s="266" t="s">
        <v>159</v>
      </c>
    </row>
    <row r="169" spans="2:51" s="14" customFormat="1" ht="13.5">
      <c r="B169" s="245"/>
      <c r="C169" s="246"/>
      <c r="D169" s="230" t="s">
        <v>168</v>
      </c>
      <c r="E169" s="247" t="s">
        <v>22</v>
      </c>
      <c r="F169" s="248" t="s">
        <v>204</v>
      </c>
      <c r="G169" s="246"/>
      <c r="H169" s="249">
        <v>2.626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AT169" s="255" t="s">
        <v>168</v>
      </c>
      <c r="AU169" s="255" t="s">
        <v>88</v>
      </c>
      <c r="AV169" s="14" t="s">
        <v>166</v>
      </c>
      <c r="AW169" s="14" t="s">
        <v>42</v>
      </c>
      <c r="AX169" s="14" t="s">
        <v>24</v>
      </c>
      <c r="AY169" s="255" t="s">
        <v>159</v>
      </c>
    </row>
    <row r="170" spans="2:65" s="1" customFormat="1" ht="31.5" customHeight="1">
      <c r="B170" s="41"/>
      <c r="C170" s="204" t="s">
        <v>245</v>
      </c>
      <c r="D170" s="204" t="s">
        <v>161</v>
      </c>
      <c r="E170" s="205" t="s">
        <v>306</v>
      </c>
      <c r="F170" s="206" t="s">
        <v>307</v>
      </c>
      <c r="G170" s="207" t="s">
        <v>258</v>
      </c>
      <c r="H170" s="208">
        <v>2.626</v>
      </c>
      <c r="I170" s="209"/>
      <c r="J170" s="210">
        <f>ROUND(I170*H170,2)</f>
        <v>0</v>
      </c>
      <c r="K170" s="206" t="s">
        <v>165</v>
      </c>
      <c r="L170" s="61"/>
      <c r="M170" s="211" t="s">
        <v>22</v>
      </c>
      <c r="N170" s="212" t="s">
        <v>50</v>
      </c>
      <c r="O170" s="42"/>
      <c r="P170" s="213">
        <f>O170*H170</f>
        <v>0</v>
      </c>
      <c r="Q170" s="213">
        <v>0.01552</v>
      </c>
      <c r="R170" s="213">
        <f>Q170*H170</f>
        <v>0.04075552</v>
      </c>
      <c r="S170" s="213">
        <v>0</v>
      </c>
      <c r="T170" s="214">
        <f>S170*H170</f>
        <v>0</v>
      </c>
      <c r="AR170" s="25" t="s">
        <v>166</v>
      </c>
      <c r="AT170" s="25" t="s">
        <v>161</v>
      </c>
      <c r="AU170" s="25" t="s">
        <v>88</v>
      </c>
      <c r="AY170" s="25" t="s">
        <v>159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25" t="s">
        <v>24</v>
      </c>
      <c r="BK170" s="215">
        <f>ROUND(I170*H170,2)</f>
        <v>0</v>
      </c>
      <c r="BL170" s="25" t="s">
        <v>166</v>
      </c>
      <c r="BM170" s="25" t="s">
        <v>888</v>
      </c>
    </row>
    <row r="171" spans="2:51" s="12" customFormat="1" ht="13.5">
      <c r="B171" s="216"/>
      <c r="C171" s="217"/>
      <c r="D171" s="218" t="s">
        <v>168</v>
      </c>
      <c r="E171" s="219" t="s">
        <v>22</v>
      </c>
      <c r="F171" s="220" t="s">
        <v>862</v>
      </c>
      <c r="G171" s="217"/>
      <c r="H171" s="221" t="s">
        <v>22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168</v>
      </c>
      <c r="AU171" s="227" t="s">
        <v>88</v>
      </c>
      <c r="AV171" s="12" t="s">
        <v>24</v>
      </c>
      <c r="AW171" s="12" t="s">
        <v>42</v>
      </c>
      <c r="AX171" s="12" t="s">
        <v>79</v>
      </c>
      <c r="AY171" s="227" t="s">
        <v>159</v>
      </c>
    </row>
    <row r="172" spans="2:51" s="12" customFormat="1" ht="13.5">
      <c r="B172" s="216"/>
      <c r="C172" s="217"/>
      <c r="D172" s="218" t="s">
        <v>168</v>
      </c>
      <c r="E172" s="219" t="s">
        <v>22</v>
      </c>
      <c r="F172" s="220" t="s">
        <v>273</v>
      </c>
      <c r="G172" s="217"/>
      <c r="H172" s="221" t="s">
        <v>22</v>
      </c>
      <c r="I172" s="222"/>
      <c r="J172" s="217"/>
      <c r="K172" s="217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168</v>
      </c>
      <c r="AU172" s="227" t="s">
        <v>88</v>
      </c>
      <c r="AV172" s="12" t="s">
        <v>24</v>
      </c>
      <c r="AW172" s="12" t="s">
        <v>42</v>
      </c>
      <c r="AX172" s="12" t="s">
        <v>79</v>
      </c>
      <c r="AY172" s="227" t="s">
        <v>159</v>
      </c>
    </row>
    <row r="173" spans="2:51" s="12" customFormat="1" ht="13.5">
      <c r="B173" s="216"/>
      <c r="C173" s="217"/>
      <c r="D173" s="218" t="s">
        <v>168</v>
      </c>
      <c r="E173" s="219" t="s">
        <v>22</v>
      </c>
      <c r="F173" s="220" t="s">
        <v>299</v>
      </c>
      <c r="G173" s="217"/>
      <c r="H173" s="221" t="s">
        <v>22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168</v>
      </c>
      <c r="AU173" s="227" t="s">
        <v>88</v>
      </c>
      <c r="AV173" s="12" t="s">
        <v>24</v>
      </c>
      <c r="AW173" s="12" t="s">
        <v>42</v>
      </c>
      <c r="AX173" s="12" t="s">
        <v>79</v>
      </c>
      <c r="AY173" s="227" t="s">
        <v>159</v>
      </c>
    </row>
    <row r="174" spans="2:51" s="13" customFormat="1" ht="13.5">
      <c r="B174" s="228"/>
      <c r="C174" s="229"/>
      <c r="D174" s="218" t="s">
        <v>168</v>
      </c>
      <c r="E174" s="242" t="s">
        <v>22</v>
      </c>
      <c r="F174" s="243" t="s">
        <v>884</v>
      </c>
      <c r="G174" s="229"/>
      <c r="H174" s="244">
        <v>3.419</v>
      </c>
      <c r="I174" s="234"/>
      <c r="J174" s="229"/>
      <c r="K174" s="229"/>
      <c r="L174" s="235"/>
      <c r="M174" s="236"/>
      <c r="N174" s="237"/>
      <c r="O174" s="237"/>
      <c r="P174" s="237"/>
      <c r="Q174" s="237"/>
      <c r="R174" s="237"/>
      <c r="S174" s="237"/>
      <c r="T174" s="238"/>
      <c r="AT174" s="239" t="s">
        <v>168</v>
      </c>
      <c r="AU174" s="239" t="s">
        <v>88</v>
      </c>
      <c r="AV174" s="13" t="s">
        <v>88</v>
      </c>
      <c r="AW174" s="13" t="s">
        <v>42</v>
      </c>
      <c r="AX174" s="13" t="s">
        <v>79</v>
      </c>
      <c r="AY174" s="239" t="s">
        <v>159</v>
      </c>
    </row>
    <row r="175" spans="2:51" s="13" customFormat="1" ht="13.5">
      <c r="B175" s="228"/>
      <c r="C175" s="229"/>
      <c r="D175" s="218" t="s">
        <v>168</v>
      </c>
      <c r="E175" s="242" t="s">
        <v>22</v>
      </c>
      <c r="F175" s="243" t="s">
        <v>885</v>
      </c>
      <c r="G175" s="229"/>
      <c r="H175" s="244">
        <v>0.11</v>
      </c>
      <c r="I175" s="234"/>
      <c r="J175" s="229"/>
      <c r="K175" s="229"/>
      <c r="L175" s="235"/>
      <c r="M175" s="236"/>
      <c r="N175" s="237"/>
      <c r="O175" s="237"/>
      <c r="P175" s="237"/>
      <c r="Q175" s="237"/>
      <c r="R175" s="237"/>
      <c r="S175" s="237"/>
      <c r="T175" s="238"/>
      <c r="AT175" s="239" t="s">
        <v>168</v>
      </c>
      <c r="AU175" s="239" t="s">
        <v>88</v>
      </c>
      <c r="AV175" s="13" t="s">
        <v>88</v>
      </c>
      <c r="AW175" s="13" t="s">
        <v>42</v>
      </c>
      <c r="AX175" s="13" t="s">
        <v>79</v>
      </c>
      <c r="AY175" s="239" t="s">
        <v>159</v>
      </c>
    </row>
    <row r="176" spans="2:51" s="15" customFormat="1" ht="13.5">
      <c r="B176" s="256"/>
      <c r="C176" s="257"/>
      <c r="D176" s="218" t="s">
        <v>168</v>
      </c>
      <c r="E176" s="258" t="s">
        <v>22</v>
      </c>
      <c r="F176" s="259" t="s">
        <v>212</v>
      </c>
      <c r="G176" s="257"/>
      <c r="H176" s="260">
        <v>3.529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AT176" s="266" t="s">
        <v>168</v>
      </c>
      <c r="AU176" s="266" t="s">
        <v>88</v>
      </c>
      <c r="AV176" s="15" t="s">
        <v>175</v>
      </c>
      <c r="AW176" s="15" t="s">
        <v>42</v>
      </c>
      <c r="AX176" s="15" t="s">
        <v>79</v>
      </c>
      <c r="AY176" s="266" t="s">
        <v>159</v>
      </c>
    </row>
    <row r="177" spans="2:51" s="12" customFormat="1" ht="13.5">
      <c r="B177" s="216"/>
      <c r="C177" s="217"/>
      <c r="D177" s="218" t="s">
        <v>168</v>
      </c>
      <c r="E177" s="219" t="s">
        <v>22</v>
      </c>
      <c r="F177" s="220" t="s">
        <v>277</v>
      </c>
      <c r="G177" s="217"/>
      <c r="H177" s="221" t="s">
        <v>22</v>
      </c>
      <c r="I177" s="222"/>
      <c r="J177" s="217"/>
      <c r="K177" s="217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168</v>
      </c>
      <c r="AU177" s="227" t="s">
        <v>88</v>
      </c>
      <c r="AV177" s="12" t="s">
        <v>24</v>
      </c>
      <c r="AW177" s="12" t="s">
        <v>42</v>
      </c>
      <c r="AX177" s="12" t="s">
        <v>79</v>
      </c>
      <c r="AY177" s="227" t="s">
        <v>159</v>
      </c>
    </row>
    <row r="178" spans="2:51" s="13" customFormat="1" ht="13.5">
      <c r="B178" s="228"/>
      <c r="C178" s="229"/>
      <c r="D178" s="218" t="s">
        <v>168</v>
      </c>
      <c r="E178" s="242" t="s">
        <v>22</v>
      </c>
      <c r="F178" s="243" t="s">
        <v>886</v>
      </c>
      <c r="G178" s="229"/>
      <c r="H178" s="244">
        <v>-0.508</v>
      </c>
      <c r="I178" s="234"/>
      <c r="J178" s="229"/>
      <c r="K178" s="229"/>
      <c r="L178" s="235"/>
      <c r="M178" s="236"/>
      <c r="N178" s="237"/>
      <c r="O178" s="237"/>
      <c r="P178" s="237"/>
      <c r="Q178" s="237"/>
      <c r="R178" s="237"/>
      <c r="S178" s="237"/>
      <c r="T178" s="238"/>
      <c r="AT178" s="239" t="s">
        <v>168</v>
      </c>
      <c r="AU178" s="239" t="s">
        <v>88</v>
      </c>
      <c r="AV178" s="13" t="s">
        <v>88</v>
      </c>
      <c r="AW178" s="13" t="s">
        <v>42</v>
      </c>
      <c r="AX178" s="13" t="s">
        <v>79</v>
      </c>
      <c r="AY178" s="239" t="s">
        <v>159</v>
      </c>
    </row>
    <row r="179" spans="2:51" s="12" customFormat="1" ht="13.5">
      <c r="B179" s="216"/>
      <c r="C179" s="217"/>
      <c r="D179" s="218" t="s">
        <v>168</v>
      </c>
      <c r="E179" s="219" t="s">
        <v>22</v>
      </c>
      <c r="F179" s="220" t="s">
        <v>280</v>
      </c>
      <c r="G179" s="217"/>
      <c r="H179" s="221" t="s">
        <v>22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168</v>
      </c>
      <c r="AU179" s="227" t="s">
        <v>88</v>
      </c>
      <c r="AV179" s="12" t="s">
        <v>24</v>
      </c>
      <c r="AW179" s="12" t="s">
        <v>42</v>
      </c>
      <c r="AX179" s="12" t="s">
        <v>79</v>
      </c>
      <c r="AY179" s="227" t="s">
        <v>159</v>
      </c>
    </row>
    <row r="180" spans="2:51" s="13" customFormat="1" ht="13.5">
      <c r="B180" s="228"/>
      <c r="C180" s="229"/>
      <c r="D180" s="218" t="s">
        <v>168</v>
      </c>
      <c r="E180" s="242" t="s">
        <v>22</v>
      </c>
      <c r="F180" s="243" t="s">
        <v>887</v>
      </c>
      <c r="G180" s="229"/>
      <c r="H180" s="244">
        <v>-0.395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168</v>
      </c>
      <c r="AU180" s="239" t="s">
        <v>88</v>
      </c>
      <c r="AV180" s="13" t="s">
        <v>88</v>
      </c>
      <c r="AW180" s="13" t="s">
        <v>42</v>
      </c>
      <c r="AX180" s="13" t="s">
        <v>79</v>
      </c>
      <c r="AY180" s="239" t="s">
        <v>159</v>
      </c>
    </row>
    <row r="181" spans="2:51" s="15" customFormat="1" ht="13.5">
      <c r="B181" s="256"/>
      <c r="C181" s="257"/>
      <c r="D181" s="218" t="s">
        <v>168</v>
      </c>
      <c r="E181" s="258" t="s">
        <v>22</v>
      </c>
      <c r="F181" s="259" t="s">
        <v>212</v>
      </c>
      <c r="G181" s="257"/>
      <c r="H181" s="260">
        <v>-0.903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AT181" s="266" t="s">
        <v>168</v>
      </c>
      <c r="AU181" s="266" t="s">
        <v>88</v>
      </c>
      <c r="AV181" s="15" t="s">
        <v>175</v>
      </c>
      <c r="AW181" s="15" t="s">
        <v>42</v>
      </c>
      <c r="AX181" s="15" t="s">
        <v>79</v>
      </c>
      <c r="AY181" s="266" t="s">
        <v>159</v>
      </c>
    </row>
    <row r="182" spans="2:51" s="14" customFormat="1" ht="13.5">
      <c r="B182" s="245"/>
      <c r="C182" s="246"/>
      <c r="D182" s="230" t="s">
        <v>168</v>
      </c>
      <c r="E182" s="247" t="s">
        <v>22</v>
      </c>
      <c r="F182" s="248" t="s">
        <v>204</v>
      </c>
      <c r="G182" s="246"/>
      <c r="H182" s="249">
        <v>2.626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AT182" s="255" t="s">
        <v>168</v>
      </c>
      <c r="AU182" s="255" t="s">
        <v>88</v>
      </c>
      <c r="AV182" s="14" t="s">
        <v>166</v>
      </c>
      <c r="AW182" s="14" t="s">
        <v>42</v>
      </c>
      <c r="AX182" s="14" t="s">
        <v>24</v>
      </c>
      <c r="AY182" s="255" t="s">
        <v>159</v>
      </c>
    </row>
    <row r="183" spans="2:65" s="1" customFormat="1" ht="31.5" customHeight="1">
      <c r="B183" s="41"/>
      <c r="C183" s="204" t="s">
        <v>251</v>
      </c>
      <c r="D183" s="204" t="s">
        <v>161</v>
      </c>
      <c r="E183" s="205" t="s">
        <v>889</v>
      </c>
      <c r="F183" s="206" t="s">
        <v>890</v>
      </c>
      <c r="G183" s="207" t="s">
        <v>164</v>
      </c>
      <c r="H183" s="208">
        <v>36.36</v>
      </c>
      <c r="I183" s="209"/>
      <c r="J183" s="210">
        <f>ROUND(I183*H183,2)</f>
        <v>0</v>
      </c>
      <c r="K183" s="206" t="s">
        <v>165</v>
      </c>
      <c r="L183" s="61"/>
      <c r="M183" s="211" t="s">
        <v>22</v>
      </c>
      <c r="N183" s="212" t="s">
        <v>50</v>
      </c>
      <c r="O183" s="42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AR183" s="25" t="s">
        <v>166</v>
      </c>
      <c r="AT183" s="25" t="s">
        <v>161</v>
      </c>
      <c r="AU183" s="25" t="s">
        <v>88</v>
      </c>
      <c r="AY183" s="25" t="s">
        <v>159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25" t="s">
        <v>24</v>
      </c>
      <c r="BK183" s="215">
        <f>ROUND(I183*H183,2)</f>
        <v>0</v>
      </c>
      <c r="BL183" s="25" t="s">
        <v>166</v>
      </c>
      <c r="BM183" s="25" t="s">
        <v>891</v>
      </c>
    </row>
    <row r="184" spans="2:51" s="12" customFormat="1" ht="13.5">
      <c r="B184" s="216"/>
      <c r="C184" s="217"/>
      <c r="D184" s="218" t="s">
        <v>168</v>
      </c>
      <c r="E184" s="219" t="s">
        <v>22</v>
      </c>
      <c r="F184" s="220" t="s">
        <v>892</v>
      </c>
      <c r="G184" s="217"/>
      <c r="H184" s="221" t="s">
        <v>22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168</v>
      </c>
      <c r="AU184" s="227" t="s">
        <v>88</v>
      </c>
      <c r="AV184" s="12" t="s">
        <v>24</v>
      </c>
      <c r="AW184" s="12" t="s">
        <v>42</v>
      </c>
      <c r="AX184" s="12" t="s">
        <v>79</v>
      </c>
      <c r="AY184" s="227" t="s">
        <v>159</v>
      </c>
    </row>
    <row r="185" spans="2:51" s="12" customFormat="1" ht="13.5">
      <c r="B185" s="216"/>
      <c r="C185" s="217"/>
      <c r="D185" s="218" t="s">
        <v>168</v>
      </c>
      <c r="E185" s="219" t="s">
        <v>22</v>
      </c>
      <c r="F185" s="220" t="s">
        <v>273</v>
      </c>
      <c r="G185" s="217"/>
      <c r="H185" s="221" t="s">
        <v>22</v>
      </c>
      <c r="I185" s="222"/>
      <c r="J185" s="217"/>
      <c r="K185" s="217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168</v>
      </c>
      <c r="AU185" s="227" t="s">
        <v>88</v>
      </c>
      <c r="AV185" s="12" t="s">
        <v>24</v>
      </c>
      <c r="AW185" s="12" t="s">
        <v>42</v>
      </c>
      <c r="AX185" s="12" t="s">
        <v>79</v>
      </c>
      <c r="AY185" s="227" t="s">
        <v>159</v>
      </c>
    </row>
    <row r="186" spans="2:51" s="13" customFormat="1" ht="13.5">
      <c r="B186" s="228"/>
      <c r="C186" s="229"/>
      <c r="D186" s="230" t="s">
        <v>168</v>
      </c>
      <c r="E186" s="231" t="s">
        <v>22</v>
      </c>
      <c r="F186" s="232" t="s">
        <v>893</v>
      </c>
      <c r="G186" s="229"/>
      <c r="H186" s="233">
        <v>36.36</v>
      </c>
      <c r="I186" s="234"/>
      <c r="J186" s="229"/>
      <c r="K186" s="229"/>
      <c r="L186" s="235"/>
      <c r="M186" s="236"/>
      <c r="N186" s="237"/>
      <c r="O186" s="237"/>
      <c r="P186" s="237"/>
      <c r="Q186" s="237"/>
      <c r="R186" s="237"/>
      <c r="S186" s="237"/>
      <c r="T186" s="238"/>
      <c r="AT186" s="239" t="s">
        <v>168</v>
      </c>
      <c r="AU186" s="239" t="s">
        <v>88</v>
      </c>
      <c r="AV186" s="13" t="s">
        <v>88</v>
      </c>
      <c r="AW186" s="13" t="s">
        <v>42</v>
      </c>
      <c r="AX186" s="13" t="s">
        <v>24</v>
      </c>
      <c r="AY186" s="239" t="s">
        <v>159</v>
      </c>
    </row>
    <row r="187" spans="2:65" s="1" customFormat="1" ht="31.5" customHeight="1">
      <c r="B187" s="41"/>
      <c r="C187" s="204" t="s">
        <v>10</v>
      </c>
      <c r="D187" s="204" t="s">
        <v>161</v>
      </c>
      <c r="E187" s="205" t="s">
        <v>894</v>
      </c>
      <c r="F187" s="206" t="s">
        <v>895</v>
      </c>
      <c r="G187" s="207" t="s">
        <v>164</v>
      </c>
      <c r="H187" s="208">
        <v>36.36</v>
      </c>
      <c r="I187" s="209"/>
      <c r="J187" s="210">
        <f>ROUND(I187*H187,2)</f>
        <v>0</v>
      </c>
      <c r="K187" s="206" t="s">
        <v>165</v>
      </c>
      <c r="L187" s="61"/>
      <c r="M187" s="211" t="s">
        <v>22</v>
      </c>
      <c r="N187" s="212" t="s">
        <v>50</v>
      </c>
      <c r="O187" s="42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AR187" s="25" t="s">
        <v>166</v>
      </c>
      <c r="AT187" s="25" t="s">
        <v>161</v>
      </c>
      <c r="AU187" s="25" t="s">
        <v>88</v>
      </c>
      <c r="AY187" s="25" t="s">
        <v>159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5" t="s">
        <v>24</v>
      </c>
      <c r="BK187" s="215">
        <f>ROUND(I187*H187,2)</f>
        <v>0</v>
      </c>
      <c r="BL187" s="25" t="s">
        <v>166</v>
      </c>
      <c r="BM187" s="25" t="s">
        <v>896</v>
      </c>
    </row>
    <row r="188" spans="2:51" s="12" customFormat="1" ht="13.5">
      <c r="B188" s="216"/>
      <c r="C188" s="217"/>
      <c r="D188" s="218" t="s">
        <v>168</v>
      </c>
      <c r="E188" s="219" t="s">
        <v>22</v>
      </c>
      <c r="F188" s="220" t="s">
        <v>323</v>
      </c>
      <c r="G188" s="217"/>
      <c r="H188" s="221" t="s">
        <v>22</v>
      </c>
      <c r="I188" s="222"/>
      <c r="J188" s="217"/>
      <c r="K188" s="217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168</v>
      </c>
      <c r="AU188" s="227" t="s">
        <v>88</v>
      </c>
      <c r="AV188" s="12" t="s">
        <v>24</v>
      </c>
      <c r="AW188" s="12" t="s">
        <v>42</v>
      </c>
      <c r="AX188" s="12" t="s">
        <v>79</v>
      </c>
      <c r="AY188" s="227" t="s">
        <v>159</v>
      </c>
    </row>
    <row r="189" spans="2:51" s="13" customFormat="1" ht="13.5">
      <c r="B189" s="228"/>
      <c r="C189" s="229"/>
      <c r="D189" s="230" t="s">
        <v>168</v>
      </c>
      <c r="E189" s="231" t="s">
        <v>22</v>
      </c>
      <c r="F189" s="232" t="s">
        <v>893</v>
      </c>
      <c r="G189" s="229"/>
      <c r="H189" s="233">
        <v>36.36</v>
      </c>
      <c r="I189" s="234"/>
      <c r="J189" s="229"/>
      <c r="K189" s="229"/>
      <c r="L189" s="235"/>
      <c r="M189" s="236"/>
      <c r="N189" s="237"/>
      <c r="O189" s="237"/>
      <c r="P189" s="237"/>
      <c r="Q189" s="237"/>
      <c r="R189" s="237"/>
      <c r="S189" s="237"/>
      <c r="T189" s="238"/>
      <c r="AT189" s="239" t="s">
        <v>168</v>
      </c>
      <c r="AU189" s="239" t="s">
        <v>88</v>
      </c>
      <c r="AV189" s="13" t="s">
        <v>88</v>
      </c>
      <c r="AW189" s="13" t="s">
        <v>42</v>
      </c>
      <c r="AX189" s="13" t="s">
        <v>24</v>
      </c>
      <c r="AY189" s="239" t="s">
        <v>159</v>
      </c>
    </row>
    <row r="190" spans="2:65" s="1" customFormat="1" ht="44.25" customHeight="1">
      <c r="B190" s="41"/>
      <c r="C190" s="204" t="s">
        <v>263</v>
      </c>
      <c r="D190" s="204" t="s">
        <v>161</v>
      </c>
      <c r="E190" s="205" t="s">
        <v>897</v>
      </c>
      <c r="F190" s="206" t="s">
        <v>898</v>
      </c>
      <c r="G190" s="207" t="s">
        <v>258</v>
      </c>
      <c r="H190" s="208">
        <v>1.47</v>
      </c>
      <c r="I190" s="209"/>
      <c r="J190" s="210">
        <f>ROUND(I190*H190,2)</f>
        <v>0</v>
      </c>
      <c r="K190" s="206" t="s">
        <v>165</v>
      </c>
      <c r="L190" s="61"/>
      <c r="M190" s="211" t="s">
        <v>22</v>
      </c>
      <c r="N190" s="212" t="s">
        <v>50</v>
      </c>
      <c r="O190" s="42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AR190" s="25" t="s">
        <v>166</v>
      </c>
      <c r="AT190" s="25" t="s">
        <v>161</v>
      </c>
      <c r="AU190" s="25" t="s">
        <v>88</v>
      </c>
      <c r="AY190" s="25" t="s">
        <v>159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25" t="s">
        <v>24</v>
      </c>
      <c r="BK190" s="215">
        <f>ROUND(I190*H190,2)</f>
        <v>0</v>
      </c>
      <c r="BL190" s="25" t="s">
        <v>166</v>
      </c>
      <c r="BM190" s="25" t="s">
        <v>899</v>
      </c>
    </row>
    <row r="191" spans="2:47" s="1" customFormat="1" ht="40.5">
      <c r="B191" s="41"/>
      <c r="C191" s="63"/>
      <c r="D191" s="218" t="s">
        <v>189</v>
      </c>
      <c r="E191" s="63"/>
      <c r="F191" s="240" t="s">
        <v>900</v>
      </c>
      <c r="G191" s="63"/>
      <c r="H191" s="63"/>
      <c r="I191" s="172"/>
      <c r="J191" s="63"/>
      <c r="K191" s="63"/>
      <c r="L191" s="61"/>
      <c r="M191" s="241"/>
      <c r="N191" s="42"/>
      <c r="O191" s="42"/>
      <c r="P191" s="42"/>
      <c r="Q191" s="42"/>
      <c r="R191" s="42"/>
      <c r="S191" s="42"/>
      <c r="T191" s="78"/>
      <c r="AT191" s="25" t="s">
        <v>189</v>
      </c>
      <c r="AU191" s="25" t="s">
        <v>88</v>
      </c>
    </row>
    <row r="192" spans="2:51" s="12" customFormat="1" ht="13.5">
      <c r="B192" s="216"/>
      <c r="C192" s="217"/>
      <c r="D192" s="218" t="s">
        <v>168</v>
      </c>
      <c r="E192" s="219" t="s">
        <v>22</v>
      </c>
      <c r="F192" s="220" t="s">
        <v>333</v>
      </c>
      <c r="G192" s="217"/>
      <c r="H192" s="221" t="s">
        <v>22</v>
      </c>
      <c r="I192" s="222"/>
      <c r="J192" s="217"/>
      <c r="K192" s="217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168</v>
      </c>
      <c r="AU192" s="227" t="s">
        <v>88</v>
      </c>
      <c r="AV192" s="12" t="s">
        <v>24</v>
      </c>
      <c r="AW192" s="12" t="s">
        <v>42</v>
      </c>
      <c r="AX192" s="12" t="s">
        <v>79</v>
      </c>
      <c r="AY192" s="227" t="s">
        <v>159</v>
      </c>
    </row>
    <row r="193" spans="2:51" s="13" customFormat="1" ht="13.5">
      <c r="B193" s="228"/>
      <c r="C193" s="229"/>
      <c r="D193" s="230" t="s">
        <v>168</v>
      </c>
      <c r="E193" s="231" t="s">
        <v>22</v>
      </c>
      <c r="F193" s="232" t="s">
        <v>901</v>
      </c>
      <c r="G193" s="229"/>
      <c r="H193" s="233">
        <v>1.47</v>
      </c>
      <c r="I193" s="234"/>
      <c r="J193" s="229"/>
      <c r="K193" s="229"/>
      <c r="L193" s="235"/>
      <c r="M193" s="236"/>
      <c r="N193" s="237"/>
      <c r="O193" s="237"/>
      <c r="P193" s="237"/>
      <c r="Q193" s="237"/>
      <c r="R193" s="237"/>
      <c r="S193" s="237"/>
      <c r="T193" s="238"/>
      <c r="AT193" s="239" t="s">
        <v>168</v>
      </c>
      <c r="AU193" s="239" t="s">
        <v>88</v>
      </c>
      <c r="AV193" s="13" t="s">
        <v>88</v>
      </c>
      <c r="AW193" s="13" t="s">
        <v>42</v>
      </c>
      <c r="AX193" s="13" t="s">
        <v>24</v>
      </c>
      <c r="AY193" s="239" t="s">
        <v>159</v>
      </c>
    </row>
    <row r="194" spans="2:65" s="1" customFormat="1" ht="44.25" customHeight="1">
      <c r="B194" s="41"/>
      <c r="C194" s="204" t="s">
        <v>268</v>
      </c>
      <c r="D194" s="204" t="s">
        <v>161</v>
      </c>
      <c r="E194" s="205" t="s">
        <v>902</v>
      </c>
      <c r="F194" s="206" t="s">
        <v>903</v>
      </c>
      <c r="G194" s="207" t="s">
        <v>258</v>
      </c>
      <c r="H194" s="208">
        <v>0.368</v>
      </c>
      <c r="I194" s="209"/>
      <c r="J194" s="210">
        <f>ROUND(I194*H194,2)</f>
        <v>0</v>
      </c>
      <c r="K194" s="206" t="s">
        <v>165</v>
      </c>
      <c r="L194" s="61"/>
      <c r="M194" s="211" t="s">
        <v>22</v>
      </c>
      <c r="N194" s="212" t="s">
        <v>50</v>
      </c>
      <c r="O194" s="42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AR194" s="25" t="s">
        <v>166</v>
      </c>
      <c r="AT194" s="25" t="s">
        <v>161</v>
      </c>
      <c r="AU194" s="25" t="s">
        <v>88</v>
      </c>
      <c r="AY194" s="25" t="s">
        <v>159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25" t="s">
        <v>24</v>
      </c>
      <c r="BK194" s="215">
        <f>ROUND(I194*H194,2)</f>
        <v>0</v>
      </c>
      <c r="BL194" s="25" t="s">
        <v>166</v>
      </c>
      <c r="BM194" s="25" t="s">
        <v>904</v>
      </c>
    </row>
    <row r="195" spans="2:47" s="1" customFormat="1" ht="40.5">
      <c r="B195" s="41"/>
      <c r="C195" s="63"/>
      <c r="D195" s="218" t="s">
        <v>189</v>
      </c>
      <c r="E195" s="63"/>
      <c r="F195" s="240" t="s">
        <v>332</v>
      </c>
      <c r="G195" s="63"/>
      <c r="H195" s="63"/>
      <c r="I195" s="172"/>
      <c r="J195" s="63"/>
      <c r="K195" s="63"/>
      <c r="L195" s="61"/>
      <c r="M195" s="241"/>
      <c r="N195" s="42"/>
      <c r="O195" s="42"/>
      <c r="P195" s="42"/>
      <c r="Q195" s="42"/>
      <c r="R195" s="42"/>
      <c r="S195" s="42"/>
      <c r="T195" s="78"/>
      <c r="AT195" s="25" t="s">
        <v>189</v>
      </c>
      <c r="AU195" s="25" t="s">
        <v>88</v>
      </c>
    </row>
    <row r="196" spans="2:51" s="12" customFormat="1" ht="13.5">
      <c r="B196" s="216"/>
      <c r="C196" s="217"/>
      <c r="D196" s="218" t="s">
        <v>168</v>
      </c>
      <c r="E196" s="219" t="s">
        <v>22</v>
      </c>
      <c r="F196" s="220" t="s">
        <v>339</v>
      </c>
      <c r="G196" s="217"/>
      <c r="H196" s="221" t="s">
        <v>22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168</v>
      </c>
      <c r="AU196" s="227" t="s">
        <v>88</v>
      </c>
      <c r="AV196" s="12" t="s">
        <v>24</v>
      </c>
      <c r="AW196" s="12" t="s">
        <v>42</v>
      </c>
      <c r="AX196" s="12" t="s">
        <v>79</v>
      </c>
      <c r="AY196" s="227" t="s">
        <v>159</v>
      </c>
    </row>
    <row r="197" spans="2:51" s="13" customFormat="1" ht="13.5">
      <c r="B197" s="228"/>
      <c r="C197" s="229"/>
      <c r="D197" s="230" t="s">
        <v>168</v>
      </c>
      <c r="E197" s="231" t="s">
        <v>22</v>
      </c>
      <c r="F197" s="232" t="s">
        <v>905</v>
      </c>
      <c r="G197" s="229"/>
      <c r="H197" s="233">
        <v>0.368</v>
      </c>
      <c r="I197" s="234"/>
      <c r="J197" s="229"/>
      <c r="K197" s="229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168</v>
      </c>
      <c r="AU197" s="239" t="s">
        <v>88</v>
      </c>
      <c r="AV197" s="13" t="s">
        <v>88</v>
      </c>
      <c r="AW197" s="13" t="s">
        <v>42</v>
      </c>
      <c r="AX197" s="13" t="s">
        <v>24</v>
      </c>
      <c r="AY197" s="239" t="s">
        <v>159</v>
      </c>
    </row>
    <row r="198" spans="2:65" s="1" customFormat="1" ht="44.25" customHeight="1">
      <c r="B198" s="41"/>
      <c r="C198" s="204" t="s">
        <v>282</v>
      </c>
      <c r="D198" s="204" t="s">
        <v>161</v>
      </c>
      <c r="E198" s="205" t="s">
        <v>359</v>
      </c>
      <c r="F198" s="206" t="s">
        <v>360</v>
      </c>
      <c r="G198" s="207" t="s">
        <v>258</v>
      </c>
      <c r="H198" s="208">
        <v>21.002</v>
      </c>
      <c r="I198" s="209"/>
      <c r="J198" s="210">
        <f>ROUND(I198*H198,2)</f>
        <v>0</v>
      </c>
      <c r="K198" s="206" t="s">
        <v>165</v>
      </c>
      <c r="L198" s="61"/>
      <c r="M198" s="211" t="s">
        <v>22</v>
      </c>
      <c r="N198" s="212" t="s">
        <v>50</v>
      </c>
      <c r="O198" s="42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AR198" s="25" t="s">
        <v>166</v>
      </c>
      <c r="AT198" s="25" t="s">
        <v>161</v>
      </c>
      <c r="AU198" s="25" t="s">
        <v>88</v>
      </c>
      <c r="AY198" s="25" t="s">
        <v>159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25" t="s">
        <v>24</v>
      </c>
      <c r="BK198" s="215">
        <f>ROUND(I198*H198,2)</f>
        <v>0</v>
      </c>
      <c r="BL198" s="25" t="s">
        <v>166</v>
      </c>
      <c r="BM198" s="25" t="s">
        <v>906</v>
      </c>
    </row>
    <row r="199" spans="2:51" s="12" customFormat="1" ht="13.5">
      <c r="B199" s="216"/>
      <c r="C199" s="217"/>
      <c r="D199" s="218" t="s">
        <v>168</v>
      </c>
      <c r="E199" s="219" t="s">
        <v>22</v>
      </c>
      <c r="F199" s="220" t="s">
        <v>366</v>
      </c>
      <c r="G199" s="217"/>
      <c r="H199" s="221" t="s">
        <v>22</v>
      </c>
      <c r="I199" s="222"/>
      <c r="J199" s="217"/>
      <c r="K199" s="217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168</v>
      </c>
      <c r="AU199" s="227" t="s">
        <v>88</v>
      </c>
      <c r="AV199" s="12" t="s">
        <v>24</v>
      </c>
      <c r="AW199" s="12" t="s">
        <v>42</v>
      </c>
      <c r="AX199" s="12" t="s">
        <v>79</v>
      </c>
      <c r="AY199" s="227" t="s">
        <v>159</v>
      </c>
    </row>
    <row r="200" spans="2:51" s="13" customFormat="1" ht="13.5">
      <c r="B200" s="228"/>
      <c r="C200" s="229"/>
      <c r="D200" s="230" t="s">
        <v>168</v>
      </c>
      <c r="E200" s="231" t="s">
        <v>22</v>
      </c>
      <c r="F200" s="232" t="s">
        <v>907</v>
      </c>
      <c r="G200" s="229"/>
      <c r="H200" s="233">
        <v>21.002</v>
      </c>
      <c r="I200" s="234"/>
      <c r="J200" s="229"/>
      <c r="K200" s="229"/>
      <c r="L200" s="235"/>
      <c r="M200" s="236"/>
      <c r="N200" s="237"/>
      <c r="O200" s="237"/>
      <c r="P200" s="237"/>
      <c r="Q200" s="237"/>
      <c r="R200" s="237"/>
      <c r="S200" s="237"/>
      <c r="T200" s="238"/>
      <c r="AT200" s="239" t="s">
        <v>168</v>
      </c>
      <c r="AU200" s="239" t="s">
        <v>88</v>
      </c>
      <c r="AV200" s="13" t="s">
        <v>88</v>
      </c>
      <c r="AW200" s="13" t="s">
        <v>42</v>
      </c>
      <c r="AX200" s="13" t="s">
        <v>24</v>
      </c>
      <c r="AY200" s="239" t="s">
        <v>159</v>
      </c>
    </row>
    <row r="201" spans="2:65" s="1" customFormat="1" ht="44.25" customHeight="1">
      <c r="B201" s="41"/>
      <c r="C201" s="204" t="s">
        <v>288</v>
      </c>
      <c r="D201" s="204" t="s">
        <v>161</v>
      </c>
      <c r="E201" s="205" t="s">
        <v>370</v>
      </c>
      <c r="F201" s="206" t="s">
        <v>371</v>
      </c>
      <c r="G201" s="207" t="s">
        <v>258</v>
      </c>
      <c r="H201" s="208">
        <v>5.251</v>
      </c>
      <c r="I201" s="209"/>
      <c r="J201" s="210">
        <f>ROUND(I201*H201,2)</f>
        <v>0</v>
      </c>
      <c r="K201" s="206" t="s">
        <v>165</v>
      </c>
      <c r="L201" s="61"/>
      <c r="M201" s="211" t="s">
        <v>22</v>
      </c>
      <c r="N201" s="212" t="s">
        <v>50</v>
      </c>
      <c r="O201" s="42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AR201" s="25" t="s">
        <v>166</v>
      </c>
      <c r="AT201" s="25" t="s">
        <v>161</v>
      </c>
      <c r="AU201" s="25" t="s">
        <v>88</v>
      </c>
      <c r="AY201" s="25" t="s">
        <v>159</v>
      </c>
      <c r="BE201" s="215">
        <f>IF(N201="základní",J201,0)</f>
        <v>0</v>
      </c>
      <c r="BF201" s="215">
        <f>IF(N201="snížená",J201,0)</f>
        <v>0</v>
      </c>
      <c r="BG201" s="215">
        <f>IF(N201="zákl. přenesená",J201,0)</f>
        <v>0</v>
      </c>
      <c r="BH201" s="215">
        <f>IF(N201="sníž. přenesená",J201,0)</f>
        <v>0</v>
      </c>
      <c r="BI201" s="215">
        <f>IF(N201="nulová",J201,0)</f>
        <v>0</v>
      </c>
      <c r="BJ201" s="25" t="s">
        <v>24</v>
      </c>
      <c r="BK201" s="215">
        <f>ROUND(I201*H201,2)</f>
        <v>0</v>
      </c>
      <c r="BL201" s="25" t="s">
        <v>166</v>
      </c>
      <c r="BM201" s="25" t="s">
        <v>908</v>
      </c>
    </row>
    <row r="202" spans="2:51" s="12" customFormat="1" ht="13.5">
      <c r="B202" s="216"/>
      <c r="C202" s="217"/>
      <c r="D202" s="218" t="s">
        <v>168</v>
      </c>
      <c r="E202" s="219" t="s">
        <v>22</v>
      </c>
      <c r="F202" s="220" t="s">
        <v>366</v>
      </c>
      <c r="G202" s="217"/>
      <c r="H202" s="221" t="s">
        <v>22</v>
      </c>
      <c r="I202" s="222"/>
      <c r="J202" s="217"/>
      <c r="K202" s="217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168</v>
      </c>
      <c r="AU202" s="227" t="s">
        <v>88</v>
      </c>
      <c r="AV202" s="12" t="s">
        <v>24</v>
      </c>
      <c r="AW202" s="12" t="s">
        <v>42</v>
      </c>
      <c r="AX202" s="12" t="s">
        <v>79</v>
      </c>
      <c r="AY202" s="227" t="s">
        <v>159</v>
      </c>
    </row>
    <row r="203" spans="2:51" s="13" customFormat="1" ht="13.5">
      <c r="B203" s="228"/>
      <c r="C203" s="229"/>
      <c r="D203" s="230" t="s">
        <v>168</v>
      </c>
      <c r="E203" s="231" t="s">
        <v>22</v>
      </c>
      <c r="F203" s="232" t="s">
        <v>909</v>
      </c>
      <c r="G203" s="229"/>
      <c r="H203" s="233">
        <v>5.251</v>
      </c>
      <c r="I203" s="234"/>
      <c r="J203" s="229"/>
      <c r="K203" s="229"/>
      <c r="L203" s="235"/>
      <c r="M203" s="236"/>
      <c r="N203" s="237"/>
      <c r="O203" s="237"/>
      <c r="P203" s="237"/>
      <c r="Q203" s="237"/>
      <c r="R203" s="237"/>
      <c r="S203" s="237"/>
      <c r="T203" s="238"/>
      <c r="AT203" s="239" t="s">
        <v>168</v>
      </c>
      <c r="AU203" s="239" t="s">
        <v>88</v>
      </c>
      <c r="AV203" s="13" t="s">
        <v>88</v>
      </c>
      <c r="AW203" s="13" t="s">
        <v>42</v>
      </c>
      <c r="AX203" s="13" t="s">
        <v>24</v>
      </c>
      <c r="AY203" s="239" t="s">
        <v>159</v>
      </c>
    </row>
    <row r="204" spans="2:65" s="1" customFormat="1" ht="22.5" customHeight="1">
      <c r="B204" s="41"/>
      <c r="C204" s="204" t="s">
        <v>292</v>
      </c>
      <c r="D204" s="204" t="s">
        <v>161</v>
      </c>
      <c r="E204" s="205" t="s">
        <v>375</v>
      </c>
      <c r="F204" s="206" t="s">
        <v>376</v>
      </c>
      <c r="G204" s="207" t="s">
        <v>377</v>
      </c>
      <c r="H204" s="208">
        <v>49.881</v>
      </c>
      <c r="I204" s="209"/>
      <c r="J204" s="210">
        <f>ROUND(I204*H204,2)</f>
        <v>0</v>
      </c>
      <c r="K204" s="206" t="s">
        <v>165</v>
      </c>
      <c r="L204" s="61"/>
      <c r="M204" s="211" t="s">
        <v>22</v>
      </c>
      <c r="N204" s="212" t="s">
        <v>50</v>
      </c>
      <c r="O204" s="42"/>
      <c r="P204" s="213">
        <f>O204*H204</f>
        <v>0</v>
      </c>
      <c r="Q204" s="213">
        <v>0</v>
      </c>
      <c r="R204" s="213">
        <f>Q204*H204</f>
        <v>0</v>
      </c>
      <c r="S204" s="213">
        <v>0</v>
      </c>
      <c r="T204" s="214">
        <f>S204*H204</f>
        <v>0</v>
      </c>
      <c r="AR204" s="25" t="s">
        <v>166</v>
      </c>
      <c r="AT204" s="25" t="s">
        <v>161</v>
      </c>
      <c r="AU204" s="25" t="s">
        <v>88</v>
      </c>
      <c r="AY204" s="25" t="s">
        <v>159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25" t="s">
        <v>24</v>
      </c>
      <c r="BK204" s="215">
        <f>ROUND(I204*H204,2)</f>
        <v>0</v>
      </c>
      <c r="BL204" s="25" t="s">
        <v>166</v>
      </c>
      <c r="BM204" s="25" t="s">
        <v>910</v>
      </c>
    </row>
    <row r="205" spans="2:47" s="1" customFormat="1" ht="27">
      <c r="B205" s="41"/>
      <c r="C205" s="63"/>
      <c r="D205" s="218" t="s">
        <v>189</v>
      </c>
      <c r="E205" s="63"/>
      <c r="F205" s="240" t="s">
        <v>379</v>
      </c>
      <c r="G205" s="63"/>
      <c r="H205" s="63"/>
      <c r="I205" s="172"/>
      <c r="J205" s="63"/>
      <c r="K205" s="63"/>
      <c r="L205" s="61"/>
      <c r="M205" s="241"/>
      <c r="N205" s="42"/>
      <c r="O205" s="42"/>
      <c r="P205" s="42"/>
      <c r="Q205" s="42"/>
      <c r="R205" s="42"/>
      <c r="S205" s="42"/>
      <c r="T205" s="78"/>
      <c r="AT205" s="25" t="s">
        <v>189</v>
      </c>
      <c r="AU205" s="25" t="s">
        <v>88</v>
      </c>
    </row>
    <row r="206" spans="2:51" s="13" customFormat="1" ht="13.5">
      <c r="B206" s="228"/>
      <c r="C206" s="229"/>
      <c r="D206" s="230" t="s">
        <v>168</v>
      </c>
      <c r="E206" s="231" t="s">
        <v>22</v>
      </c>
      <c r="F206" s="232" t="s">
        <v>911</v>
      </c>
      <c r="G206" s="229"/>
      <c r="H206" s="233">
        <v>49.881</v>
      </c>
      <c r="I206" s="234"/>
      <c r="J206" s="229"/>
      <c r="K206" s="229"/>
      <c r="L206" s="235"/>
      <c r="M206" s="236"/>
      <c r="N206" s="237"/>
      <c r="O206" s="237"/>
      <c r="P206" s="237"/>
      <c r="Q206" s="237"/>
      <c r="R206" s="237"/>
      <c r="S206" s="237"/>
      <c r="T206" s="238"/>
      <c r="AT206" s="239" t="s">
        <v>168</v>
      </c>
      <c r="AU206" s="239" t="s">
        <v>88</v>
      </c>
      <c r="AV206" s="13" t="s">
        <v>88</v>
      </c>
      <c r="AW206" s="13" t="s">
        <v>42</v>
      </c>
      <c r="AX206" s="13" t="s">
        <v>24</v>
      </c>
      <c r="AY206" s="239" t="s">
        <v>159</v>
      </c>
    </row>
    <row r="207" spans="2:65" s="1" customFormat="1" ht="31.5" customHeight="1">
      <c r="B207" s="41"/>
      <c r="C207" s="204" t="s">
        <v>9</v>
      </c>
      <c r="D207" s="204" t="s">
        <v>161</v>
      </c>
      <c r="E207" s="205" t="s">
        <v>382</v>
      </c>
      <c r="F207" s="206" t="s">
        <v>383</v>
      </c>
      <c r="G207" s="207" t="s">
        <v>258</v>
      </c>
      <c r="H207" s="208">
        <v>25.93</v>
      </c>
      <c r="I207" s="209"/>
      <c r="J207" s="210">
        <f>ROUND(I207*H207,2)</f>
        <v>0</v>
      </c>
      <c r="K207" s="206" t="s">
        <v>165</v>
      </c>
      <c r="L207" s="61"/>
      <c r="M207" s="211" t="s">
        <v>22</v>
      </c>
      <c r="N207" s="212" t="s">
        <v>50</v>
      </c>
      <c r="O207" s="42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AR207" s="25" t="s">
        <v>166</v>
      </c>
      <c r="AT207" s="25" t="s">
        <v>161</v>
      </c>
      <c r="AU207" s="25" t="s">
        <v>88</v>
      </c>
      <c r="AY207" s="25" t="s">
        <v>159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25" t="s">
        <v>24</v>
      </c>
      <c r="BK207" s="215">
        <f>ROUND(I207*H207,2)</f>
        <v>0</v>
      </c>
      <c r="BL207" s="25" t="s">
        <v>166</v>
      </c>
      <c r="BM207" s="25" t="s">
        <v>912</v>
      </c>
    </row>
    <row r="208" spans="2:51" s="12" customFormat="1" ht="13.5">
      <c r="B208" s="216"/>
      <c r="C208" s="217"/>
      <c r="D208" s="218" t="s">
        <v>168</v>
      </c>
      <c r="E208" s="219" t="s">
        <v>22</v>
      </c>
      <c r="F208" s="220" t="s">
        <v>862</v>
      </c>
      <c r="G208" s="217"/>
      <c r="H208" s="221" t="s">
        <v>22</v>
      </c>
      <c r="I208" s="222"/>
      <c r="J208" s="217"/>
      <c r="K208" s="217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168</v>
      </c>
      <c r="AU208" s="227" t="s">
        <v>88</v>
      </c>
      <c r="AV208" s="12" t="s">
        <v>24</v>
      </c>
      <c r="AW208" s="12" t="s">
        <v>42</v>
      </c>
      <c r="AX208" s="12" t="s">
        <v>79</v>
      </c>
      <c r="AY208" s="227" t="s">
        <v>159</v>
      </c>
    </row>
    <row r="209" spans="2:51" s="12" customFormat="1" ht="13.5">
      <c r="B209" s="216"/>
      <c r="C209" s="217"/>
      <c r="D209" s="218" t="s">
        <v>168</v>
      </c>
      <c r="E209" s="219" t="s">
        <v>22</v>
      </c>
      <c r="F209" s="220" t="s">
        <v>273</v>
      </c>
      <c r="G209" s="217"/>
      <c r="H209" s="221" t="s">
        <v>22</v>
      </c>
      <c r="I209" s="222"/>
      <c r="J209" s="217"/>
      <c r="K209" s="217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168</v>
      </c>
      <c r="AU209" s="227" t="s">
        <v>88</v>
      </c>
      <c r="AV209" s="12" t="s">
        <v>24</v>
      </c>
      <c r="AW209" s="12" t="s">
        <v>42</v>
      </c>
      <c r="AX209" s="12" t="s">
        <v>79</v>
      </c>
      <c r="AY209" s="227" t="s">
        <v>159</v>
      </c>
    </row>
    <row r="210" spans="2:51" s="13" customFormat="1" ht="13.5">
      <c r="B210" s="228"/>
      <c r="C210" s="229"/>
      <c r="D210" s="230" t="s">
        <v>168</v>
      </c>
      <c r="E210" s="231" t="s">
        <v>22</v>
      </c>
      <c r="F210" s="232" t="s">
        <v>913</v>
      </c>
      <c r="G210" s="229"/>
      <c r="H210" s="233">
        <v>25.93</v>
      </c>
      <c r="I210" s="234"/>
      <c r="J210" s="229"/>
      <c r="K210" s="229"/>
      <c r="L210" s="235"/>
      <c r="M210" s="236"/>
      <c r="N210" s="237"/>
      <c r="O210" s="237"/>
      <c r="P210" s="237"/>
      <c r="Q210" s="237"/>
      <c r="R210" s="237"/>
      <c r="S210" s="237"/>
      <c r="T210" s="238"/>
      <c r="AT210" s="239" t="s">
        <v>168</v>
      </c>
      <c r="AU210" s="239" t="s">
        <v>88</v>
      </c>
      <c r="AV210" s="13" t="s">
        <v>88</v>
      </c>
      <c r="AW210" s="13" t="s">
        <v>42</v>
      </c>
      <c r="AX210" s="13" t="s">
        <v>24</v>
      </c>
      <c r="AY210" s="239" t="s">
        <v>159</v>
      </c>
    </row>
    <row r="211" spans="2:65" s="1" customFormat="1" ht="31.5" customHeight="1">
      <c r="B211" s="41"/>
      <c r="C211" s="267" t="s">
        <v>305</v>
      </c>
      <c r="D211" s="267" t="s">
        <v>395</v>
      </c>
      <c r="E211" s="268" t="s">
        <v>396</v>
      </c>
      <c r="F211" s="269" t="s">
        <v>397</v>
      </c>
      <c r="G211" s="270" t="s">
        <v>377</v>
      </c>
      <c r="H211" s="271">
        <v>51.86</v>
      </c>
      <c r="I211" s="272"/>
      <c r="J211" s="273">
        <f>ROUND(I211*H211,2)</f>
        <v>0</v>
      </c>
      <c r="K211" s="269" t="s">
        <v>22</v>
      </c>
      <c r="L211" s="274"/>
      <c r="M211" s="275" t="s">
        <v>22</v>
      </c>
      <c r="N211" s="276" t="s">
        <v>50</v>
      </c>
      <c r="O211" s="42"/>
      <c r="P211" s="213">
        <f>O211*H211</f>
        <v>0</v>
      </c>
      <c r="Q211" s="213">
        <v>1</v>
      </c>
      <c r="R211" s="213">
        <f>Q211*H211</f>
        <v>51.86</v>
      </c>
      <c r="S211" s="213">
        <v>0</v>
      </c>
      <c r="T211" s="214">
        <f>S211*H211</f>
        <v>0</v>
      </c>
      <c r="AR211" s="25" t="s">
        <v>214</v>
      </c>
      <c r="AT211" s="25" t="s">
        <v>395</v>
      </c>
      <c r="AU211" s="25" t="s">
        <v>88</v>
      </c>
      <c r="AY211" s="25" t="s">
        <v>159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25" t="s">
        <v>24</v>
      </c>
      <c r="BK211" s="215">
        <f>ROUND(I211*H211,2)</f>
        <v>0</v>
      </c>
      <c r="BL211" s="25" t="s">
        <v>166</v>
      </c>
      <c r="BM211" s="25" t="s">
        <v>914</v>
      </c>
    </row>
    <row r="212" spans="2:47" s="1" customFormat="1" ht="27">
      <c r="B212" s="41"/>
      <c r="C212" s="63"/>
      <c r="D212" s="218" t="s">
        <v>189</v>
      </c>
      <c r="E212" s="63"/>
      <c r="F212" s="240" t="s">
        <v>399</v>
      </c>
      <c r="G212" s="63"/>
      <c r="H212" s="63"/>
      <c r="I212" s="172"/>
      <c r="J212" s="63"/>
      <c r="K212" s="63"/>
      <c r="L212" s="61"/>
      <c r="M212" s="241"/>
      <c r="N212" s="42"/>
      <c r="O212" s="42"/>
      <c r="P212" s="42"/>
      <c r="Q212" s="42"/>
      <c r="R212" s="42"/>
      <c r="S212" s="42"/>
      <c r="T212" s="78"/>
      <c r="AT212" s="25" t="s">
        <v>189</v>
      </c>
      <c r="AU212" s="25" t="s">
        <v>88</v>
      </c>
    </row>
    <row r="213" spans="2:51" s="13" customFormat="1" ht="13.5">
      <c r="B213" s="228"/>
      <c r="C213" s="229"/>
      <c r="D213" s="230" t="s">
        <v>168</v>
      </c>
      <c r="E213" s="231" t="s">
        <v>22</v>
      </c>
      <c r="F213" s="232" t="s">
        <v>915</v>
      </c>
      <c r="G213" s="229"/>
      <c r="H213" s="233">
        <v>51.86</v>
      </c>
      <c r="I213" s="234"/>
      <c r="J213" s="229"/>
      <c r="K213" s="229"/>
      <c r="L213" s="235"/>
      <c r="M213" s="236"/>
      <c r="N213" s="237"/>
      <c r="O213" s="237"/>
      <c r="P213" s="237"/>
      <c r="Q213" s="237"/>
      <c r="R213" s="237"/>
      <c r="S213" s="237"/>
      <c r="T213" s="238"/>
      <c r="AT213" s="239" t="s">
        <v>168</v>
      </c>
      <c r="AU213" s="239" t="s">
        <v>88</v>
      </c>
      <c r="AV213" s="13" t="s">
        <v>88</v>
      </c>
      <c r="AW213" s="13" t="s">
        <v>42</v>
      </c>
      <c r="AX213" s="13" t="s">
        <v>24</v>
      </c>
      <c r="AY213" s="239" t="s">
        <v>159</v>
      </c>
    </row>
    <row r="214" spans="2:65" s="1" customFormat="1" ht="44.25" customHeight="1">
      <c r="B214" s="41"/>
      <c r="C214" s="204" t="s">
        <v>309</v>
      </c>
      <c r="D214" s="204" t="s">
        <v>161</v>
      </c>
      <c r="E214" s="205" t="s">
        <v>403</v>
      </c>
      <c r="F214" s="206" t="s">
        <v>404</v>
      </c>
      <c r="G214" s="207" t="s">
        <v>258</v>
      </c>
      <c r="H214" s="208">
        <v>3.198</v>
      </c>
      <c r="I214" s="209"/>
      <c r="J214" s="210">
        <f>ROUND(I214*H214,2)</f>
        <v>0</v>
      </c>
      <c r="K214" s="206" t="s">
        <v>165</v>
      </c>
      <c r="L214" s="61"/>
      <c r="M214" s="211" t="s">
        <v>22</v>
      </c>
      <c r="N214" s="212" t="s">
        <v>50</v>
      </c>
      <c r="O214" s="42"/>
      <c r="P214" s="213">
        <f>O214*H214</f>
        <v>0</v>
      </c>
      <c r="Q214" s="213">
        <v>0</v>
      </c>
      <c r="R214" s="213">
        <f>Q214*H214</f>
        <v>0</v>
      </c>
      <c r="S214" s="213">
        <v>0</v>
      </c>
      <c r="T214" s="214">
        <f>S214*H214</f>
        <v>0</v>
      </c>
      <c r="AR214" s="25" t="s">
        <v>166</v>
      </c>
      <c r="AT214" s="25" t="s">
        <v>161</v>
      </c>
      <c r="AU214" s="25" t="s">
        <v>88</v>
      </c>
      <c r="AY214" s="25" t="s">
        <v>159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25" t="s">
        <v>24</v>
      </c>
      <c r="BK214" s="215">
        <f>ROUND(I214*H214,2)</f>
        <v>0</v>
      </c>
      <c r="BL214" s="25" t="s">
        <v>166</v>
      </c>
      <c r="BM214" s="25" t="s">
        <v>916</v>
      </c>
    </row>
    <row r="215" spans="2:51" s="12" customFormat="1" ht="13.5">
      <c r="B215" s="216"/>
      <c r="C215" s="217"/>
      <c r="D215" s="218" t="s">
        <v>168</v>
      </c>
      <c r="E215" s="219" t="s">
        <v>22</v>
      </c>
      <c r="F215" s="220" t="s">
        <v>199</v>
      </c>
      <c r="G215" s="217"/>
      <c r="H215" s="221" t="s">
        <v>22</v>
      </c>
      <c r="I215" s="222"/>
      <c r="J215" s="217"/>
      <c r="K215" s="217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168</v>
      </c>
      <c r="AU215" s="227" t="s">
        <v>88</v>
      </c>
      <c r="AV215" s="12" t="s">
        <v>24</v>
      </c>
      <c r="AW215" s="12" t="s">
        <v>42</v>
      </c>
      <c r="AX215" s="12" t="s">
        <v>79</v>
      </c>
      <c r="AY215" s="227" t="s">
        <v>159</v>
      </c>
    </row>
    <row r="216" spans="2:51" s="13" customFormat="1" ht="13.5">
      <c r="B216" s="228"/>
      <c r="C216" s="229"/>
      <c r="D216" s="218" t="s">
        <v>168</v>
      </c>
      <c r="E216" s="242" t="s">
        <v>22</v>
      </c>
      <c r="F216" s="243" t="s">
        <v>917</v>
      </c>
      <c r="G216" s="229"/>
      <c r="H216" s="244">
        <v>3.31</v>
      </c>
      <c r="I216" s="234"/>
      <c r="J216" s="229"/>
      <c r="K216" s="229"/>
      <c r="L216" s="235"/>
      <c r="M216" s="236"/>
      <c r="N216" s="237"/>
      <c r="O216" s="237"/>
      <c r="P216" s="237"/>
      <c r="Q216" s="237"/>
      <c r="R216" s="237"/>
      <c r="S216" s="237"/>
      <c r="T216" s="238"/>
      <c r="AT216" s="239" t="s">
        <v>168</v>
      </c>
      <c r="AU216" s="239" t="s">
        <v>88</v>
      </c>
      <c r="AV216" s="13" t="s">
        <v>88</v>
      </c>
      <c r="AW216" s="13" t="s">
        <v>42</v>
      </c>
      <c r="AX216" s="13" t="s">
        <v>79</v>
      </c>
      <c r="AY216" s="239" t="s">
        <v>159</v>
      </c>
    </row>
    <row r="217" spans="2:51" s="13" customFormat="1" ht="13.5">
      <c r="B217" s="228"/>
      <c r="C217" s="229"/>
      <c r="D217" s="218" t="s">
        <v>168</v>
      </c>
      <c r="E217" s="242" t="s">
        <v>22</v>
      </c>
      <c r="F217" s="243" t="s">
        <v>918</v>
      </c>
      <c r="G217" s="229"/>
      <c r="H217" s="244">
        <v>-0.112</v>
      </c>
      <c r="I217" s="234"/>
      <c r="J217" s="229"/>
      <c r="K217" s="229"/>
      <c r="L217" s="235"/>
      <c r="M217" s="236"/>
      <c r="N217" s="237"/>
      <c r="O217" s="237"/>
      <c r="P217" s="237"/>
      <c r="Q217" s="237"/>
      <c r="R217" s="237"/>
      <c r="S217" s="237"/>
      <c r="T217" s="238"/>
      <c r="AT217" s="239" t="s">
        <v>168</v>
      </c>
      <c r="AU217" s="239" t="s">
        <v>88</v>
      </c>
      <c r="AV217" s="13" t="s">
        <v>88</v>
      </c>
      <c r="AW217" s="13" t="s">
        <v>42</v>
      </c>
      <c r="AX217" s="13" t="s">
        <v>79</v>
      </c>
      <c r="AY217" s="239" t="s">
        <v>159</v>
      </c>
    </row>
    <row r="218" spans="2:51" s="14" customFormat="1" ht="13.5">
      <c r="B218" s="245"/>
      <c r="C218" s="246"/>
      <c r="D218" s="230" t="s">
        <v>168</v>
      </c>
      <c r="E218" s="247" t="s">
        <v>22</v>
      </c>
      <c r="F218" s="248" t="s">
        <v>204</v>
      </c>
      <c r="G218" s="246"/>
      <c r="H218" s="249">
        <v>3.198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AT218" s="255" t="s">
        <v>168</v>
      </c>
      <c r="AU218" s="255" t="s">
        <v>88</v>
      </c>
      <c r="AV218" s="14" t="s">
        <v>166</v>
      </c>
      <c r="AW218" s="14" t="s">
        <v>42</v>
      </c>
      <c r="AX218" s="14" t="s">
        <v>24</v>
      </c>
      <c r="AY218" s="255" t="s">
        <v>159</v>
      </c>
    </row>
    <row r="219" spans="2:65" s="1" customFormat="1" ht="31.5" customHeight="1">
      <c r="B219" s="41"/>
      <c r="C219" s="267" t="s">
        <v>314</v>
      </c>
      <c r="D219" s="267" t="s">
        <v>395</v>
      </c>
      <c r="E219" s="268" t="s">
        <v>410</v>
      </c>
      <c r="F219" s="269" t="s">
        <v>411</v>
      </c>
      <c r="G219" s="270" t="s">
        <v>377</v>
      </c>
      <c r="H219" s="271">
        <v>6.396</v>
      </c>
      <c r="I219" s="272"/>
      <c r="J219" s="273">
        <f>ROUND(I219*H219,2)</f>
        <v>0</v>
      </c>
      <c r="K219" s="269" t="s">
        <v>165</v>
      </c>
      <c r="L219" s="274"/>
      <c r="M219" s="275" t="s">
        <v>22</v>
      </c>
      <c r="N219" s="276" t="s">
        <v>50</v>
      </c>
      <c r="O219" s="42"/>
      <c r="P219" s="213">
        <f>O219*H219</f>
        <v>0</v>
      </c>
      <c r="Q219" s="213">
        <v>1</v>
      </c>
      <c r="R219" s="213">
        <f>Q219*H219</f>
        <v>6.396</v>
      </c>
      <c r="S219" s="213">
        <v>0</v>
      </c>
      <c r="T219" s="214">
        <f>S219*H219</f>
        <v>0</v>
      </c>
      <c r="AR219" s="25" t="s">
        <v>214</v>
      </c>
      <c r="AT219" s="25" t="s">
        <v>395</v>
      </c>
      <c r="AU219" s="25" t="s">
        <v>88</v>
      </c>
      <c r="AY219" s="25" t="s">
        <v>159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25" t="s">
        <v>24</v>
      </c>
      <c r="BK219" s="215">
        <f>ROUND(I219*H219,2)</f>
        <v>0</v>
      </c>
      <c r="BL219" s="25" t="s">
        <v>166</v>
      </c>
      <c r="BM219" s="25" t="s">
        <v>919</v>
      </c>
    </row>
    <row r="220" spans="2:47" s="1" customFormat="1" ht="27">
      <c r="B220" s="41"/>
      <c r="C220" s="63"/>
      <c r="D220" s="218" t="s">
        <v>189</v>
      </c>
      <c r="E220" s="63"/>
      <c r="F220" s="240" t="s">
        <v>399</v>
      </c>
      <c r="G220" s="63"/>
      <c r="H220" s="63"/>
      <c r="I220" s="172"/>
      <c r="J220" s="63"/>
      <c r="K220" s="63"/>
      <c r="L220" s="61"/>
      <c r="M220" s="241"/>
      <c r="N220" s="42"/>
      <c r="O220" s="42"/>
      <c r="P220" s="42"/>
      <c r="Q220" s="42"/>
      <c r="R220" s="42"/>
      <c r="S220" s="42"/>
      <c r="T220" s="78"/>
      <c r="AT220" s="25" t="s">
        <v>189</v>
      </c>
      <c r="AU220" s="25" t="s">
        <v>88</v>
      </c>
    </row>
    <row r="221" spans="2:51" s="13" customFormat="1" ht="13.5">
      <c r="B221" s="228"/>
      <c r="C221" s="229"/>
      <c r="D221" s="218" t="s">
        <v>168</v>
      </c>
      <c r="E221" s="229"/>
      <c r="F221" s="243" t="s">
        <v>920</v>
      </c>
      <c r="G221" s="229"/>
      <c r="H221" s="244">
        <v>6.396</v>
      </c>
      <c r="I221" s="234"/>
      <c r="J221" s="229"/>
      <c r="K221" s="229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168</v>
      </c>
      <c r="AU221" s="239" t="s">
        <v>88</v>
      </c>
      <c r="AV221" s="13" t="s">
        <v>88</v>
      </c>
      <c r="AW221" s="13" t="s">
        <v>6</v>
      </c>
      <c r="AX221" s="13" t="s">
        <v>24</v>
      </c>
      <c r="AY221" s="239" t="s">
        <v>159</v>
      </c>
    </row>
    <row r="222" spans="2:63" s="11" customFormat="1" ht="29.85" customHeight="1">
      <c r="B222" s="187"/>
      <c r="C222" s="188"/>
      <c r="D222" s="201" t="s">
        <v>78</v>
      </c>
      <c r="E222" s="202" t="s">
        <v>88</v>
      </c>
      <c r="F222" s="202" t="s">
        <v>473</v>
      </c>
      <c r="G222" s="188"/>
      <c r="H222" s="188"/>
      <c r="I222" s="191"/>
      <c r="J222" s="203">
        <f>BK222</f>
        <v>0</v>
      </c>
      <c r="K222" s="188"/>
      <c r="L222" s="193"/>
      <c r="M222" s="194"/>
      <c r="N222" s="195"/>
      <c r="O222" s="195"/>
      <c r="P222" s="196">
        <f>SUM(P223:P229)</f>
        <v>0</v>
      </c>
      <c r="Q222" s="195"/>
      <c r="R222" s="196">
        <f>SUM(R223:R229)</f>
        <v>1.7891131999999998</v>
      </c>
      <c r="S222" s="195"/>
      <c r="T222" s="197">
        <f>SUM(T223:T229)</f>
        <v>0</v>
      </c>
      <c r="AR222" s="198" t="s">
        <v>24</v>
      </c>
      <c r="AT222" s="199" t="s">
        <v>78</v>
      </c>
      <c r="AU222" s="199" t="s">
        <v>24</v>
      </c>
      <c r="AY222" s="198" t="s">
        <v>159</v>
      </c>
      <c r="BK222" s="200">
        <f>SUM(BK223:BK229)</f>
        <v>0</v>
      </c>
    </row>
    <row r="223" spans="2:65" s="1" customFormat="1" ht="31.5" customHeight="1">
      <c r="B223" s="41"/>
      <c r="C223" s="204" t="s">
        <v>319</v>
      </c>
      <c r="D223" s="204" t="s">
        <v>161</v>
      </c>
      <c r="E223" s="205" t="s">
        <v>475</v>
      </c>
      <c r="F223" s="206" t="s">
        <v>476</v>
      </c>
      <c r="G223" s="207" t="s">
        <v>258</v>
      </c>
      <c r="H223" s="208">
        <v>1.095</v>
      </c>
      <c r="I223" s="209"/>
      <c r="J223" s="210">
        <f>ROUND(I223*H223,2)</f>
        <v>0</v>
      </c>
      <c r="K223" s="206" t="s">
        <v>165</v>
      </c>
      <c r="L223" s="61"/>
      <c r="M223" s="211" t="s">
        <v>22</v>
      </c>
      <c r="N223" s="212" t="s">
        <v>50</v>
      </c>
      <c r="O223" s="42"/>
      <c r="P223" s="213">
        <f>O223*H223</f>
        <v>0</v>
      </c>
      <c r="Q223" s="213">
        <v>1.63</v>
      </c>
      <c r="R223" s="213">
        <f>Q223*H223</f>
        <v>1.7848499999999998</v>
      </c>
      <c r="S223" s="213">
        <v>0</v>
      </c>
      <c r="T223" s="214">
        <f>S223*H223</f>
        <v>0</v>
      </c>
      <c r="AR223" s="25" t="s">
        <v>166</v>
      </c>
      <c r="AT223" s="25" t="s">
        <v>161</v>
      </c>
      <c r="AU223" s="25" t="s">
        <v>88</v>
      </c>
      <c r="AY223" s="25" t="s">
        <v>159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25" t="s">
        <v>24</v>
      </c>
      <c r="BK223" s="215">
        <f>ROUND(I223*H223,2)</f>
        <v>0</v>
      </c>
      <c r="BL223" s="25" t="s">
        <v>166</v>
      </c>
      <c r="BM223" s="25" t="s">
        <v>921</v>
      </c>
    </row>
    <row r="224" spans="2:51" s="12" customFormat="1" ht="13.5">
      <c r="B224" s="216"/>
      <c r="C224" s="217"/>
      <c r="D224" s="218" t="s">
        <v>168</v>
      </c>
      <c r="E224" s="219" t="s">
        <v>22</v>
      </c>
      <c r="F224" s="220" t="s">
        <v>862</v>
      </c>
      <c r="G224" s="217"/>
      <c r="H224" s="221" t="s">
        <v>22</v>
      </c>
      <c r="I224" s="222"/>
      <c r="J224" s="217"/>
      <c r="K224" s="217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168</v>
      </c>
      <c r="AU224" s="227" t="s">
        <v>88</v>
      </c>
      <c r="AV224" s="12" t="s">
        <v>24</v>
      </c>
      <c r="AW224" s="12" t="s">
        <v>42</v>
      </c>
      <c r="AX224" s="12" t="s">
        <v>79</v>
      </c>
      <c r="AY224" s="227" t="s">
        <v>159</v>
      </c>
    </row>
    <row r="225" spans="2:51" s="12" customFormat="1" ht="13.5">
      <c r="B225" s="216"/>
      <c r="C225" s="217"/>
      <c r="D225" s="218" t="s">
        <v>168</v>
      </c>
      <c r="E225" s="219" t="s">
        <v>22</v>
      </c>
      <c r="F225" s="220" t="s">
        <v>478</v>
      </c>
      <c r="G225" s="217"/>
      <c r="H225" s="221" t="s">
        <v>22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168</v>
      </c>
      <c r="AU225" s="227" t="s">
        <v>88</v>
      </c>
      <c r="AV225" s="12" t="s">
        <v>24</v>
      </c>
      <c r="AW225" s="12" t="s">
        <v>42</v>
      </c>
      <c r="AX225" s="12" t="s">
        <v>79</v>
      </c>
      <c r="AY225" s="227" t="s">
        <v>159</v>
      </c>
    </row>
    <row r="226" spans="2:51" s="13" customFormat="1" ht="13.5">
      <c r="B226" s="228"/>
      <c r="C226" s="229"/>
      <c r="D226" s="230" t="s">
        <v>168</v>
      </c>
      <c r="E226" s="231" t="s">
        <v>22</v>
      </c>
      <c r="F226" s="232" t="s">
        <v>922</v>
      </c>
      <c r="G226" s="229"/>
      <c r="H226" s="233">
        <v>1.095</v>
      </c>
      <c r="I226" s="234"/>
      <c r="J226" s="229"/>
      <c r="K226" s="229"/>
      <c r="L226" s="235"/>
      <c r="M226" s="236"/>
      <c r="N226" s="237"/>
      <c r="O226" s="237"/>
      <c r="P226" s="237"/>
      <c r="Q226" s="237"/>
      <c r="R226" s="237"/>
      <c r="S226" s="237"/>
      <c r="T226" s="238"/>
      <c r="AT226" s="239" t="s">
        <v>168</v>
      </c>
      <c r="AU226" s="239" t="s">
        <v>88</v>
      </c>
      <c r="AV226" s="13" t="s">
        <v>88</v>
      </c>
      <c r="AW226" s="13" t="s">
        <v>42</v>
      </c>
      <c r="AX226" s="13" t="s">
        <v>24</v>
      </c>
      <c r="AY226" s="239" t="s">
        <v>159</v>
      </c>
    </row>
    <row r="227" spans="2:65" s="1" customFormat="1" ht="22.5" customHeight="1">
      <c r="B227" s="41"/>
      <c r="C227" s="204" t="s">
        <v>324</v>
      </c>
      <c r="D227" s="204" t="s">
        <v>161</v>
      </c>
      <c r="E227" s="205" t="s">
        <v>481</v>
      </c>
      <c r="F227" s="206" t="s">
        <v>482</v>
      </c>
      <c r="G227" s="207" t="s">
        <v>217</v>
      </c>
      <c r="H227" s="208">
        <v>5.84</v>
      </c>
      <c r="I227" s="209"/>
      <c r="J227" s="210">
        <f>ROUND(I227*H227,2)</f>
        <v>0</v>
      </c>
      <c r="K227" s="206" t="s">
        <v>22</v>
      </c>
      <c r="L227" s="61"/>
      <c r="M227" s="211" t="s">
        <v>22</v>
      </c>
      <c r="N227" s="212" t="s">
        <v>50</v>
      </c>
      <c r="O227" s="42"/>
      <c r="P227" s="213">
        <f>O227*H227</f>
        <v>0</v>
      </c>
      <c r="Q227" s="213">
        <v>0.00073</v>
      </c>
      <c r="R227" s="213">
        <f>Q227*H227</f>
        <v>0.0042632</v>
      </c>
      <c r="S227" s="213">
        <v>0</v>
      </c>
      <c r="T227" s="214">
        <f>S227*H227</f>
        <v>0</v>
      </c>
      <c r="AR227" s="25" t="s">
        <v>166</v>
      </c>
      <c r="AT227" s="25" t="s">
        <v>161</v>
      </c>
      <c r="AU227" s="25" t="s">
        <v>88</v>
      </c>
      <c r="AY227" s="25" t="s">
        <v>159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25" t="s">
        <v>24</v>
      </c>
      <c r="BK227" s="215">
        <f>ROUND(I227*H227,2)</f>
        <v>0</v>
      </c>
      <c r="BL227" s="25" t="s">
        <v>166</v>
      </c>
      <c r="BM227" s="25" t="s">
        <v>923</v>
      </c>
    </row>
    <row r="228" spans="2:51" s="12" customFormat="1" ht="13.5">
      <c r="B228" s="216"/>
      <c r="C228" s="217"/>
      <c r="D228" s="218" t="s">
        <v>168</v>
      </c>
      <c r="E228" s="219" t="s">
        <v>22</v>
      </c>
      <c r="F228" s="220" t="s">
        <v>862</v>
      </c>
      <c r="G228" s="217"/>
      <c r="H228" s="221" t="s">
        <v>22</v>
      </c>
      <c r="I228" s="222"/>
      <c r="J228" s="217"/>
      <c r="K228" s="217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168</v>
      </c>
      <c r="AU228" s="227" t="s">
        <v>88</v>
      </c>
      <c r="AV228" s="12" t="s">
        <v>24</v>
      </c>
      <c r="AW228" s="12" t="s">
        <v>42</v>
      </c>
      <c r="AX228" s="12" t="s">
        <v>79</v>
      </c>
      <c r="AY228" s="227" t="s">
        <v>159</v>
      </c>
    </row>
    <row r="229" spans="2:51" s="13" customFormat="1" ht="13.5">
      <c r="B229" s="228"/>
      <c r="C229" s="229"/>
      <c r="D229" s="218" t="s">
        <v>168</v>
      </c>
      <c r="E229" s="242" t="s">
        <v>22</v>
      </c>
      <c r="F229" s="243" t="s">
        <v>924</v>
      </c>
      <c r="G229" s="229"/>
      <c r="H229" s="244">
        <v>5.84</v>
      </c>
      <c r="I229" s="234"/>
      <c r="J229" s="229"/>
      <c r="K229" s="229"/>
      <c r="L229" s="235"/>
      <c r="M229" s="236"/>
      <c r="N229" s="237"/>
      <c r="O229" s="237"/>
      <c r="P229" s="237"/>
      <c r="Q229" s="237"/>
      <c r="R229" s="237"/>
      <c r="S229" s="237"/>
      <c r="T229" s="238"/>
      <c r="AT229" s="239" t="s">
        <v>168</v>
      </c>
      <c r="AU229" s="239" t="s">
        <v>88</v>
      </c>
      <c r="AV229" s="13" t="s">
        <v>88</v>
      </c>
      <c r="AW229" s="13" t="s">
        <v>42</v>
      </c>
      <c r="AX229" s="13" t="s">
        <v>24</v>
      </c>
      <c r="AY229" s="239" t="s">
        <v>159</v>
      </c>
    </row>
    <row r="230" spans="2:63" s="11" customFormat="1" ht="29.85" customHeight="1">
      <c r="B230" s="187"/>
      <c r="C230" s="188"/>
      <c r="D230" s="201" t="s">
        <v>78</v>
      </c>
      <c r="E230" s="202" t="s">
        <v>175</v>
      </c>
      <c r="F230" s="202" t="s">
        <v>485</v>
      </c>
      <c r="G230" s="188"/>
      <c r="H230" s="188"/>
      <c r="I230" s="191"/>
      <c r="J230" s="203">
        <f>BK230</f>
        <v>0</v>
      </c>
      <c r="K230" s="188"/>
      <c r="L230" s="193"/>
      <c r="M230" s="194"/>
      <c r="N230" s="195"/>
      <c r="O230" s="195"/>
      <c r="P230" s="196">
        <f>SUM(P231:P239)</f>
        <v>0</v>
      </c>
      <c r="Q230" s="195"/>
      <c r="R230" s="196">
        <f>SUM(R231:R239)</f>
        <v>0</v>
      </c>
      <c r="S230" s="195"/>
      <c r="T230" s="197">
        <f>SUM(T231:T239)</f>
        <v>11.1804</v>
      </c>
      <c r="AR230" s="198" t="s">
        <v>24</v>
      </c>
      <c r="AT230" s="199" t="s">
        <v>78</v>
      </c>
      <c r="AU230" s="199" t="s">
        <v>24</v>
      </c>
      <c r="AY230" s="198" t="s">
        <v>159</v>
      </c>
      <c r="BK230" s="200">
        <f>SUM(BK231:BK239)</f>
        <v>0</v>
      </c>
    </row>
    <row r="231" spans="2:65" s="1" customFormat="1" ht="31.5" customHeight="1">
      <c r="B231" s="41"/>
      <c r="C231" s="204" t="s">
        <v>328</v>
      </c>
      <c r="D231" s="204" t="s">
        <v>161</v>
      </c>
      <c r="E231" s="205" t="s">
        <v>487</v>
      </c>
      <c r="F231" s="206" t="s">
        <v>488</v>
      </c>
      <c r="G231" s="207" t="s">
        <v>258</v>
      </c>
      <c r="H231" s="208">
        <v>5.082</v>
      </c>
      <c r="I231" s="209"/>
      <c r="J231" s="210">
        <f>ROUND(I231*H231,2)</f>
        <v>0</v>
      </c>
      <c r="K231" s="206" t="s">
        <v>165</v>
      </c>
      <c r="L231" s="61"/>
      <c r="M231" s="211" t="s">
        <v>22</v>
      </c>
      <c r="N231" s="212" t="s">
        <v>50</v>
      </c>
      <c r="O231" s="42"/>
      <c r="P231" s="213">
        <f>O231*H231</f>
        <v>0</v>
      </c>
      <c r="Q231" s="213">
        <v>0</v>
      </c>
      <c r="R231" s="213">
        <f>Q231*H231</f>
        <v>0</v>
      </c>
      <c r="S231" s="213">
        <v>2.2</v>
      </c>
      <c r="T231" s="214">
        <f>S231*H231</f>
        <v>11.1804</v>
      </c>
      <c r="AR231" s="25" t="s">
        <v>166</v>
      </c>
      <c r="AT231" s="25" t="s">
        <v>161</v>
      </c>
      <c r="AU231" s="25" t="s">
        <v>88</v>
      </c>
      <c r="AY231" s="25" t="s">
        <v>159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25" t="s">
        <v>24</v>
      </c>
      <c r="BK231" s="215">
        <f>ROUND(I231*H231,2)</f>
        <v>0</v>
      </c>
      <c r="BL231" s="25" t="s">
        <v>166</v>
      </c>
      <c r="BM231" s="25" t="s">
        <v>925</v>
      </c>
    </row>
    <row r="232" spans="2:47" s="1" customFormat="1" ht="27">
      <c r="B232" s="41"/>
      <c r="C232" s="63"/>
      <c r="D232" s="218" t="s">
        <v>189</v>
      </c>
      <c r="E232" s="63"/>
      <c r="F232" s="240" t="s">
        <v>490</v>
      </c>
      <c r="G232" s="63"/>
      <c r="H232" s="63"/>
      <c r="I232" s="172"/>
      <c r="J232" s="63"/>
      <c r="K232" s="63"/>
      <c r="L232" s="61"/>
      <c r="M232" s="241"/>
      <c r="N232" s="42"/>
      <c r="O232" s="42"/>
      <c r="P232" s="42"/>
      <c r="Q232" s="42"/>
      <c r="R232" s="42"/>
      <c r="S232" s="42"/>
      <c r="T232" s="78"/>
      <c r="AT232" s="25" t="s">
        <v>189</v>
      </c>
      <c r="AU232" s="25" t="s">
        <v>88</v>
      </c>
    </row>
    <row r="233" spans="2:51" s="12" customFormat="1" ht="13.5">
      <c r="B233" s="216"/>
      <c r="C233" s="217"/>
      <c r="D233" s="218" t="s">
        <v>168</v>
      </c>
      <c r="E233" s="219" t="s">
        <v>22</v>
      </c>
      <c r="F233" s="220" t="s">
        <v>926</v>
      </c>
      <c r="G233" s="217"/>
      <c r="H233" s="221" t="s">
        <v>22</v>
      </c>
      <c r="I233" s="222"/>
      <c r="J233" s="217"/>
      <c r="K233" s="217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168</v>
      </c>
      <c r="AU233" s="227" t="s">
        <v>88</v>
      </c>
      <c r="AV233" s="12" t="s">
        <v>24</v>
      </c>
      <c r="AW233" s="12" t="s">
        <v>42</v>
      </c>
      <c r="AX233" s="12" t="s">
        <v>79</v>
      </c>
      <c r="AY233" s="227" t="s">
        <v>159</v>
      </c>
    </row>
    <row r="234" spans="2:51" s="13" customFormat="1" ht="13.5">
      <c r="B234" s="228"/>
      <c r="C234" s="229"/>
      <c r="D234" s="218" t="s">
        <v>168</v>
      </c>
      <c r="E234" s="242" t="s">
        <v>22</v>
      </c>
      <c r="F234" s="243" t="s">
        <v>927</v>
      </c>
      <c r="G234" s="229"/>
      <c r="H234" s="244">
        <v>3.465</v>
      </c>
      <c r="I234" s="234"/>
      <c r="J234" s="229"/>
      <c r="K234" s="229"/>
      <c r="L234" s="235"/>
      <c r="M234" s="236"/>
      <c r="N234" s="237"/>
      <c r="O234" s="237"/>
      <c r="P234" s="237"/>
      <c r="Q234" s="237"/>
      <c r="R234" s="237"/>
      <c r="S234" s="237"/>
      <c r="T234" s="238"/>
      <c r="AT234" s="239" t="s">
        <v>168</v>
      </c>
      <c r="AU234" s="239" t="s">
        <v>88</v>
      </c>
      <c r="AV234" s="13" t="s">
        <v>88</v>
      </c>
      <c r="AW234" s="13" t="s">
        <v>42</v>
      </c>
      <c r="AX234" s="13" t="s">
        <v>79</v>
      </c>
      <c r="AY234" s="239" t="s">
        <v>159</v>
      </c>
    </row>
    <row r="235" spans="2:51" s="12" customFormat="1" ht="13.5">
      <c r="B235" s="216"/>
      <c r="C235" s="217"/>
      <c r="D235" s="218" t="s">
        <v>168</v>
      </c>
      <c r="E235" s="219" t="s">
        <v>22</v>
      </c>
      <c r="F235" s="220" t="s">
        <v>928</v>
      </c>
      <c r="G235" s="217"/>
      <c r="H235" s="221" t="s">
        <v>22</v>
      </c>
      <c r="I235" s="222"/>
      <c r="J235" s="217"/>
      <c r="K235" s="217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168</v>
      </c>
      <c r="AU235" s="227" t="s">
        <v>88</v>
      </c>
      <c r="AV235" s="12" t="s">
        <v>24</v>
      </c>
      <c r="AW235" s="12" t="s">
        <v>42</v>
      </c>
      <c r="AX235" s="12" t="s">
        <v>79</v>
      </c>
      <c r="AY235" s="227" t="s">
        <v>159</v>
      </c>
    </row>
    <row r="236" spans="2:51" s="13" customFormat="1" ht="13.5">
      <c r="B236" s="228"/>
      <c r="C236" s="229"/>
      <c r="D236" s="218" t="s">
        <v>168</v>
      </c>
      <c r="E236" s="242" t="s">
        <v>22</v>
      </c>
      <c r="F236" s="243" t="s">
        <v>929</v>
      </c>
      <c r="G236" s="229"/>
      <c r="H236" s="244">
        <v>1.255</v>
      </c>
      <c r="I236" s="234"/>
      <c r="J236" s="229"/>
      <c r="K236" s="229"/>
      <c r="L236" s="235"/>
      <c r="M236" s="236"/>
      <c r="N236" s="237"/>
      <c r="O236" s="237"/>
      <c r="P236" s="237"/>
      <c r="Q236" s="237"/>
      <c r="R236" s="237"/>
      <c r="S236" s="237"/>
      <c r="T236" s="238"/>
      <c r="AT236" s="239" t="s">
        <v>168</v>
      </c>
      <c r="AU236" s="239" t="s">
        <v>88</v>
      </c>
      <c r="AV236" s="13" t="s">
        <v>88</v>
      </c>
      <c r="AW236" s="13" t="s">
        <v>42</v>
      </c>
      <c r="AX236" s="13" t="s">
        <v>79</v>
      </c>
      <c r="AY236" s="239" t="s">
        <v>159</v>
      </c>
    </row>
    <row r="237" spans="2:51" s="13" customFormat="1" ht="13.5">
      <c r="B237" s="228"/>
      <c r="C237" s="229"/>
      <c r="D237" s="218" t="s">
        <v>168</v>
      </c>
      <c r="E237" s="242" t="s">
        <v>22</v>
      </c>
      <c r="F237" s="243" t="s">
        <v>496</v>
      </c>
      <c r="G237" s="229"/>
      <c r="H237" s="244">
        <v>0.362</v>
      </c>
      <c r="I237" s="234"/>
      <c r="J237" s="229"/>
      <c r="K237" s="229"/>
      <c r="L237" s="235"/>
      <c r="M237" s="236"/>
      <c r="N237" s="237"/>
      <c r="O237" s="237"/>
      <c r="P237" s="237"/>
      <c r="Q237" s="237"/>
      <c r="R237" s="237"/>
      <c r="S237" s="237"/>
      <c r="T237" s="238"/>
      <c r="AT237" s="239" t="s">
        <v>168</v>
      </c>
      <c r="AU237" s="239" t="s">
        <v>88</v>
      </c>
      <c r="AV237" s="13" t="s">
        <v>88</v>
      </c>
      <c r="AW237" s="13" t="s">
        <v>42</v>
      </c>
      <c r="AX237" s="13" t="s">
        <v>79</v>
      </c>
      <c r="AY237" s="239" t="s">
        <v>159</v>
      </c>
    </row>
    <row r="238" spans="2:51" s="14" customFormat="1" ht="13.5">
      <c r="B238" s="245"/>
      <c r="C238" s="246"/>
      <c r="D238" s="230" t="s">
        <v>168</v>
      </c>
      <c r="E238" s="247" t="s">
        <v>22</v>
      </c>
      <c r="F238" s="248" t="s">
        <v>204</v>
      </c>
      <c r="G238" s="246"/>
      <c r="H238" s="249">
        <v>5.082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AT238" s="255" t="s">
        <v>168</v>
      </c>
      <c r="AU238" s="255" t="s">
        <v>88</v>
      </c>
      <c r="AV238" s="14" t="s">
        <v>166</v>
      </c>
      <c r="AW238" s="14" t="s">
        <v>42</v>
      </c>
      <c r="AX238" s="14" t="s">
        <v>24</v>
      </c>
      <c r="AY238" s="255" t="s">
        <v>159</v>
      </c>
    </row>
    <row r="239" spans="2:65" s="1" customFormat="1" ht="22.5" customHeight="1">
      <c r="B239" s="41"/>
      <c r="C239" s="204" t="s">
        <v>335</v>
      </c>
      <c r="D239" s="204" t="s">
        <v>161</v>
      </c>
      <c r="E239" s="205" t="s">
        <v>502</v>
      </c>
      <c r="F239" s="206" t="s">
        <v>503</v>
      </c>
      <c r="G239" s="207" t="s">
        <v>217</v>
      </c>
      <c r="H239" s="208">
        <v>5.84</v>
      </c>
      <c r="I239" s="209"/>
      <c r="J239" s="210">
        <f>ROUND(I239*H239,2)</f>
        <v>0</v>
      </c>
      <c r="K239" s="206" t="s">
        <v>165</v>
      </c>
      <c r="L239" s="61"/>
      <c r="M239" s="211" t="s">
        <v>22</v>
      </c>
      <c r="N239" s="212" t="s">
        <v>50</v>
      </c>
      <c r="O239" s="42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AR239" s="25" t="s">
        <v>166</v>
      </c>
      <c r="AT239" s="25" t="s">
        <v>161</v>
      </c>
      <c r="AU239" s="25" t="s">
        <v>88</v>
      </c>
      <c r="AY239" s="25" t="s">
        <v>159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25" t="s">
        <v>24</v>
      </c>
      <c r="BK239" s="215">
        <f>ROUND(I239*H239,2)</f>
        <v>0</v>
      </c>
      <c r="BL239" s="25" t="s">
        <v>166</v>
      </c>
      <c r="BM239" s="25" t="s">
        <v>930</v>
      </c>
    </row>
    <row r="240" spans="2:63" s="11" customFormat="1" ht="29.85" customHeight="1">
      <c r="B240" s="187"/>
      <c r="C240" s="188"/>
      <c r="D240" s="201" t="s">
        <v>78</v>
      </c>
      <c r="E240" s="202" t="s">
        <v>166</v>
      </c>
      <c r="F240" s="202" t="s">
        <v>505</v>
      </c>
      <c r="G240" s="188"/>
      <c r="H240" s="188"/>
      <c r="I240" s="191"/>
      <c r="J240" s="203">
        <f>BK240</f>
        <v>0</v>
      </c>
      <c r="K240" s="188"/>
      <c r="L240" s="193"/>
      <c r="M240" s="194"/>
      <c r="N240" s="195"/>
      <c r="O240" s="195"/>
      <c r="P240" s="196">
        <f>SUM(P241:P255)</f>
        <v>0</v>
      </c>
      <c r="Q240" s="195"/>
      <c r="R240" s="196">
        <f>SUM(R241:R255)</f>
        <v>0.10319999999999999</v>
      </c>
      <c r="S240" s="195"/>
      <c r="T240" s="197">
        <f>SUM(T241:T255)</f>
        <v>0</v>
      </c>
      <c r="AR240" s="198" t="s">
        <v>24</v>
      </c>
      <c r="AT240" s="199" t="s">
        <v>78</v>
      </c>
      <c r="AU240" s="199" t="s">
        <v>24</v>
      </c>
      <c r="AY240" s="198" t="s">
        <v>159</v>
      </c>
      <c r="BK240" s="200">
        <f>SUM(BK241:BK255)</f>
        <v>0</v>
      </c>
    </row>
    <row r="241" spans="2:65" s="1" customFormat="1" ht="22.5" customHeight="1">
      <c r="B241" s="41"/>
      <c r="C241" s="204" t="s">
        <v>341</v>
      </c>
      <c r="D241" s="204" t="s">
        <v>161</v>
      </c>
      <c r="E241" s="205" t="s">
        <v>507</v>
      </c>
      <c r="F241" s="206" t="s">
        <v>508</v>
      </c>
      <c r="G241" s="207" t="s">
        <v>173</v>
      </c>
      <c r="H241" s="208">
        <v>2</v>
      </c>
      <c r="I241" s="209"/>
      <c r="J241" s="210">
        <f>ROUND(I241*H241,2)</f>
        <v>0</v>
      </c>
      <c r="K241" s="206" t="s">
        <v>165</v>
      </c>
      <c r="L241" s="61"/>
      <c r="M241" s="211" t="s">
        <v>22</v>
      </c>
      <c r="N241" s="212" t="s">
        <v>50</v>
      </c>
      <c r="O241" s="42"/>
      <c r="P241" s="213">
        <f>O241*H241</f>
        <v>0</v>
      </c>
      <c r="Q241" s="213">
        <v>0.0066</v>
      </c>
      <c r="R241" s="213">
        <f>Q241*H241</f>
        <v>0.0132</v>
      </c>
      <c r="S241" s="213">
        <v>0</v>
      </c>
      <c r="T241" s="214">
        <f>S241*H241</f>
        <v>0</v>
      </c>
      <c r="AR241" s="25" t="s">
        <v>166</v>
      </c>
      <c r="AT241" s="25" t="s">
        <v>161</v>
      </c>
      <c r="AU241" s="25" t="s">
        <v>88</v>
      </c>
      <c r="AY241" s="25" t="s">
        <v>159</v>
      </c>
      <c r="BE241" s="215">
        <f>IF(N241="základní",J241,0)</f>
        <v>0</v>
      </c>
      <c r="BF241" s="215">
        <f>IF(N241="snížená",J241,0)</f>
        <v>0</v>
      </c>
      <c r="BG241" s="215">
        <f>IF(N241="zákl. přenesená",J241,0)</f>
        <v>0</v>
      </c>
      <c r="BH241" s="215">
        <f>IF(N241="sníž. přenesená",J241,0)</f>
        <v>0</v>
      </c>
      <c r="BI241" s="215">
        <f>IF(N241="nulová",J241,0)</f>
        <v>0</v>
      </c>
      <c r="BJ241" s="25" t="s">
        <v>24</v>
      </c>
      <c r="BK241" s="215">
        <f>ROUND(I241*H241,2)</f>
        <v>0</v>
      </c>
      <c r="BL241" s="25" t="s">
        <v>166</v>
      </c>
      <c r="BM241" s="25" t="s">
        <v>931</v>
      </c>
    </row>
    <row r="242" spans="2:51" s="12" customFormat="1" ht="13.5">
      <c r="B242" s="216"/>
      <c r="C242" s="217"/>
      <c r="D242" s="218" t="s">
        <v>168</v>
      </c>
      <c r="E242" s="219" t="s">
        <v>22</v>
      </c>
      <c r="F242" s="220" t="s">
        <v>510</v>
      </c>
      <c r="G242" s="217"/>
      <c r="H242" s="221" t="s">
        <v>22</v>
      </c>
      <c r="I242" s="222"/>
      <c r="J242" s="217"/>
      <c r="K242" s="217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168</v>
      </c>
      <c r="AU242" s="227" t="s">
        <v>88</v>
      </c>
      <c r="AV242" s="12" t="s">
        <v>24</v>
      </c>
      <c r="AW242" s="12" t="s">
        <v>42</v>
      </c>
      <c r="AX242" s="12" t="s">
        <v>79</v>
      </c>
      <c r="AY242" s="227" t="s">
        <v>159</v>
      </c>
    </row>
    <row r="243" spans="2:51" s="13" customFormat="1" ht="13.5">
      <c r="B243" s="228"/>
      <c r="C243" s="229"/>
      <c r="D243" s="230" t="s">
        <v>168</v>
      </c>
      <c r="E243" s="231" t="s">
        <v>22</v>
      </c>
      <c r="F243" s="232" t="s">
        <v>932</v>
      </c>
      <c r="G243" s="229"/>
      <c r="H243" s="233">
        <v>2</v>
      </c>
      <c r="I243" s="234"/>
      <c r="J243" s="229"/>
      <c r="K243" s="229"/>
      <c r="L243" s="235"/>
      <c r="M243" s="236"/>
      <c r="N243" s="237"/>
      <c r="O243" s="237"/>
      <c r="P243" s="237"/>
      <c r="Q243" s="237"/>
      <c r="R243" s="237"/>
      <c r="S243" s="237"/>
      <c r="T243" s="238"/>
      <c r="AT243" s="239" t="s">
        <v>168</v>
      </c>
      <c r="AU243" s="239" t="s">
        <v>88</v>
      </c>
      <c r="AV243" s="13" t="s">
        <v>88</v>
      </c>
      <c r="AW243" s="13" t="s">
        <v>42</v>
      </c>
      <c r="AX243" s="13" t="s">
        <v>24</v>
      </c>
      <c r="AY243" s="239" t="s">
        <v>159</v>
      </c>
    </row>
    <row r="244" spans="2:65" s="1" customFormat="1" ht="44.25" customHeight="1">
      <c r="B244" s="41"/>
      <c r="C244" s="267" t="s">
        <v>345</v>
      </c>
      <c r="D244" s="267" t="s">
        <v>395</v>
      </c>
      <c r="E244" s="268" t="s">
        <v>520</v>
      </c>
      <c r="F244" s="269" t="s">
        <v>521</v>
      </c>
      <c r="G244" s="270" t="s">
        <v>173</v>
      </c>
      <c r="H244" s="271">
        <v>1</v>
      </c>
      <c r="I244" s="272"/>
      <c r="J244" s="273">
        <f>ROUND(I244*H244,2)</f>
        <v>0</v>
      </c>
      <c r="K244" s="269" t="s">
        <v>165</v>
      </c>
      <c r="L244" s="274"/>
      <c r="M244" s="275" t="s">
        <v>22</v>
      </c>
      <c r="N244" s="276" t="s">
        <v>50</v>
      </c>
      <c r="O244" s="42"/>
      <c r="P244" s="213">
        <f>O244*H244</f>
        <v>0</v>
      </c>
      <c r="Q244" s="213">
        <v>0.039</v>
      </c>
      <c r="R244" s="213">
        <f>Q244*H244</f>
        <v>0.039</v>
      </c>
      <c r="S244" s="213">
        <v>0</v>
      </c>
      <c r="T244" s="214">
        <f>S244*H244</f>
        <v>0</v>
      </c>
      <c r="AR244" s="25" t="s">
        <v>214</v>
      </c>
      <c r="AT244" s="25" t="s">
        <v>395</v>
      </c>
      <c r="AU244" s="25" t="s">
        <v>88</v>
      </c>
      <c r="AY244" s="25" t="s">
        <v>159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25" t="s">
        <v>24</v>
      </c>
      <c r="BK244" s="215">
        <f>ROUND(I244*H244,2)</f>
        <v>0</v>
      </c>
      <c r="BL244" s="25" t="s">
        <v>166</v>
      </c>
      <c r="BM244" s="25" t="s">
        <v>933</v>
      </c>
    </row>
    <row r="245" spans="2:65" s="1" customFormat="1" ht="44.25" customHeight="1">
      <c r="B245" s="41"/>
      <c r="C245" s="267" t="s">
        <v>349</v>
      </c>
      <c r="D245" s="267" t="s">
        <v>395</v>
      </c>
      <c r="E245" s="268" t="s">
        <v>524</v>
      </c>
      <c r="F245" s="269" t="s">
        <v>525</v>
      </c>
      <c r="G245" s="270" t="s">
        <v>173</v>
      </c>
      <c r="H245" s="271">
        <v>1</v>
      </c>
      <c r="I245" s="272"/>
      <c r="J245" s="273">
        <f>ROUND(I245*H245,2)</f>
        <v>0</v>
      </c>
      <c r="K245" s="269" t="s">
        <v>165</v>
      </c>
      <c r="L245" s="274"/>
      <c r="M245" s="275" t="s">
        <v>22</v>
      </c>
      <c r="N245" s="276" t="s">
        <v>50</v>
      </c>
      <c r="O245" s="42"/>
      <c r="P245" s="213">
        <f>O245*H245</f>
        <v>0</v>
      </c>
      <c r="Q245" s="213">
        <v>0.051</v>
      </c>
      <c r="R245" s="213">
        <f>Q245*H245</f>
        <v>0.051</v>
      </c>
      <c r="S245" s="213">
        <v>0</v>
      </c>
      <c r="T245" s="214">
        <f>S245*H245</f>
        <v>0</v>
      </c>
      <c r="AR245" s="25" t="s">
        <v>214</v>
      </c>
      <c r="AT245" s="25" t="s">
        <v>395</v>
      </c>
      <c r="AU245" s="25" t="s">
        <v>88</v>
      </c>
      <c r="AY245" s="25" t="s">
        <v>159</v>
      </c>
      <c r="BE245" s="215">
        <f>IF(N245="základní",J245,0)</f>
        <v>0</v>
      </c>
      <c r="BF245" s="215">
        <f>IF(N245="snížená",J245,0)</f>
        <v>0</v>
      </c>
      <c r="BG245" s="215">
        <f>IF(N245="zákl. přenesená",J245,0)</f>
        <v>0</v>
      </c>
      <c r="BH245" s="215">
        <f>IF(N245="sníž. přenesená",J245,0)</f>
        <v>0</v>
      </c>
      <c r="BI245" s="215">
        <f>IF(N245="nulová",J245,0)</f>
        <v>0</v>
      </c>
      <c r="BJ245" s="25" t="s">
        <v>24</v>
      </c>
      <c r="BK245" s="215">
        <f>ROUND(I245*H245,2)</f>
        <v>0</v>
      </c>
      <c r="BL245" s="25" t="s">
        <v>166</v>
      </c>
      <c r="BM245" s="25" t="s">
        <v>934</v>
      </c>
    </row>
    <row r="246" spans="2:65" s="1" customFormat="1" ht="31.5" customHeight="1">
      <c r="B246" s="41"/>
      <c r="C246" s="204" t="s">
        <v>353</v>
      </c>
      <c r="D246" s="204" t="s">
        <v>161</v>
      </c>
      <c r="E246" s="205" t="s">
        <v>540</v>
      </c>
      <c r="F246" s="206" t="s">
        <v>541</v>
      </c>
      <c r="G246" s="207" t="s">
        <v>258</v>
      </c>
      <c r="H246" s="208">
        <v>0.73</v>
      </c>
      <c r="I246" s="209"/>
      <c r="J246" s="210">
        <f>ROUND(I246*H246,2)</f>
        <v>0</v>
      </c>
      <c r="K246" s="206" t="s">
        <v>165</v>
      </c>
      <c r="L246" s="61"/>
      <c r="M246" s="211" t="s">
        <v>22</v>
      </c>
      <c r="N246" s="212" t="s">
        <v>50</v>
      </c>
      <c r="O246" s="42"/>
      <c r="P246" s="213">
        <f>O246*H246</f>
        <v>0</v>
      </c>
      <c r="Q246" s="213">
        <v>0</v>
      </c>
      <c r="R246" s="213">
        <f>Q246*H246</f>
        <v>0</v>
      </c>
      <c r="S246" s="213">
        <v>0</v>
      </c>
      <c r="T246" s="214">
        <f>S246*H246</f>
        <v>0</v>
      </c>
      <c r="AR246" s="25" t="s">
        <v>166</v>
      </c>
      <c r="AT246" s="25" t="s">
        <v>161</v>
      </c>
      <c r="AU246" s="25" t="s">
        <v>88</v>
      </c>
      <c r="AY246" s="25" t="s">
        <v>159</v>
      </c>
      <c r="BE246" s="215">
        <f>IF(N246="základní",J246,0)</f>
        <v>0</v>
      </c>
      <c r="BF246" s="215">
        <f>IF(N246="snížená",J246,0)</f>
        <v>0</v>
      </c>
      <c r="BG246" s="215">
        <f>IF(N246="zákl. přenesená",J246,0)</f>
        <v>0</v>
      </c>
      <c r="BH246" s="215">
        <f>IF(N246="sníž. přenesená",J246,0)</f>
        <v>0</v>
      </c>
      <c r="BI246" s="215">
        <f>IF(N246="nulová",J246,0)</f>
        <v>0</v>
      </c>
      <c r="BJ246" s="25" t="s">
        <v>24</v>
      </c>
      <c r="BK246" s="215">
        <f>ROUND(I246*H246,2)</f>
        <v>0</v>
      </c>
      <c r="BL246" s="25" t="s">
        <v>166</v>
      </c>
      <c r="BM246" s="25" t="s">
        <v>935</v>
      </c>
    </row>
    <row r="247" spans="2:51" s="12" customFormat="1" ht="13.5">
      <c r="B247" s="216"/>
      <c r="C247" s="217"/>
      <c r="D247" s="218" t="s">
        <v>168</v>
      </c>
      <c r="E247" s="219" t="s">
        <v>22</v>
      </c>
      <c r="F247" s="220" t="s">
        <v>892</v>
      </c>
      <c r="G247" s="217"/>
      <c r="H247" s="221" t="s">
        <v>22</v>
      </c>
      <c r="I247" s="222"/>
      <c r="J247" s="217"/>
      <c r="K247" s="217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168</v>
      </c>
      <c r="AU247" s="227" t="s">
        <v>88</v>
      </c>
      <c r="AV247" s="12" t="s">
        <v>24</v>
      </c>
      <c r="AW247" s="12" t="s">
        <v>42</v>
      </c>
      <c r="AX247" s="12" t="s">
        <v>79</v>
      </c>
      <c r="AY247" s="227" t="s">
        <v>159</v>
      </c>
    </row>
    <row r="248" spans="2:51" s="12" customFormat="1" ht="13.5">
      <c r="B248" s="216"/>
      <c r="C248" s="217"/>
      <c r="D248" s="218" t="s">
        <v>168</v>
      </c>
      <c r="E248" s="219" t="s">
        <v>22</v>
      </c>
      <c r="F248" s="220" t="s">
        <v>478</v>
      </c>
      <c r="G248" s="217"/>
      <c r="H248" s="221" t="s">
        <v>22</v>
      </c>
      <c r="I248" s="222"/>
      <c r="J248" s="217"/>
      <c r="K248" s="217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168</v>
      </c>
      <c r="AU248" s="227" t="s">
        <v>88</v>
      </c>
      <c r="AV248" s="12" t="s">
        <v>24</v>
      </c>
      <c r="AW248" s="12" t="s">
        <v>42</v>
      </c>
      <c r="AX248" s="12" t="s">
        <v>79</v>
      </c>
      <c r="AY248" s="227" t="s">
        <v>159</v>
      </c>
    </row>
    <row r="249" spans="2:51" s="13" customFormat="1" ht="13.5">
      <c r="B249" s="228"/>
      <c r="C249" s="229"/>
      <c r="D249" s="230" t="s">
        <v>168</v>
      </c>
      <c r="E249" s="231" t="s">
        <v>22</v>
      </c>
      <c r="F249" s="232" t="s">
        <v>936</v>
      </c>
      <c r="G249" s="229"/>
      <c r="H249" s="233">
        <v>0.73</v>
      </c>
      <c r="I249" s="234"/>
      <c r="J249" s="229"/>
      <c r="K249" s="229"/>
      <c r="L249" s="235"/>
      <c r="M249" s="236"/>
      <c r="N249" s="237"/>
      <c r="O249" s="237"/>
      <c r="P249" s="237"/>
      <c r="Q249" s="237"/>
      <c r="R249" s="237"/>
      <c r="S249" s="237"/>
      <c r="T249" s="238"/>
      <c r="AT249" s="239" t="s">
        <v>168</v>
      </c>
      <c r="AU249" s="239" t="s">
        <v>88</v>
      </c>
      <c r="AV249" s="13" t="s">
        <v>88</v>
      </c>
      <c r="AW249" s="13" t="s">
        <v>42</v>
      </c>
      <c r="AX249" s="13" t="s">
        <v>24</v>
      </c>
      <c r="AY249" s="239" t="s">
        <v>159</v>
      </c>
    </row>
    <row r="250" spans="2:65" s="1" customFormat="1" ht="31.5" customHeight="1">
      <c r="B250" s="41"/>
      <c r="C250" s="204" t="s">
        <v>358</v>
      </c>
      <c r="D250" s="204" t="s">
        <v>161</v>
      </c>
      <c r="E250" s="205" t="s">
        <v>548</v>
      </c>
      <c r="F250" s="206" t="s">
        <v>549</v>
      </c>
      <c r="G250" s="207" t="s">
        <v>258</v>
      </c>
      <c r="H250" s="208">
        <v>0.537</v>
      </c>
      <c r="I250" s="209"/>
      <c r="J250" s="210">
        <f>ROUND(I250*H250,2)</f>
        <v>0</v>
      </c>
      <c r="K250" s="206" t="s">
        <v>165</v>
      </c>
      <c r="L250" s="61"/>
      <c r="M250" s="211" t="s">
        <v>22</v>
      </c>
      <c r="N250" s="212" t="s">
        <v>50</v>
      </c>
      <c r="O250" s="42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AR250" s="25" t="s">
        <v>166</v>
      </c>
      <c r="AT250" s="25" t="s">
        <v>161</v>
      </c>
      <c r="AU250" s="25" t="s">
        <v>88</v>
      </c>
      <c r="AY250" s="25" t="s">
        <v>159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25" t="s">
        <v>24</v>
      </c>
      <c r="BK250" s="215">
        <f>ROUND(I250*H250,2)</f>
        <v>0</v>
      </c>
      <c r="BL250" s="25" t="s">
        <v>166</v>
      </c>
      <c r="BM250" s="25" t="s">
        <v>937</v>
      </c>
    </row>
    <row r="251" spans="2:51" s="12" customFormat="1" ht="13.5">
      <c r="B251" s="216"/>
      <c r="C251" s="217"/>
      <c r="D251" s="218" t="s">
        <v>168</v>
      </c>
      <c r="E251" s="219" t="s">
        <v>22</v>
      </c>
      <c r="F251" s="220" t="s">
        <v>199</v>
      </c>
      <c r="G251" s="217"/>
      <c r="H251" s="221" t="s">
        <v>22</v>
      </c>
      <c r="I251" s="222"/>
      <c r="J251" s="217"/>
      <c r="K251" s="217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168</v>
      </c>
      <c r="AU251" s="227" t="s">
        <v>88</v>
      </c>
      <c r="AV251" s="12" t="s">
        <v>24</v>
      </c>
      <c r="AW251" s="12" t="s">
        <v>42</v>
      </c>
      <c r="AX251" s="12" t="s">
        <v>79</v>
      </c>
      <c r="AY251" s="227" t="s">
        <v>159</v>
      </c>
    </row>
    <row r="252" spans="2:51" s="12" customFormat="1" ht="13.5">
      <c r="B252" s="216"/>
      <c r="C252" s="217"/>
      <c r="D252" s="218" t="s">
        <v>168</v>
      </c>
      <c r="E252" s="219" t="s">
        <v>22</v>
      </c>
      <c r="F252" s="220" t="s">
        <v>478</v>
      </c>
      <c r="G252" s="217"/>
      <c r="H252" s="221" t="s">
        <v>22</v>
      </c>
      <c r="I252" s="222"/>
      <c r="J252" s="217"/>
      <c r="K252" s="217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168</v>
      </c>
      <c r="AU252" s="227" t="s">
        <v>88</v>
      </c>
      <c r="AV252" s="12" t="s">
        <v>24</v>
      </c>
      <c r="AW252" s="12" t="s">
        <v>42</v>
      </c>
      <c r="AX252" s="12" t="s">
        <v>79</v>
      </c>
      <c r="AY252" s="227" t="s">
        <v>159</v>
      </c>
    </row>
    <row r="253" spans="2:51" s="13" customFormat="1" ht="13.5">
      <c r="B253" s="228"/>
      <c r="C253" s="229"/>
      <c r="D253" s="218" t="s">
        <v>168</v>
      </c>
      <c r="E253" s="242" t="s">
        <v>22</v>
      </c>
      <c r="F253" s="243" t="s">
        <v>938</v>
      </c>
      <c r="G253" s="229"/>
      <c r="H253" s="244">
        <v>0.649</v>
      </c>
      <c r="I253" s="234"/>
      <c r="J253" s="229"/>
      <c r="K253" s="229"/>
      <c r="L253" s="235"/>
      <c r="M253" s="236"/>
      <c r="N253" s="237"/>
      <c r="O253" s="237"/>
      <c r="P253" s="237"/>
      <c r="Q253" s="237"/>
      <c r="R253" s="237"/>
      <c r="S253" s="237"/>
      <c r="T253" s="238"/>
      <c r="AT253" s="239" t="s">
        <v>168</v>
      </c>
      <c r="AU253" s="239" t="s">
        <v>88</v>
      </c>
      <c r="AV253" s="13" t="s">
        <v>88</v>
      </c>
      <c r="AW253" s="13" t="s">
        <v>42</v>
      </c>
      <c r="AX253" s="13" t="s">
        <v>79</v>
      </c>
      <c r="AY253" s="239" t="s">
        <v>159</v>
      </c>
    </row>
    <row r="254" spans="2:51" s="13" customFormat="1" ht="13.5">
      <c r="B254" s="228"/>
      <c r="C254" s="229"/>
      <c r="D254" s="218" t="s">
        <v>168</v>
      </c>
      <c r="E254" s="242" t="s">
        <v>22</v>
      </c>
      <c r="F254" s="243" t="s">
        <v>939</v>
      </c>
      <c r="G254" s="229"/>
      <c r="H254" s="244">
        <v>-0.112</v>
      </c>
      <c r="I254" s="234"/>
      <c r="J254" s="229"/>
      <c r="K254" s="229"/>
      <c r="L254" s="235"/>
      <c r="M254" s="236"/>
      <c r="N254" s="237"/>
      <c r="O254" s="237"/>
      <c r="P254" s="237"/>
      <c r="Q254" s="237"/>
      <c r="R254" s="237"/>
      <c r="S254" s="237"/>
      <c r="T254" s="238"/>
      <c r="AT254" s="239" t="s">
        <v>168</v>
      </c>
      <c r="AU254" s="239" t="s">
        <v>88</v>
      </c>
      <c r="AV254" s="13" t="s">
        <v>88</v>
      </c>
      <c r="AW254" s="13" t="s">
        <v>42</v>
      </c>
      <c r="AX254" s="13" t="s">
        <v>79</v>
      </c>
      <c r="AY254" s="239" t="s">
        <v>159</v>
      </c>
    </row>
    <row r="255" spans="2:51" s="14" customFormat="1" ht="13.5">
      <c r="B255" s="245"/>
      <c r="C255" s="246"/>
      <c r="D255" s="218" t="s">
        <v>168</v>
      </c>
      <c r="E255" s="277" t="s">
        <v>22</v>
      </c>
      <c r="F255" s="278" t="s">
        <v>204</v>
      </c>
      <c r="G255" s="246"/>
      <c r="H255" s="279">
        <v>0.537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AT255" s="255" t="s">
        <v>168</v>
      </c>
      <c r="AU255" s="255" t="s">
        <v>88</v>
      </c>
      <c r="AV255" s="14" t="s">
        <v>166</v>
      </c>
      <c r="AW255" s="14" t="s">
        <v>42</v>
      </c>
      <c r="AX255" s="14" t="s">
        <v>24</v>
      </c>
      <c r="AY255" s="255" t="s">
        <v>159</v>
      </c>
    </row>
    <row r="256" spans="2:63" s="11" customFormat="1" ht="29.85" customHeight="1">
      <c r="B256" s="187"/>
      <c r="C256" s="188"/>
      <c r="D256" s="201" t="s">
        <v>78</v>
      </c>
      <c r="E256" s="202" t="s">
        <v>185</v>
      </c>
      <c r="F256" s="202" t="s">
        <v>558</v>
      </c>
      <c r="G256" s="188"/>
      <c r="H256" s="188"/>
      <c r="I256" s="191"/>
      <c r="J256" s="203">
        <f>BK256</f>
        <v>0</v>
      </c>
      <c r="K256" s="188"/>
      <c r="L256" s="193"/>
      <c r="M256" s="194"/>
      <c r="N256" s="195"/>
      <c r="O256" s="195"/>
      <c r="P256" s="196">
        <f>SUM(P257:P283)</f>
        <v>0</v>
      </c>
      <c r="Q256" s="195"/>
      <c r="R256" s="196">
        <f>SUM(R257:R283)</f>
        <v>0.49866158000000005</v>
      </c>
      <c r="S256" s="195"/>
      <c r="T256" s="197">
        <f>SUM(T257:T283)</f>
        <v>0</v>
      </c>
      <c r="AR256" s="198" t="s">
        <v>24</v>
      </c>
      <c r="AT256" s="199" t="s">
        <v>78</v>
      </c>
      <c r="AU256" s="199" t="s">
        <v>24</v>
      </c>
      <c r="AY256" s="198" t="s">
        <v>159</v>
      </c>
      <c r="BK256" s="200">
        <f>SUM(BK257:BK283)</f>
        <v>0</v>
      </c>
    </row>
    <row r="257" spans="2:65" s="1" customFormat="1" ht="31.5" customHeight="1">
      <c r="B257" s="41"/>
      <c r="C257" s="204" t="s">
        <v>369</v>
      </c>
      <c r="D257" s="204" t="s">
        <v>161</v>
      </c>
      <c r="E257" s="205" t="s">
        <v>560</v>
      </c>
      <c r="F257" s="206" t="s">
        <v>561</v>
      </c>
      <c r="G257" s="207" t="s">
        <v>164</v>
      </c>
      <c r="H257" s="208">
        <v>6.938</v>
      </c>
      <c r="I257" s="209"/>
      <c r="J257" s="210">
        <f>ROUND(I257*H257,2)</f>
        <v>0</v>
      </c>
      <c r="K257" s="206" t="s">
        <v>165</v>
      </c>
      <c r="L257" s="61"/>
      <c r="M257" s="211" t="s">
        <v>22</v>
      </c>
      <c r="N257" s="212" t="s">
        <v>50</v>
      </c>
      <c r="O257" s="42"/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AR257" s="25" t="s">
        <v>166</v>
      </c>
      <c r="AT257" s="25" t="s">
        <v>161</v>
      </c>
      <c r="AU257" s="25" t="s">
        <v>88</v>
      </c>
      <c r="AY257" s="25" t="s">
        <v>159</v>
      </c>
      <c r="BE257" s="215">
        <f>IF(N257="základní",J257,0)</f>
        <v>0</v>
      </c>
      <c r="BF257" s="215">
        <f>IF(N257="snížená",J257,0)</f>
        <v>0</v>
      </c>
      <c r="BG257" s="215">
        <f>IF(N257="zákl. přenesená",J257,0)</f>
        <v>0</v>
      </c>
      <c r="BH257" s="215">
        <f>IF(N257="sníž. přenesená",J257,0)</f>
        <v>0</v>
      </c>
      <c r="BI257" s="215">
        <f>IF(N257="nulová",J257,0)</f>
        <v>0</v>
      </c>
      <c r="BJ257" s="25" t="s">
        <v>24</v>
      </c>
      <c r="BK257" s="215">
        <f>ROUND(I257*H257,2)</f>
        <v>0</v>
      </c>
      <c r="BL257" s="25" t="s">
        <v>166</v>
      </c>
      <c r="BM257" s="25" t="s">
        <v>940</v>
      </c>
    </row>
    <row r="258" spans="2:51" s="12" customFormat="1" ht="13.5">
      <c r="B258" s="216"/>
      <c r="C258" s="217"/>
      <c r="D258" s="218" t="s">
        <v>168</v>
      </c>
      <c r="E258" s="219" t="s">
        <v>22</v>
      </c>
      <c r="F258" s="220" t="s">
        <v>862</v>
      </c>
      <c r="G258" s="217"/>
      <c r="H258" s="221" t="s">
        <v>22</v>
      </c>
      <c r="I258" s="222"/>
      <c r="J258" s="217"/>
      <c r="K258" s="217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168</v>
      </c>
      <c r="AU258" s="227" t="s">
        <v>88</v>
      </c>
      <c r="AV258" s="12" t="s">
        <v>24</v>
      </c>
      <c r="AW258" s="12" t="s">
        <v>42</v>
      </c>
      <c r="AX258" s="12" t="s">
        <v>79</v>
      </c>
      <c r="AY258" s="227" t="s">
        <v>159</v>
      </c>
    </row>
    <row r="259" spans="2:51" s="12" customFormat="1" ht="13.5">
      <c r="B259" s="216"/>
      <c r="C259" s="217"/>
      <c r="D259" s="218" t="s">
        <v>168</v>
      </c>
      <c r="E259" s="219" t="s">
        <v>22</v>
      </c>
      <c r="F259" s="220" t="s">
        <v>192</v>
      </c>
      <c r="G259" s="217"/>
      <c r="H259" s="221" t="s">
        <v>22</v>
      </c>
      <c r="I259" s="222"/>
      <c r="J259" s="217"/>
      <c r="K259" s="217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168</v>
      </c>
      <c r="AU259" s="227" t="s">
        <v>88</v>
      </c>
      <c r="AV259" s="12" t="s">
        <v>24</v>
      </c>
      <c r="AW259" s="12" t="s">
        <v>42</v>
      </c>
      <c r="AX259" s="12" t="s">
        <v>79</v>
      </c>
      <c r="AY259" s="227" t="s">
        <v>159</v>
      </c>
    </row>
    <row r="260" spans="2:51" s="13" customFormat="1" ht="13.5">
      <c r="B260" s="228"/>
      <c r="C260" s="229"/>
      <c r="D260" s="230" t="s">
        <v>168</v>
      </c>
      <c r="E260" s="231" t="s">
        <v>22</v>
      </c>
      <c r="F260" s="232" t="s">
        <v>941</v>
      </c>
      <c r="G260" s="229"/>
      <c r="H260" s="233">
        <v>6.938</v>
      </c>
      <c r="I260" s="234"/>
      <c r="J260" s="229"/>
      <c r="K260" s="229"/>
      <c r="L260" s="235"/>
      <c r="M260" s="236"/>
      <c r="N260" s="237"/>
      <c r="O260" s="237"/>
      <c r="P260" s="237"/>
      <c r="Q260" s="237"/>
      <c r="R260" s="237"/>
      <c r="S260" s="237"/>
      <c r="T260" s="238"/>
      <c r="AT260" s="239" t="s">
        <v>168</v>
      </c>
      <c r="AU260" s="239" t="s">
        <v>88</v>
      </c>
      <c r="AV260" s="13" t="s">
        <v>88</v>
      </c>
      <c r="AW260" s="13" t="s">
        <v>42</v>
      </c>
      <c r="AX260" s="13" t="s">
        <v>24</v>
      </c>
      <c r="AY260" s="239" t="s">
        <v>159</v>
      </c>
    </row>
    <row r="261" spans="2:65" s="1" customFormat="1" ht="22.5" customHeight="1">
      <c r="B261" s="41"/>
      <c r="C261" s="204" t="s">
        <v>374</v>
      </c>
      <c r="D261" s="204" t="s">
        <v>161</v>
      </c>
      <c r="E261" s="205" t="s">
        <v>568</v>
      </c>
      <c r="F261" s="206" t="s">
        <v>569</v>
      </c>
      <c r="G261" s="207" t="s">
        <v>164</v>
      </c>
      <c r="H261" s="208">
        <v>6.938</v>
      </c>
      <c r="I261" s="209"/>
      <c r="J261" s="210">
        <f>ROUND(I261*H261,2)</f>
        <v>0</v>
      </c>
      <c r="K261" s="206" t="s">
        <v>165</v>
      </c>
      <c r="L261" s="61"/>
      <c r="M261" s="211" t="s">
        <v>22</v>
      </c>
      <c r="N261" s="212" t="s">
        <v>50</v>
      </c>
      <c r="O261" s="42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AR261" s="25" t="s">
        <v>166</v>
      </c>
      <c r="AT261" s="25" t="s">
        <v>161</v>
      </c>
      <c r="AU261" s="25" t="s">
        <v>88</v>
      </c>
      <c r="AY261" s="25" t="s">
        <v>159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25" t="s">
        <v>24</v>
      </c>
      <c r="BK261" s="215">
        <f>ROUND(I261*H261,2)</f>
        <v>0</v>
      </c>
      <c r="BL261" s="25" t="s">
        <v>166</v>
      </c>
      <c r="BM261" s="25" t="s">
        <v>942</v>
      </c>
    </row>
    <row r="262" spans="2:51" s="12" customFormat="1" ht="13.5">
      <c r="B262" s="216"/>
      <c r="C262" s="217"/>
      <c r="D262" s="218" t="s">
        <v>168</v>
      </c>
      <c r="E262" s="219" t="s">
        <v>22</v>
      </c>
      <c r="F262" s="220" t="s">
        <v>857</v>
      </c>
      <c r="G262" s="217"/>
      <c r="H262" s="221" t="s">
        <v>22</v>
      </c>
      <c r="I262" s="222"/>
      <c r="J262" s="217"/>
      <c r="K262" s="217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168</v>
      </c>
      <c r="AU262" s="227" t="s">
        <v>88</v>
      </c>
      <c r="AV262" s="12" t="s">
        <v>24</v>
      </c>
      <c r="AW262" s="12" t="s">
        <v>42</v>
      </c>
      <c r="AX262" s="12" t="s">
        <v>79</v>
      </c>
      <c r="AY262" s="227" t="s">
        <v>159</v>
      </c>
    </row>
    <row r="263" spans="2:51" s="12" customFormat="1" ht="13.5">
      <c r="B263" s="216"/>
      <c r="C263" s="217"/>
      <c r="D263" s="218" t="s">
        <v>168</v>
      </c>
      <c r="E263" s="219" t="s">
        <v>22</v>
      </c>
      <c r="F263" s="220" t="s">
        <v>571</v>
      </c>
      <c r="G263" s="217"/>
      <c r="H263" s="221" t="s">
        <v>22</v>
      </c>
      <c r="I263" s="222"/>
      <c r="J263" s="217"/>
      <c r="K263" s="217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168</v>
      </c>
      <c r="AU263" s="227" t="s">
        <v>88</v>
      </c>
      <c r="AV263" s="12" t="s">
        <v>24</v>
      </c>
      <c r="AW263" s="12" t="s">
        <v>42</v>
      </c>
      <c r="AX263" s="12" t="s">
        <v>79</v>
      </c>
      <c r="AY263" s="227" t="s">
        <v>159</v>
      </c>
    </row>
    <row r="264" spans="2:51" s="12" customFormat="1" ht="13.5">
      <c r="B264" s="216"/>
      <c r="C264" s="217"/>
      <c r="D264" s="218" t="s">
        <v>168</v>
      </c>
      <c r="E264" s="219" t="s">
        <v>22</v>
      </c>
      <c r="F264" s="220" t="s">
        <v>192</v>
      </c>
      <c r="G264" s="217"/>
      <c r="H264" s="221" t="s">
        <v>22</v>
      </c>
      <c r="I264" s="222"/>
      <c r="J264" s="217"/>
      <c r="K264" s="217"/>
      <c r="L264" s="223"/>
      <c r="M264" s="224"/>
      <c r="N264" s="225"/>
      <c r="O264" s="225"/>
      <c r="P264" s="225"/>
      <c r="Q264" s="225"/>
      <c r="R264" s="225"/>
      <c r="S264" s="225"/>
      <c r="T264" s="226"/>
      <c r="AT264" s="227" t="s">
        <v>168</v>
      </c>
      <c r="AU264" s="227" t="s">
        <v>88</v>
      </c>
      <c r="AV264" s="12" t="s">
        <v>24</v>
      </c>
      <c r="AW264" s="12" t="s">
        <v>42</v>
      </c>
      <c r="AX264" s="12" t="s">
        <v>79</v>
      </c>
      <c r="AY264" s="227" t="s">
        <v>159</v>
      </c>
    </row>
    <row r="265" spans="2:51" s="13" customFormat="1" ht="13.5">
      <c r="B265" s="228"/>
      <c r="C265" s="229"/>
      <c r="D265" s="230" t="s">
        <v>168</v>
      </c>
      <c r="E265" s="231" t="s">
        <v>22</v>
      </c>
      <c r="F265" s="232" t="s">
        <v>941</v>
      </c>
      <c r="G265" s="229"/>
      <c r="H265" s="233">
        <v>6.938</v>
      </c>
      <c r="I265" s="234"/>
      <c r="J265" s="229"/>
      <c r="K265" s="229"/>
      <c r="L265" s="235"/>
      <c r="M265" s="236"/>
      <c r="N265" s="237"/>
      <c r="O265" s="237"/>
      <c r="P265" s="237"/>
      <c r="Q265" s="237"/>
      <c r="R265" s="237"/>
      <c r="S265" s="237"/>
      <c r="T265" s="238"/>
      <c r="AT265" s="239" t="s">
        <v>168</v>
      </c>
      <c r="AU265" s="239" t="s">
        <v>88</v>
      </c>
      <c r="AV265" s="13" t="s">
        <v>88</v>
      </c>
      <c r="AW265" s="13" t="s">
        <v>42</v>
      </c>
      <c r="AX265" s="13" t="s">
        <v>24</v>
      </c>
      <c r="AY265" s="239" t="s">
        <v>159</v>
      </c>
    </row>
    <row r="266" spans="2:65" s="1" customFormat="1" ht="22.5" customHeight="1">
      <c r="B266" s="41"/>
      <c r="C266" s="204" t="s">
        <v>381</v>
      </c>
      <c r="D266" s="204" t="s">
        <v>161</v>
      </c>
      <c r="E266" s="205" t="s">
        <v>577</v>
      </c>
      <c r="F266" s="206" t="s">
        <v>578</v>
      </c>
      <c r="G266" s="207" t="s">
        <v>164</v>
      </c>
      <c r="H266" s="208">
        <v>8.551</v>
      </c>
      <c r="I266" s="209"/>
      <c r="J266" s="210">
        <f>ROUND(I266*H266,2)</f>
        <v>0</v>
      </c>
      <c r="K266" s="206" t="s">
        <v>165</v>
      </c>
      <c r="L266" s="61"/>
      <c r="M266" s="211" t="s">
        <v>22</v>
      </c>
      <c r="N266" s="212" t="s">
        <v>50</v>
      </c>
      <c r="O266" s="42"/>
      <c r="P266" s="213">
        <f>O266*H266</f>
        <v>0</v>
      </c>
      <c r="Q266" s="213">
        <v>0</v>
      </c>
      <c r="R266" s="213">
        <f>Q266*H266</f>
        <v>0</v>
      </c>
      <c r="S266" s="213">
        <v>0</v>
      </c>
      <c r="T266" s="214">
        <f>S266*H266</f>
        <v>0</v>
      </c>
      <c r="AR266" s="25" t="s">
        <v>166</v>
      </c>
      <c r="AT266" s="25" t="s">
        <v>161</v>
      </c>
      <c r="AU266" s="25" t="s">
        <v>88</v>
      </c>
      <c r="AY266" s="25" t="s">
        <v>159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25" t="s">
        <v>24</v>
      </c>
      <c r="BK266" s="215">
        <f>ROUND(I266*H266,2)</f>
        <v>0</v>
      </c>
      <c r="BL266" s="25" t="s">
        <v>166</v>
      </c>
      <c r="BM266" s="25" t="s">
        <v>943</v>
      </c>
    </row>
    <row r="267" spans="2:51" s="12" customFormat="1" ht="13.5">
      <c r="B267" s="216"/>
      <c r="C267" s="217"/>
      <c r="D267" s="218" t="s">
        <v>168</v>
      </c>
      <c r="E267" s="219" t="s">
        <v>22</v>
      </c>
      <c r="F267" s="220" t="s">
        <v>862</v>
      </c>
      <c r="G267" s="217"/>
      <c r="H267" s="221" t="s">
        <v>22</v>
      </c>
      <c r="I267" s="222"/>
      <c r="J267" s="217"/>
      <c r="K267" s="217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168</v>
      </c>
      <c r="AU267" s="227" t="s">
        <v>88</v>
      </c>
      <c r="AV267" s="12" t="s">
        <v>24</v>
      </c>
      <c r="AW267" s="12" t="s">
        <v>42</v>
      </c>
      <c r="AX267" s="12" t="s">
        <v>79</v>
      </c>
      <c r="AY267" s="227" t="s">
        <v>159</v>
      </c>
    </row>
    <row r="268" spans="2:51" s="12" customFormat="1" ht="13.5">
      <c r="B268" s="216"/>
      <c r="C268" s="217"/>
      <c r="D268" s="218" t="s">
        <v>168</v>
      </c>
      <c r="E268" s="219" t="s">
        <v>22</v>
      </c>
      <c r="F268" s="220" t="s">
        <v>192</v>
      </c>
      <c r="G268" s="217"/>
      <c r="H268" s="221" t="s">
        <v>22</v>
      </c>
      <c r="I268" s="222"/>
      <c r="J268" s="217"/>
      <c r="K268" s="217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168</v>
      </c>
      <c r="AU268" s="227" t="s">
        <v>88</v>
      </c>
      <c r="AV268" s="12" t="s">
        <v>24</v>
      </c>
      <c r="AW268" s="12" t="s">
        <v>42</v>
      </c>
      <c r="AX268" s="12" t="s">
        <v>79</v>
      </c>
      <c r="AY268" s="227" t="s">
        <v>159</v>
      </c>
    </row>
    <row r="269" spans="2:51" s="13" customFormat="1" ht="13.5">
      <c r="B269" s="228"/>
      <c r="C269" s="229"/>
      <c r="D269" s="218" t="s">
        <v>168</v>
      </c>
      <c r="E269" s="242" t="s">
        <v>22</v>
      </c>
      <c r="F269" s="243" t="s">
        <v>941</v>
      </c>
      <c r="G269" s="229"/>
      <c r="H269" s="244">
        <v>6.938</v>
      </c>
      <c r="I269" s="234"/>
      <c r="J269" s="229"/>
      <c r="K269" s="229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168</v>
      </c>
      <c r="AU269" s="239" t="s">
        <v>88</v>
      </c>
      <c r="AV269" s="13" t="s">
        <v>88</v>
      </c>
      <c r="AW269" s="13" t="s">
        <v>42</v>
      </c>
      <c r="AX269" s="13" t="s">
        <v>79</v>
      </c>
      <c r="AY269" s="239" t="s">
        <v>159</v>
      </c>
    </row>
    <row r="270" spans="2:51" s="13" customFormat="1" ht="13.5">
      <c r="B270" s="228"/>
      <c r="C270" s="229"/>
      <c r="D270" s="218" t="s">
        <v>168</v>
      </c>
      <c r="E270" s="242" t="s">
        <v>22</v>
      </c>
      <c r="F270" s="243" t="s">
        <v>944</v>
      </c>
      <c r="G270" s="229"/>
      <c r="H270" s="244">
        <v>1.613</v>
      </c>
      <c r="I270" s="234"/>
      <c r="J270" s="229"/>
      <c r="K270" s="229"/>
      <c r="L270" s="235"/>
      <c r="M270" s="236"/>
      <c r="N270" s="237"/>
      <c r="O270" s="237"/>
      <c r="P270" s="237"/>
      <c r="Q270" s="237"/>
      <c r="R270" s="237"/>
      <c r="S270" s="237"/>
      <c r="T270" s="238"/>
      <c r="AT270" s="239" t="s">
        <v>168</v>
      </c>
      <c r="AU270" s="239" t="s">
        <v>88</v>
      </c>
      <c r="AV270" s="13" t="s">
        <v>88</v>
      </c>
      <c r="AW270" s="13" t="s">
        <v>42</v>
      </c>
      <c r="AX270" s="13" t="s">
        <v>79</v>
      </c>
      <c r="AY270" s="239" t="s">
        <v>159</v>
      </c>
    </row>
    <row r="271" spans="2:51" s="14" customFormat="1" ht="13.5">
      <c r="B271" s="245"/>
      <c r="C271" s="246"/>
      <c r="D271" s="230" t="s">
        <v>168</v>
      </c>
      <c r="E271" s="247" t="s">
        <v>22</v>
      </c>
      <c r="F271" s="248" t="s">
        <v>204</v>
      </c>
      <c r="G271" s="246"/>
      <c r="H271" s="249">
        <v>8.551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AT271" s="255" t="s">
        <v>168</v>
      </c>
      <c r="AU271" s="255" t="s">
        <v>88</v>
      </c>
      <c r="AV271" s="14" t="s">
        <v>166</v>
      </c>
      <c r="AW271" s="14" t="s">
        <v>42</v>
      </c>
      <c r="AX271" s="14" t="s">
        <v>24</v>
      </c>
      <c r="AY271" s="255" t="s">
        <v>159</v>
      </c>
    </row>
    <row r="272" spans="2:65" s="1" customFormat="1" ht="31.5" customHeight="1">
      <c r="B272" s="41"/>
      <c r="C272" s="204" t="s">
        <v>394</v>
      </c>
      <c r="D272" s="204" t="s">
        <v>161</v>
      </c>
      <c r="E272" s="205" t="s">
        <v>582</v>
      </c>
      <c r="F272" s="206" t="s">
        <v>583</v>
      </c>
      <c r="G272" s="207" t="s">
        <v>164</v>
      </c>
      <c r="H272" s="208">
        <v>6.938</v>
      </c>
      <c r="I272" s="209"/>
      <c r="J272" s="210">
        <f>ROUND(I272*H272,2)</f>
        <v>0</v>
      </c>
      <c r="K272" s="206" t="s">
        <v>165</v>
      </c>
      <c r="L272" s="61"/>
      <c r="M272" s="211" t="s">
        <v>22</v>
      </c>
      <c r="N272" s="212" t="s">
        <v>50</v>
      </c>
      <c r="O272" s="42"/>
      <c r="P272" s="213">
        <f>O272*H272</f>
        <v>0</v>
      </c>
      <c r="Q272" s="213">
        <v>0.00601</v>
      </c>
      <c r="R272" s="213">
        <f>Q272*H272</f>
        <v>0.04169738</v>
      </c>
      <c r="S272" s="213">
        <v>0</v>
      </c>
      <c r="T272" s="214">
        <f>S272*H272</f>
        <v>0</v>
      </c>
      <c r="AR272" s="25" t="s">
        <v>166</v>
      </c>
      <c r="AT272" s="25" t="s">
        <v>161</v>
      </c>
      <c r="AU272" s="25" t="s">
        <v>88</v>
      </c>
      <c r="AY272" s="25" t="s">
        <v>159</v>
      </c>
      <c r="BE272" s="215">
        <f>IF(N272="základní",J272,0)</f>
        <v>0</v>
      </c>
      <c r="BF272" s="215">
        <f>IF(N272="snížená",J272,0)</f>
        <v>0</v>
      </c>
      <c r="BG272" s="215">
        <f>IF(N272="zákl. přenesená",J272,0)</f>
        <v>0</v>
      </c>
      <c r="BH272" s="215">
        <f>IF(N272="sníž. přenesená",J272,0)</f>
        <v>0</v>
      </c>
      <c r="BI272" s="215">
        <f>IF(N272="nulová",J272,0)</f>
        <v>0</v>
      </c>
      <c r="BJ272" s="25" t="s">
        <v>24</v>
      </c>
      <c r="BK272" s="215">
        <f>ROUND(I272*H272,2)</f>
        <v>0</v>
      </c>
      <c r="BL272" s="25" t="s">
        <v>166</v>
      </c>
      <c r="BM272" s="25" t="s">
        <v>945</v>
      </c>
    </row>
    <row r="273" spans="2:51" s="12" customFormat="1" ht="13.5">
      <c r="B273" s="216"/>
      <c r="C273" s="217"/>
      <c r="D273" s="218" t="s">
        <v>168</v>
      </c>
      <c r="E273" s="219" t="s">
        <v>22</v>
      </c>
      <c r="F273" s="220" t="s">
        <v>946</v>
      </c>
      <c r="G273" s="217"/>
      <c r="H273" s="221" t="s">
        <v>22</v>
      </c>
      <c r="I273" s="222"/>
      <c r="J273" s="217"/>
      <c r="K273" s="217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168</v>
      </c>
      <c r="AU273" s="227" t="s">
        <v>88</v>
      </c>
      <c r="AV273" s="12" t="s">
        <v>24</v>
      </c>
      <c r="AW273" s="12" t="s">
        <v>42</v>
      </c>
      <c r="AX273" s="12" t="s">
        <v>79</v>
      </c>
      <c r="AY273" s="227" t="s">
        <v>159</v>
      </c>
    </row>
    <row r="274" spans="2:51" s="13" customFormat="1" ht="13.5">
      <c r="B274" s="228"/>
      <c r="C274" s="229"/>
      <c r="D274" s="230" t="s">
        <v>168</v>
      </c>
      <c r="E274" s="231" t="s">
        <v>22</v>
      </c>
      <c r="F274" s="232" t="s">
        <v>866</v>
      </c>
      <c r="G274" s="229"/>
      <c r="H274" s="233">
        <v>6.938</v>
      </c>
      <c r="I274" s="234"/>
      <c r="J274" s="229"/>
      <c r="K274" s="229"/>
      <c r="L274" s="235"/>
      <c r="M274" s="236"/>
      <c r="N274" s="237"/>
      <c r="O274" s="237"/>
      <c r="P274" s="237"/>
      <c r="Q274" s="237"/>
      <c r="R274" s="237"/>
      <c r="S274" s="237"/>
      <c r="T274" s="238"/>
      <c r="AT274" s="239" t="s">
        <v>168</v>
      </c>
      <c r="AU274" s="239" t="s">
        <v>88</v>
      </c>
      <c r="AV274" s="13" t="s">
        <v>88</v>
      </c>
      <c r="AW274" s="13" t="s">
        <v>42</v>
      </c>
      <c r="AX274" s="13" t="s">
        <v>24</v>
      </c>
      <c r="AY274" s="239" t="s">
        <v>159</v>
      </c>
    </row>
    <row r="275" spans="2:65" s="1" customFormat="1" ht="31.5" customHeight="1">
      <c r="B275" s="41"/>
      <c r="C275" s="204" t="s">
        <v>402</v>
      </c>
      <c r="D275" s="204" t="s">
        <v>161</v>
      </c>
      <c r="E275" s="205" t="s">
        <v>598</v>
      </c>
      <c r="F275" s="206" t="s">
        <v>599</v>
      </c>
      <c r="G275" s="207" t="s">
        <v>164</v>
      </c>
      <c r="H275" s="208">
        <v>13.875</v>
      </c>
      <c r="I275" s="209"/>
      <c r="J275" s="210">
        <f>ROUND(I275*H275,2)</f>
        <v>0</v>
      </c>
      <c r="K275" s="206" t="s">
        <v>165</v>
      </c>
      <c r="L275" s="61"/>
      <c r="M275" s="211" t="s">
        <v>22</v>
      </c>
      <c r="N275" s="212" t="s">
        <v>50</v>
      </c>
      <c r="O275" s="42"/>
      <c r="P275" s="213">
        <f>O275*H275</f>
        <v>0</v>
      </c>
      <c r="Q275" s="213">
        <v>0</v>
      </c>
      <c r="R275" s="213">
        <f>Q275*H275</f>
        <v>0</v>
      </c>
      <c r="S275" s="213">
        <v>0</v>
      </c>
      <c r="T275" s="214">
        <f>S275*H275</f>
        <v>0</v>
      </c>
      <c r="AR275" s="25" t="s">
        <v>166</v>
      </c>
      <c r="AT275" s="25" t="s">
        <v>161</v>
      </c>
      <c r="AU275" s="25" t="s">
        <v>88</v>
      </c>
      <c r="AY275" s="25" t="s">
        <v>159</v>
      </c>
      <c r="BE275" s="215">
        <f>IF(N275="základní",J275,0)</f>
        <v>0</v>
      </c>
      <c r="BF275" s="215">
        <f>IF(N275="snížená",J275,0)</f>
        <v>0</v>
      </c>
      <c r="BG275" s="215">
        <f>IF(N275="zákl. přenesená",J275,0)</f>
        <v>0</v>
      </c>
      <c r="BH275" s="215">
        <f>IF(N275="sníž. přenesená",J275,0)</f>
        <v>0</v>
      </c>
      <c r="BI275" s="215">
        <f>IF(N275="nulová",J275,0)</f>
        <v>0</v>
      </c>
      <c r="BJ275" s="25" t="s">
        <v>24</v>
      </c>
      <c r="BK275" s="215">
        <f>ROUND(I275*H275,2)</f>
        <v>0</v>
      </c>
      <c r="BL275" s="25" t="s">
        <v>166</v>
      </c>
      <c r="BM275" s="25" t="s">
        <v>947</v>
      </c>
    </row>
    <row r="276" spans="2:51" s="12" customFormat="1" ht="13.5">
      <c r="B276" s="216"/>
      <c r="C276" s="217"/>
      <c r="D276" s="218" t="s">
        <v>168</v>
      </c>
      <c r="E276" s="219" t="s">
        <v>22</v>
      </c>
      <c r="F276" s="220" t="s">
        <v>199</v>
      </c>
      <c r="G276" s="217"/>
      <c r="H276" s="221" t="s">
        <v>22</v>
      </c>
      <c r="I276" s="222"/>
      <c r="J276" s="217"/>
      <c r="K276" s="217"/>
      <c r="L276" s="223"/>
      <c r="M276" s="224"/>
      <c r="N276" s="225"/>
      <c r="O276" s="225"/>
      <c r="P276" s="225"/>
      <c r="Q276" s="225"/>
      <c r="R276" s="225"/>
      <c r="S276" s="225"/>
      <c r="T276" s="226"/>
      <c r="AT276" s="227" t="s">
        <v>168</v>
      </c>
      <c r="AU276" s="227" t="s">
        <v>88</v>
      </c>
      <c r="AV276" s="12" t="s">
        <v>24</v>
      </c>
      <c r="AW276" s="12" t="s">
        <v>42</v>
      </c>
      <c r="AX276" s="12" t="s">
        <v>79</v>
      </c>
      <c r="AY276" s="227" t="s">
        <v>159</v>
      </c>
    </row>
    <row r="277" spans="2:51" s="12" customFormat="1" ht="13.5">
      <c r="B277" s="216"/>
      <c r="C277" s="217"/>
      <c r="D277" s="218" t="s">
        <v>168</v>
      </c>
      <c r="E277" s="219" t="s">
        <v>22</v>
      </c>
      <c r="F277" s="220" t="s">
        <v>192</v>
      </c>
      <c r="G277" s="217"/>
      <c r="H277" s="221" t="s">
        <v>22</v>
      </c>
      <c r="I277" s="222"/>
      <c r="J277" s="217"/>
      <c r="K277" s="217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168</v>
      </c>
      <c r="AU277" s="227" t="s">
        <v>88</v>
      </c>
      <c r="AV277" s="12" t="s">
        <v>24</v>
      </c>
      <c r="AW277" s="12" t="s">
        <v>42</v>
      </c>
      <c r="AX277" s="12" t="s">
        <v>79</v>
      </c>
      <c r="AY277" s="227" t="s">
        <v>159</v>
      </c>
    </row>
    <row r="278" spans="2:51" s="12" customFormat="1" ht="13.5">
      <c r="B278" s="216"/>
      <c r="C278" s="217"/>
      <c r="D278" s="218" t="s">
        <v>168</v>
      </c>
      <c r="E278" s="219" t="s">
        <v>22</v>
      </c>
      <c r="F278" s="220" t="s">
        <v>601</v>
      </c>
      <c r="G278" s="217"/>
      <c r="H278" s="221" t="s">
        <v>22</v>
      </c>
      <c r="I278" s="222"/>
      <c r="J278" s="217"/>
      <c r="K278" s="217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168</v>
      </c>
      <c r="AU278" s="227" t="s">
        <v>88</v>
      </c>
      <c r="AV278" s="12" t="s">
        <v>24</v>
      </c>
      <c r="AW278" s="12" t="s">
        <v>42</v>
      </c>
      <c r="AX278" s="12" t="s">
        <v>79</v>
      </c>
      <c r="AY278" s="227" t="s">
        <v>159</v>
      </c>
    </row>
    <row r="279" spans="2:51" s="13" customFormat="1" ht="13.5">
      <c r="B279" s="228"/>
      <c r="C279" s="229"/>
      <c r="D279" s="230" t="s">
        <v>168</v>
      </c>
      <c r="E279" s="231" t="s">
        <v>22</v>
      </c>
      <c r="F279" s="232" t="s">
        <v>948</v>
      </c>
      <c r="G279" s="229"/>
      <c r="H279" s="233">
        <v>13.875</v>
      </c>
      <c r="I279" s="234"/>
      <c r="J279" s="229"/>
      <c r="K279" s="229"/>
      <c r="L279" s="235"/>
      <c r="M279" s="236"/>
      <c r="N279" s="237"/>
      <c r="O279" s="237"/>
      <c r="P279" s="237"/>
      <c r="Q279" s="237"/>
      <c r="R279" s="237"/>
      <c r="S279" s="237"/>
      <c r="T279" s="238"/>
      <c r="AT279" s="239" t="s">
        <v>168</v>
      </c>
      <c r="AU279" s="239" t="s">
        <v>88</v>
      </c>
      <c r="AV279" s="13" t="s">
        <v>88</v>
      </c>
      <c r="AW279" s="13" t="s">
        <v>42</v>
      </c>
      <c r="AX279" s="13" t="s">
        <v>24</v>
      </c>
      <c r="AY279" s="239" t="s">
        <v>159</v>
      </c>
    </row>
    <row r="280" spans="2:65" s="1" customFormat="1" ht="57" customHeight="1">
      <c r="B280" s="41"/>
      <c r="C280" s="204" t="s">
        <v>409</v>
      </c>
      <c r="D280" s="204" t="s">
        <v>161</v>
      </c>
      <c r="E280" s="205" t="s">
        <v>604</v>
      </c>
      <c r="F280" s="206" t="s">
        <v>605</v>
      </c>
      <c r="G280" s="207" t="s">
        <v>164</v>
      </c>
      <c r="H280" s="208">
        <v>4.41</v>
      </c>
      <c r="I280" s="209"/>
      <c r="J280" s="210">
        <f>ROUND(I280*H280,2)</f>
        <v>0</v>
      </c>
      <c r="K280" s="206" t="s">
        <v>165</v>
      </c>
      <c r="L280" s="61"/>
      <c r="M280" s="211" t="s">
        <v>22</v>
      </c>
      <c r="N280" s="212" t="s">
        <v>50</v>
      </c>
      <c r="O280" s="42"/>
      <c r="P280" s="213">
        <f>O280*H280</f>
        <v>0</v>
      </c>
      <c r="Q280" s="213">
        <v>0.10362</v>
      </c>
      <c r="R280" s="213">
        <f>Q280*H280</f>
        <v>0.45696420000000004</v>
      </c>
      <c r="S280" s="213">
        <v>0</v>
      </c>
      <c r="T280" s="214">
        <f>S280*H280</f>
        <v>0</v>
      </c>
      <c r="AR280" s="25" t="s">
        <v>166</v>
      </c>
      <c r="AT280" s="25" t="s">
        <v>161</v>
      </c>
      <c r="AU280" s="25" t="s">
        <v>88</v>
      </c>
      <c r="AY280" s="25" t="s">
        <v>159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25" t="s">
        <v>24</v>
      </c>
      <c r="BK280" s="215">
        <f>ROUND(I280*H280,2)</f>
        <v>0</v>
      </c>
      <c r="BL280" s="25" t="s">
        <v>166</v>
      </c>
      <c r="BM280" s="25" t="s">
        <v>949</v>
      </c>
    </row>
    <row r="281" spans="2:51" s="12" customFormat="1" ht="13.5">
      <c r="B281" s="216"/>
      <c r="C281" s="217"/>
      <c r="D281" s="218" t="s">
        <v>168</v>
      </c>
      <c r="E281" s="219" t="s">
        <v>22</v>
      </c>
      <c r="F281" s="220" t="s">
        <v>202</v>
      </c>
      <c r="G281" s="217"/>
      <c r="H281" s="221" t="s">
        <v>22</v>
      </c>
      <c r="I281" s="222"/>
      <c r="J281" s="217"/>
      <c r="K281" s="217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168</v>
      </c>
      <c r="AU281" s="227" t="s">
        <v>88</v>
      </c>
      <c r="AV281" s="12" t="s">
        <v>24</v>
      </c>
      <c r="AW281" s="12" t="s">
        <v>42</v>
      </c>
      <c r="AX281" s="12" t="s">
        <v>79</v>
      </c>
      <c r="AY281" s="227" t="s">
        <v>159</v>
      </c>
    </row>
    <row r="282" spans="2:51" s="12" customFormat="1" ht="13.5">
      <c r="B282" s="216"/>
      <c r="C282" s="217"/>
      <c r="D282" s="218" t="s">
        <v>168</v>
      </c>
      <c r="E282" s="219" t="s">
        <v>22</v>
      </c>
      <c r="F282" s="220" t="s">
        <v>607</v>
      </c>
      <c r="G282" s="217"/>
      <c r="H282" s="221" t="s">
        <v>22</v>
      </c>
      <c r="I282" s="222"/>
      <c r="J282" s="217"/>
      <c r="K282" s="217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168</v>
      </c>
      <c r="AU282" s="227" t="s">
        <v>88</v>
      </c>
      <c r="AV282" s="12" t="s">
        <v>24</v>
      </c>
      <c r="AW282" s="12" t="s">
        <v>42</v>
      </c>
      <c r="AX282" s="12" t="s">
        <v>79</v>
      </c>
      <c r="AY282" s="227" t="s">
        <v>159</v>
      </c>
    </row>
    <row r="283" spans="2:51" s="13" customFormat="1" ht="13.5">
      <c r="B283" s="228"/>
      <c r="C283" s="229"/>
      <c r="D283" s="218" t="s">
        <v>168</v>
      </c>
      <c r="E283" s="242" t="s">
        <v>22</v>
      </c>
      <c r="F283" s="243" t="s">
        <v>858</v>
      </c>
      <c r="G283" s="229"/>
      <c r="H283" s="244">
        <v>4.41</v>
      </c>
      <c r="I283" s="234"/>
      <c r="J283" s="229"/>
      <c r="K283" s="229"/>
      <c r="L283" s="235"/>
      <c r="M283" s="236"/>
      <c r="N283" s="237"/>
      <c r="O283" s="237"/>
      <c r="P283" s="237"/>
      <c r="Q283" s="237"/>
      <c r="R283" s="237"/>
      <c r="S283" s="237"/>
      <c r="T283" s="238"/>
      <c r="AT283" s="239" t="s">
        <v>168</v>
      </c>
      <c r="AU283" s="239" t="s">
        <v>88</v>
      </c>
      <c r="AV283" s="13" t="s">
        <v>88</v>
      </c>
      <c r="AW283" s="13" t="s">
        <v>42</v>
      </c>
      <c r="AX283" s="13" t="s">
        <v>24</v>
      </c>
      <c r="AY283" s="239" t="s">
        <v>159</v>
      </c>
    </row>
    <row r="284" spans="2:63" s="11" customFormat="1" ht="29.85" customHeight="1">
      <c r="B284" s="187"/>
      <c r="C284" s="188"/>
      <c r="D284" s="201" t="s">
        <v>78</v>
      </c>
      <c r="E284" s="202" t="s">
        <v>214</v>
      </c>
      <c r="F284" s="202" t="s">
        <v>608</v>
      </c>
      <c r="G284" s="188"/>
      <c r="H284" s="188"/>
      <c r="I284" s="191"/>
      <c r="J284" s="203">
        <f>BK284</f>
        <v>0</v>
      </c>
      <c r="K284" s="188"/>
      <c r="L284" s="193"/>
      <c r="M284" s="194"/>
      <c r="N284" s="195"/>
      <c r="O284" s="195"/>
      <c r="P284" s="196">
        <f>SUM(P285:P322)</f>
        <v>0</v>
      </c>
      <c r="Q284" s="195"/>
      <c r="R284" s="196">
        <f>SUM(R285:R322)</f>
        <v>4.3661460000000005</v>
      </c>
      <c r="S284" s="195"/>
      <c r="T284" s="197">
        <f>SUM(T285:T322)</f>
        <v>0.1</v>
      </c>
      <c r="AR284" s="198" t="s">
        <v>24</v>
      </c>
      <c r="AT284" s="199" t="s">
        <v>78</v>
      </c>
      <c r="AU284" s="199" t="s">
        <v>24</v>
      </c>
      <c r="AY284" s="198" t="s">
        <v>159</v>
      </c>
      <c r="BK284" s="200">
        <f>SUM(BK285:BK322)</f>
        <v>0</v>
      </c>
    </row>
    <row r="285" spans="2:65" s="1" customFormat="1" ht="31.5" customHeight="1">
      <c r="B285" s="41"/>
      <c r="C285" s="204" t="s">
        <v>414</v>
      </c>
      <c r="D285" s="204" t="s">
        <v>161</v>
      </c>
      <c r="E285" s="205" t="s">
        <v>950</v>
      </c>
      <c r="F285" s="206" t="s">
        <v>951</v>
      </c>
      <c r="G285" s="207" t="s">
        <v>217</v>
      </c>
      <c r="H285" s="208">
        <v>5.84</v>
      </c>
      <c r="I285" s="209"/>
      <c r="J285" s="210">
        <f>ROUND(I285*H285,2)</f>
        <v>0</v>
      </c>
      <c r="K285" s="206" t="s">
        <v>165</v>
      </c>
      <c r="L285" s="61"/>
      <c r="M285" s="211" t="s">
        <v>22</v>
      </c>
      <c r="N285" s="212" t="s">
        <v>50</v>
      </c>
      <c r="O285" s="42"/>
      <c r="P285" s="213">
        <f>O285*H285</f>
        <v>0</v>
      </c>
      <c r="Q285" s="213">
        <v>8E-05</v>
      </c>
      <c r="R285" s="213">
        <f>Q285*H285</f>
        <v>0.0004672</v>
      </c>
      <c r="S285" s="213">
        <v>0</v>
      </c>
      <c r="T285" s="214">
        <f>S285*H285</f>
        <v>0</v>
      </c>
      <c r="AR285" s="25" t="s">
        <v>166</v>
      </c>
      <c r="AT285" s="25" t="s">
        <v>161</v>
      </c>
      <c r="AU285" s="25" t="s">
        <v>88</v>
      </c>
      <c r="AY285" s="25" t="s">
        <v>159</v>
      </c>
      <c r="BE285" s="215">
        <f>IF(N285="základní",J285,0)</f>
        <v>0</v>
      </c>
      <c r="BF285" s="215">
        <f>IF(N285="snížená",J285,0)</f>
        <v>0</v>
      </c>
      <c r="BG285" s="215">
        <f>IF(N285="zákl. přenesená",J285,0)</f>
        <v>0</v>
      </c>
      <c r="BH285" s="215">
        <f>IF(N285="sníž. přenesená",J285,0)</f>
        <v>0</v>
      </c>
      <c r="BI285" s="215">
        <f>IF(N285="nulová",J285,0)</f>
        <v>0</v>
      </c>
      <c r="BJ285" s="25" t="s">
        <v>24</v>
      </c>
      <c r="BK285" s="215">
        <f>ROUND(I285*H285,2)</f>
        <v>0</v>
      </c>
      <c r="BL285" s="25" t="s">
        <v>166</v>
      </c>
      <c r="BM285" s="25" t="s">
        <v>952</v>
      </c>
    </row>
    <row r="286" spans="2:51" s="12" customFormat="1" ht="13.5">
      <c r="B286" s="216"/>
      <c r="C286" s="217"/>
      <c r="D286" s="218" t="s">
        <v>168</v>
      </c>
      <c r="E286" s="219" t="s">
        <v>22</v>
      </c>
      <c r="F286" s="220" t="s">
        <v>862</v>
      </c>
      <c r="G286" s="217"/>
      <c r="H286" s="221" t="s">
        <v>22</v>
      </c>
      <c r="I286" s="222"/>
      <c r="J286" s="217"/>
      <c r="K286" s="217"/>
      <c r="L286" s="223"/>
      <c r="M286" s="224"/>
      <c r="N286" s="225"/>
      <c r="O286" s="225"/>
      <c r="P286" s="225"/>
      <c r="Q286" s="225"/>
      <c r="R286" s="225"/>
      <c r="S286" s="225"/>
      <c r="T286" s="226"/>
      <c r="AT286" s="227" t="s">
        <v>168</v>
      </c>
      <c r="AU286" s="227" t="s">
        <v>88</v>
      </c>
      <c r="AV286" s="12" t="s">
        <v>24</v>
      </c>
      <c r="AW286" s="12" t="s">
        <v>42</v>
      </c>
      <c r="AX286" s="12" t="s">
        <v>79</v>
      </c>
      <c r="AY286" s="227" t="s">
        <v>159</v>
      </c>
    </row>
    <row r="287" spans="2:51" s="13" customFormat="1" ht="13.5">
      <c r="B287" s="228"/>
      <c r="C287" s="229"/>
      <c r="D287" s="230" t="s">
        <v>168</v>
      </c>
      <c r="E287" s="231" t="s">
        <v>22</v>
      </c>
      <c r="F287" s="232" t="s">
        <v>924</v>
      </c>
      <c r="G287" s="229"/>
      <c r="H287" s="233">
        <v>5.84</v>
      </c>
      <c r="I287" s="234"/>
      <c r="J287" s="229"/>
      <c r="K287" s="229"/>
      <c r="L287" s="235"/>
      <c r="M287" s="236"/>
      <c r="N287" s="237"/>
      <c r="O287" s="237"/>
      <c r="P287" s="237"/>
      <c r="Q287" s="237"/>
      <c r="R287" s="237"/>
      <c r="S287" s="237"/>
      <c r="T287" s="238"/>
      <c r="AT287" s="239" t="s">
        <v>168</v>
      </c>
      <c r="AU287" s="239" t="s">
        <v>88</v>
      </c>
      <c r="AV287" s="13" t="s">
        <v>88</v>
      </c>
      <c r="AW287" s="13" t="s">
        <v>42</v>
      </c>
      <c r="AX287" s="13" t="s">
        <v>24</v>
      </c>
      <c r="AY287" s="239" t="s">
        <v>159</v>
      </c>
    </row>
    <row r="288" spans="2:65" s="1" customFormat="1" ht="31.5" customHeight="1">
      <c r="B288" s="41"/>
      <c r="C288" s="267" t="s">
        <v>420</v>
      </c>
      <c r="D288" s="267" t="s">
        <v>395</v>
      </c>
      <c r="E288" s="268" t="s">
        <v>953</v>
      </c>
      <c r="F288" s="269" t="s">
        <v>954</v>
      </c>
      <c r="G288" s="270" t="s">
        <v>217</v>
      </c>
      <c r="H288" s="271">
        <v>3.68</v>
      </c>
      <c r="I288" s="272"/>
      <c r="J288" s="273">
        <f>ROUND(I288*H288,2)</f>
        <v>0</v>
      </c>
      <c r="K288" s="269" t="s">
        <v>165</v>
      </c>
      <c r="L288" s="274"/>
      <c r="M288" s="275" t="s">
        <v>22</v>
      </c>
      <c r="N288" s="276" t="s">
        <v>50</v>
      </c>
      <c r="O288" s="42"/>
      <c r="P288" s="213">
        <f>O288*H288</f>
        <v>0</v>
      </c>
      <c r="Q288" s="213">
        <v>0.072</v>
      </c>
      <c r="R288" s="213">
        <f>Q288*H288</f>
        <v>0.26496</v>
      </c>
      <c r="S288" s="213">
        <v>0</v>
      </c>
      <c r="T288" s="214">
        <f>S288*H288</f>
        <v>0</v>
      </c>
      <c r="AR288" s="25" t="s">
        <v>214</v>
      </c>
      <c r="AT288" s="25" t="s">
        <v>395</v>
      </c>
      <c r="AU288" s="25" t="s">
        <v>88</v>
      </c>
      <c r="AY288" s="25" t="s">
        <v>159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25" t="s">
        <v>24</v>
      </c>
      <c r="BK288" s="215">
        <f>ROUND(I288*H288,2)</f>
        <v>0</v>
      </c>
      <c r="BL288" s="25" t="s">
        <v>166</v>
      </c>
      <c r="BM288" s="25" t="s">
        <v>955</v>
      </c>
    </row>
    <row r="289" spans="2:47" s="1" customFormat="1" ht="27">
      <c r="B289" s="41"/>
      <c r="C289" s="63"/>
      <c r="D289" s="218" t="s">
        <v>189</v>
      </c>
      <c r="E289" s="63"/>
      <c r="F289" s="240" t="s">
        <v>618</v>
      </c>
      <c r="G289" s="63"/>
      <c r="H289" s="63"/>
      <c r="I289" s="172"/>
      <c r="J289" s="63"/>
      <c r="K289" s="63"/>
      <c r="L289" s="61"/>
      <c r="M289" s="241"/>
      <c r="N289" s="42"/>
      <c r="O289" s="42"/>
      <c r="P289" s="42"/>
      <c r="Q289" s="42"/>
      <c r="R289" s="42"/>
      <c r="S289" s="42"/>
      <c r="T289" s="78"/>
      <c r="AT289" s="25" t="s">
        <v>189</v>
      </c>
      <c r="AU289" s="25" t="s">
        <v>88</v>
      </c>
    </row>
    <row r="290" spans="2:51" s="13" customFormat="1" ht="13.5">
      <c r="B290" s="228"/>
      <c r="C290" s="229"/>
      <c r="D290" s="218" t="s">
        <v>168</v>
      </c>
      <c r="E290" s="242" t="s">
        <v>22</v>
      </c>
      <c r="F290" s="243" t="s">
        <v>956</v>
      </c>
      <c r="G290" s="229"/>
      <c r="H290" s="244">
        <v>3.626</v>
      </c>
      <c r="I290" s="234"/>
      <c r="J290" s="229"/>
      <c r="K290" s="229"/>
      <c r="L290" s="235"/>
      <c r="M290" s="236"/>
      <c r="N290" s="237"/>
      <c r="O290" s="237"/>
      <c r="P290" s="237"/>
      <c r="Q290" s="237"/>
      <c r="R290" s="237"/>
      <c r="S290" s="237"/>
      <c r="T290" s="238"/>
      <c r="AT290" s="239" t="s">
        <v>168</v>
      </c>
      <c r="AU290" s="239" t="s">
        <v>88</v>
      </c>
      <c r="AV290" s="13" t="s">
        <v>88</v>
      </c>
      <c r="AW290" s="13" t="s">
        <v>42</v>
      </c>
      <c r="AX290" s="13" t="s">
        <v>24</v>
      </c>
      <c r="AY290" s="239" t="s">
        <v>159</v>
      </c>
    </row>
    <row r="291" spans="2:51" s="13" customFormat="1" ht="13.5">
      <c r="B291" s="228"/>
      <c r="C291" s="229"/>
      <c r="D291" s="230" t="s">
        <v>168</v>
      </c>
      <c r="E291" s="229"/>
      <c r="F291" s="232" t="s">
        <v>957</v>
      </c>
      <c r="G291" s="229"/>
      <c r="H291" s="233">
        <v>3.68</v>
      </c>
      <c r="I291" s="234"/>
      <c r="J291" s="229"/>
      <c r="K291" s="229"/>
      <c r="L291" s="235"/>
      <c r="M291" s="236"/>
      <c r="N291" s="237"/>
      <c r="O291" s="237"/>
      <c r="P291" s="237"/>
      <c r="Q291" s="237"/>
      <c r="R291" s="237"/>
      <c r="S291" s="237"/>
      <c r="T291" s="238"/>
      <c r="AT291" s="239" t="s">
        <v>168</v>
      </c>
      <c r="AU291" s="239" t="s">
        <v>88</v>
      </c>
      <c r="AV291" s="13" t="s">
        <v>88</v>
      </c>
      <c r="AW291" s="13" t="s">
        <v>6</v>
      </c>
      <c r="AX291" s="13" t="s">
        <v>24</v>
      </c>
      <c r="AY291" s="239" t="s">
        <v>159</v>
      </c>
    </row>
    <row r="292" spans="2:65" s="1" customFormat="1" ht="31.5" customHeight="1">
      <c r="B292" s="41"/>
      <c r="C292" s="267" t="s">
        <v>425</v>
      </c>
      <c r="D292" s="267" t="s">
        <v>395</v>
      </c>
      <c r="E292" s="268" t="s">
        <v>958</v>
      </c>
      <c r="F292" s="269" t="s">
        <v>959</v>
      </c>
      <c r="G292" s="270" t="s">
        <v>173</v>
      </c>
      <c r="H292" s="271">
        <v>2</v>
      </c>
      <c r="I292" s="272"/>
      <c r="J292" s="273">
        <f>ROUND(I292*H292,2)</f>
        <v>0</v>
      </c>
      <c r="K292" s="269" t="s">
        <v>165</v>
      </c>
      <c r="L292" s="274"/>
      <c r="M292" s="275" t="s">
        <v>22</v>
      </c>
      <c r="N292" s="276" t="s">
        <v>50</v>
      </c>
      <c r="O292" s="42"/>
      <c r="P292" s="213">
        <f>O292*H292</f>
        <v>0</v>
      </c>
      <c r="Q292" s="213">
        <v>0.056</v>
      </c>
      <c r="R292" s="213">
        <f>Q292*H292</f>
        <v>0.112</v>
      </c>
      <c r="S292" s="213">
        <v>0</v>
      </c>
      <c r="T292" s="214">
        <f>S292*H292</f>
        <v>0</v>
      </c>
      <c r="AR292" s="25" t="s">
        <v>214</v>
      </c>
      <c r="AT292" s="25" t="s">
        <v>395</v>
      </c>
      <c r="AU292" s="25" t="s">
        <v>88</v>
      </c>
      <c r="AY292" s="25" t="s">
        <v>159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25" t="s">
        <v>24</v>
      </c>
      <c r="BK292" s="215">
        <f>ROUND(I292*H292,2)</f>
        <v>0</v>
      </c>
      <c r="BL292" s="25" t="s">
        <v>166</v>
      </c>
      <c r="BM292" s="25" t="s">
        <v>960</v>
      </c>
    </row>
    <row r="293" spans="2:65" s="1" customFormat="1" ht="31.5" customHeight="1">
      <c r="B293" s="41"/>
      <c r="C293" s="267" t="s">
        <v>430</v>
      </c>
      <c r="D293" s="267" t="s">
        <v>395</v>
      </c>
      <c r="E293" s="268" t="s">
        <v>961</v>
      </c>
      <c r="F293" s="269" t="s">
        <v>962</v>
      </c>
      <c r="G293" s="270" t="s">
        <v>173</v>
      </c>
      <c r="H293" s="271">
        <v>1</v>
      </c>
      <c r="I293" s="272"/>
      <c r="J293" s="273">
        <f>ROUND(I293*H293,2)</f>
        <v>0</v>
      </c>
      <c r="K293" s="269" t="s">
        <v>165</v>
      </c>
      <c r="L293" s="274"/>
      <c r="M293" s="275" t="s">
        <v>22</v>
      </c>
      <c r="N293" s="276" t="s">
        <v>50</v>
      </c>
      <c r="O293" s="42"/>
      <c r="P293" s="213">
        <f>O293*H293</f>
        <v>0</v>
      </c>
      <c r="Q293" s="213">
        <v>0.045</v>
      </c>
      <c r="R293" s="213">
        <f>Q293*H293</f>
        <v>0.045</v>
      </c>
      <c r="S293" s="213">
        <v>0</v>
      </c>
      <c r="T293" s="214">
        <f>S293*H293</f>
        <v>0</v>
      </c>
      <c r="AR293" s="25" t="s">
        <v>214</v>
      </c>
      <c r="AT293" s="25" t="s">
        <v>395</v>
      </c>
      <c r="AU293" s="25" t="s">
        <v>88</v>
      </c>
      <c r="AY293" s="25" t="s">
        <v>159</v>
      </c>
      <c r="BE293" s="215">
        <f>IF(N293="základní",J293,0)</f>
        <v>0</v>
      </c>
      <c r="BF293" s="215">
        <f>IF(N293="snížená",J293,0)</f>
        <v>0</v>
      </c>
      <c r="BG293" s="215">
        <f>IF(N293="zákl. přenesená",J293,0)</f>
        <v>0</v>
      </c>
      <c r="BH293" s="215">
        <f>IF(N293="sníž. přenesená",J293,0)</f>
        <v>0</v>
      </c>
      <c r="BI293" s="215">
        <f>IF(N293="nulová",J293,0)</f>
        <v>0</v>
      </c>
      <c r="BJ293" s="25" t="s">
        <v>24</v>
      </c>
      <c r="BK293" s="215">
        <f>ROUND(I293*H293,2)</f>
        <v>0</v>
      </c>
      <c r="BL293" s="25" t="s">
        <v>166</v>
      </c>
      <c r="BM293" s="25" t="s">
        <v>963</v>
      </c>
    </row>
    <row r="294" spans="2:65" s="1" customFormat="1" ht="22.5" customHeight="1">
      <c r="B294" s="41"/>
      <c r="C294" s="204" t="s">
        <v>436</v>
      </c>
      <c r="D294" s="204" t="s">
        <v>161</v>
      </c>
      <c r="E294" s="205" t="s">
        <v>964</v>
      </c>
      <c r="F294" s="206" t="s">
        <v>965</v>
      </c>
      <c r="G294" s="207" t="s">
        <v>629</v>
      </c>
      <c r="H294" s="208">
        <v>1</v>
      </c>
      <c r="I294" s="209"/>
      <c r="J294" s="210">
        <f>ROUND(I294*H294,2)</f>
        <v>0</v>
      </c>
      <c r="K294" s="206" t="s">
        <v>165</v>
      </c>
      <c r="L294" s="61"/>
      <c r="M294" s="211" t="s">
        <v>22</v>
      </c>
      <c r="N294" s="212" t="s">
        <v>50</v>
      </c>
      <c r="O294" s="42"/>
      <c r="P294" s="213">
        <f>O294*H294</f>
        <v>0</v>
      </c>
      <c r="Q294" s="213">
        <v>0.00031</v>
      </c>
      <c r="R294" s="213">
        <f>Q294*H294</f>
        <v>0.00031</v>
      </c>
      <c r="S294" s="213">
        <v>0</v>
      </c>
      <c r="T294" s="214">
        <f>S294*H294</f>
        <v>0</v>
      </c>
      <c r="AR294" s="25" t="s">
        <v>166</v>
      </c>
      <c r="AT294" s="25" t="s">
        <v>161</v>
      </c>
      <c r="AU294" s="25" t="s">
        <v>88</v>
      </c>
      <c r="AY294" s="25" t="s">
        <v>159</v>
      </c>
      <c r="BE294" s="215">
        <f>IF(N294="základní",J294,0)</f>
        <v>0</v>
      </c>
      <c r="BF294" s="215">
        <f>IF(N294="snížená",J294,0)</f>
        <v>0</v>
      </c>
      <c r="BG294" s="215">
        <f>IF(N294="zákl. přenesená",J294,0)</f>
        <v>0</v>
      </c>
      <c r="BH294" s="215">
        <f>IF(N294="sníž. přenesená",J294,0)</f>
        <v>0</v>
      </c>
      <c r="BI294" s="215">
        <f>IF(N294="nulová",J294,0)</f>
        <v>0</v>
      </c>
      <c r="BJ294" s="25" t="s">
        <v>24</v>
      </c>
      <c r="BK294" s="215">
        <f>ROUND(I294*H294,2)</f>
        <v>0</v>
      </c>
      <c r="BL294" s="25" t="s">
        <v>166</v>
      </c>
      <c r="BM294" s="25" t="s">
        <v>966</v>
      </c>
    </row>
    <row r="295" spans="2:65" s="1" customFormat="1" ht="31.5" customHeight="1">
      <c r="B295" s="41"/>
      <c r="C295" s="204" t="s">
        <v>441</v>
      </c>
      <c r="D295" s="204" t="s">
        <v>161</v>
      </c>
      <c r="E295" s="205" t="s">
        <v>967</v>
      </c>
      <c r="F295" s="206" t="s">
        <v>968</v>
      </c>
      <c r="G295" s="207" t="s">
        <v>258</v>
      </c>
      <c r="H295" s="208">
        <v>0.048</v>
      </c>
      <c r="I295" s="209"/>
      <c r="J295" s="210">
        <f>ROUND(I295*H295,2)</f>
        <v>0</v>
      </c>
      <c r="K295" s="206" t="s">
        <v>165</v>
      </c>
      <c r="L295" s="61"/>
      <c r="M295" s="211" t="s">
        <v>22</v>
      </c>
      <c r="N295" s="212" t="s">
        <v>50</v>
      </c>
      <c r="O295" s="42"/>
      <c r="P295" s="213">
        <f>O295*H295</f>
        <v>0</v>
      </c>
      <c r="Q295" s="213">
        <v>1.8131</v>
      </c>
      <c r="R295" s="213">
        <f>Q295*H295</f>
        <v>0.0870288</v>
      </c>
      <c r="S295" s="213">
        <v>0</v>
      </c>
      <c r="T295" s="214">
        <f>S295*H295</f>
        <v>0</v>
      </c>
      <c r="AR295" s="25" t="s">
        <v>166</v>
      </c>
      <c r="AT295" s="25" t="s">
        <v>161</v>
      </c>
      <c r="AU295" s="25" t="s">
        <v>88</v>
      </c>
      <c r="AY295" s="25" t="s">
        <v>159</v>
      </c>
      <c r="BE295" s="215">
        <f>IF(N295="základní",J295,0)</f>
        <v>0</v>
      </c>
      <c r="BF295" s="215">
        <f>IF(N295="snížená",J295,0)</f>
        <v>0</v>
      </c>
      <c r="BG295" s="215">
        <f>IF(N295="zákl. přenesená",J295,0)</f>
        <v>0</v>
      </c>
      <c r="BH295" s="215">
        <f>IF(N295="sníž. přenesená",J295,0)</f>
        <v>0</v>
      </c>
      <c r="BI295" s="215">
        <f>IF(N295="nulová",J295,0)</f>
        <v>0</v>
      </c>
      <c r="BJ295" s="25" t="s">
        <v>24</v>
      </c>
      <c r="BK295" s="215">
        <f>ROUND(I295*H295,2)</f>
        <v>0</v>
      </c>
      <c r="BL295" s="25" t="s">
        <v>166</v>
      </c>
      <c r="BM295" s="25" t="s">
        <v>969</v>
      </c>
    </row>
    <row r="296" spans="2:51" s="12" customFormat="1" ht="13.5">
      <c r="B296" s="216"/>
      <c r="C296" s="217"/>
      <c r="D296" s="218" t="s">
        <v>168</v>
      </c>
      <c r="E296" s="219" t="s">
        <v>22</v>
      </c>
      <c r="F296" s="220" t="s">
        <v>970</v>
      </c>
      <c r="G296" s="217"/>
      <c r="H296" s="221" t="s">
        <v>22</v>
      </c>
      <c r="I296" s="222"/>
      <c r="J296" s="217"/>
      <c r="K296" s="217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168</v>
      </c>
      <c r="AU296" s="227" t="s">
        <v>88</v>
      </c>
      <c r="AV296" s="12" t="s">
        <v>24</v>
      </c>
      <c r="AW296" s="12" t="s">
        <v>42</v>
      </c>
      <c r="AX296" s="12" t="s">
        <v>79</v>
      </c>
      <c r="AY296" s="227" t="s">
        <v>159</v>
      </c>
    </row>
    <row r="297" spans="2:51" s="13" customFormat="1" ht="13.5">
      <c r="B297" s="228"/>
      <c r="C297" s="229"/>
      <c r="D297" s="230" t="s">
        <v>168</v>
      </c>
      <c r="E297" s="231" t="s">
        <v>22</v>
      </c>
      <c r="F297" s="232" t="s">
        <v>971</v>
      </c>
      <c r="G297" s="229"/>
      <c r="H297" s="233">
        <v>0.048</v>
      </c>
      <c r="I297" s="234"/>
      <c r="J297" s="229"/>
      <c r="K297" s="229"/>
      <c r="L297" s="235"/>
      <c r="M297" s="236"/>
      <c r="N297" s="237"/>
      <c r="O297" s="237"/>
      <c r="P297" s="237"/>
      <c r="Q297" s="237"/>
      <c r="R297" s="237"/>
      <c r="S297" s="237"/>
      <c r="T297" s="238"/>
      <c r="AT297" s="239" t="s">
        <v>168</v>
      </c>
      <c r="AU297" s="239" t="s">
        <v>88</v>
      </c>
      <c r="AV297" s="13" t="s">
        <v>88</v>
      </c>
      <c r="AW297" s="13" t="s">
        <v>42</v>
      </c>
      <c r="AX297" s="13" t="s">
        <v>24</v>
      </c>
      <c r="AY297" s="239" t="s">
        <v>159</v>
      </c>
    </row>
    <row r="298" spans="2:65" s="1" customFormat="1" ht="22.5" customHeight="1">
      <c r="B298" s="41"/>
      <c r="C298" s="204" t="s">
        <v>446</v>
      </c>
      <c r="D298" s="204" t="s">
        <v>161</v>
      </c>
      <c r="E298" s="205" t="s">
        <v>640</v>
      </c>
      <c r="F298" s="206" t="s">
        <v>641</v>
      </c>
      <c r="G298" s="207" t="s">
        <v>173</v>
      </c>
      <c r="H298" s="208">
        <v>2</v>
      </c>
      <c r="I298" s="209"/>
      <c r="J298" s="210">
        <f>ROUND(I298*H298,2)</f>
        <v>0</v>
      </c>
      <c r="K298" s="206" t="s">
        <v>165</v>
      </c>
      <c r="L298" s="61"/>
      <c r="M298" s="211" t="s">
        <v>22</v>
      </c>
      <c r="N298" s="212" t="s">
        <v>50</v>
      </c>
      <c r="O298" s="42"/>
      <c r="P298" s="213">
        <f>O298*H298</f>
        <v>0</v>
      </c>
      <c r="Q298" s="213">
        <v>0.00918</v>
      </c>
      <c r="R298" s="213">
        <f>Q298*H298</f>
        <v>0.01836</v>
      </c>
      <c r="S298" s="213">
        <v>0</v>
      </c>
      <c r="T298" s="214">
        <f>S298*H298</f>
        <v>0</v>
      </c>
      <c r="AR298" s="25" t="s">
        <v>166</v>
      </c>
      <c r="AT298" s="25" t="s">
        <v>161</v>
      </c>
      <c r="AU298" s="25" t="s">
        <v>88</v>
      </c>
      <c r="AY298" s="25" t="s">
        <v>159</v>
      </c>
      <c r="BE298" s="215">
        <f>IF(N298="základní",J298,0)</f>
        <v>0</v>
      </c>
      <c r="BF298" s="215">
        <f>IF(N298="snížená",J298,0)</f>
        <v>0</v>
      </c>
      <c r="BG298" s="215">
        <f>IF(N298="zákl. přenesená",J298,0)</f>
        <v>0</v>
      </c>
      <c r="BH298" s="215">
        <f>IF(N298="sníž. přenesená",J298,0)</f>
        <v>0</v>
      </c>
      <c r="BI298" s="215">
        <f>IF(N298="nulová",J298,0)</f>
        <v>0</v>
      </c>
      <c r="BJ298" s="25" t="s">
        <v>24</v>
      </c>
      <c r="BK298" s="215">
        <f>ROUND(I298*H298,2)</f>
        <v>0</v>
      </c>
      <c r="BL298" s="25" t="s">
        <v>166</v>
      </c>
      <c r="BM298" s="25" t="s">
        <v>972</v>
      </c>
    </row>
    <row r="299" spans="2:51" s="12" customFormat="1" ht="13.5">
      <c r="B299" s="216"/>
      <c r="C299" s="217"/>
      <c r="D299" s="218" t="s">
        <v>168</v>
      </c>
      <c r="E299" s="219" t="s">
        <v>22</v>
      </c>
      <c r="F299" s="220" t="s">
        <v>510</v>
      </c>
      <c r="G299" s="217"/>
      <c r="H299" s="221" t="s">
        <v>22</v>
      </c>
      <c r="I299" s="222"/>
      <c r="J299" s="217"/>
      <c r="K299" s="217"/>
      <c r="L299" s="223"/>
      <c r="M299" s="224"/>
      <c r="N299" s="225"/>
      <c r="O299" s="225"/>
      <c r="P299" s="225"/>
      <c r="Q299" s="225"/>
      <c r="R299" s="225"/>
      <c r="S299" s="225"/>
      <c r="T299" s="226"/>
      <c r="AT299" s="227" t="s">
        <v>168</v>
      </c>
      <c r="AU299" s="227" t="s">
        <v>88</v>
      </c>
      <c r="AV299" s="12" t="s">
        <v>24</v>
      </c>
      <c r="AW299" s="12" t="s">
        <v>42</v>
      </c>
      <c r="AX299" s="12" t="s">
        <v>79</v>
      </c>
      <c r="AY299" s="227" t="s">
        <v>159</v>
      </c>
    </row>
    <row r="300" spans="2:51" s="13" customFormat="1" ht="13.5">
      <c r="B300" s="228"/>
      <c r="C300" s="229"/>
      <c r="D300" s="230" t="s">
        <v>168</v>
      </c>
      <c r="E300" s="231" t="s">
        <v>22</v>
      </c>
      <c r="F300" s="232" t="s">
        <v>932</v>
      </c>
      <c r="G300" s="229"/>
      <c r="H300" s="233">
        <v>2</v>
      </c>
      <c r="I300" s="234"/>
      <c r="J300" s="229"/>
      <c r="K300" s="229"/>
      <c r="L300" s="235"/>
      <c r="M300" s="236"/>
      <c r="N300" s="237"/>
      <c r="O300" s="237"/>
      <c r="P300" s="237"/>
      <c r="Q300" s="237"/>
      <c r="R300" s="237"/>
      <c r="S300" s="237"/>
      <c r="T300" s="238"/>
      <c r="AT300" s="239" t="s">
        <v>168</v>
      </c>
      <c r="AU300" s="239" t="s">
        <v>88</v>
      </c>
      <c r="AV300" s="13" t="s">
        <v>88</v>
      </c>
      <c r="AW300" s="13" t="s">
        <v>42</v>
      </c>
      <c r="AX300" s="13" t="s">
        <v>24</v>
      </c>
      <c r="AY300" s="239" t="s">
        <v>159</v>
      </c>
    </row>
    <row r="301" spans="2:65" s="1" customFormat="1" ht="44.25" customHeight="1">
      <c r="B301" s="41"/>
      <c r="C301" s="267" t="s">
        <v>450</v>
      </c>
      <c r="D301" s="267" t="s">
        <v>395</v>
      </c>
      <c r="E301" s="268" t="s">
        <v>649</v>
      </c>
      <c r="F301" s="269" t="s">
        <v>650</v>
      </c>
      <c r="G301" s="270" t="s">
        <v>173</v>
      </c>
      <c r="H301" s="271">
        <v>1</v>
      </c>
      <c r="I301" s="272"/>
      <c r="J301" s="273">
        <f>ROUND(I301*H301,2)</f>
        <v>0</v>
      </c>
      <c r="K301" s="269" t="s">
        <v>165</v>
      </c>
      <c r="L301" s="274"/>
      <c r="M301" s="275" t="s">
        <v>22</v>
      </c>
      <c r="N301" s="276" t="s">
        <v>50</v>
      </c>
      <c r="O301" s="42"/>
      <c r="P301" s="213">
        <f>O301*H301</f>
        <v>0</v>
      </c>
      <c r="Q301" s="213">
        <v>0.506</v>
      </c>
      <c r="R301" s="213">
        <f>Q301*H301</f>
        <v>0.506</v>
      </c>
      <c r="S301" s="213">
        <v>0</v>
      </c>
      <c r="T301" s="214">
        <f>S301*H301</f>
        <v>0</v>
      </c>
      <c r="AR301" s="25" t="s">
        <v>214</v>
      </c>
      <c r="AT301" s="25" t="s">
        <v>395</v>
      </c>
      <c r="AU301" s="25" t="s">
        <v>88</v>
      </c>
      <c r="AY301" s="25" t="s">
        <v>159</v>
      </c>
      <c r="BE301" s="215">
        <f>IF(N301="základní",J301,0)</f>
        <v>0</v>
      </c>
      <c r="BF301" s="215">
        <f>IF(N301="snížená",J301,0)</f>
        <v>0</v>
      </c>
      <c r="BG301" s="215">
        <f>IF(N301="zákl. přenesená",J301,0)</f>
        <v>0</v>
      </c>
      <c r="BH301" s="215">
        <f>IF(N301="sníž. přenesená",J301,0)</f>
        <v>0</v>
      </c>
      <c r="BI301" s="215">
        <f>IF(N301="nulová",J301,0)</f>
        <v>0</v>
      </c>
      <c r="BJ301" s="25" t="s">
        <v>24</v>
      </c>
      <c r="BK301" s="215">
        <f>ROUND(I301*H301,2)</f>
        <v>0</v>
      </c>
      <c r="BL301" s="25" t="s">
        <v>166</v>
      </c>
      <c r="BM301" s="25" t="s">
        <v>973</v>
      </c>
    </row>
    <row r="302" spans="2:51" s="13" customFormat="1" ht="13.5">
      <c r="B302" s="228"/>
      <c r="C302" s="229"/>
      <c r="D302" s="230" t="s">
        <v>168</v>
      </c>
      <c r="E302" s="231" t="s">
        <v>22</v>
      </c>
      <c r="F302" s="232" t="s">
        <v>24</v>
      </c>
      <c r="G302" s="229"/>
      <c r="H302" s="233">
        <v>1</v>
      </c>
      <c r="I302" s="234"/>
      <c r="J302" s="229"/>
      <c r="K302" s="229"/>
      <c r="L302" s="235"/>
      <c r="M302" s="236"/>
      <c r="N302" s="237"/>
      <c r="O302" s="237"/>
      <c r="P302" s="237"/>
      <c r="Q302" s="237"/>
      <c r="R302" s="237"/>
      <c r="S302" s="237"/>
      <c r="T302" s="238"/>
      <c r="AT302" s="239" t="s">
        <v>168</v>
      </c>
      <c r="AU302" s="239" t="s">
        <v>88</v>
      </c>
      <c r="AV302" s="13" t="s">
        <v>88</v>
      </c>
      <c r="AW302" s="13" t="s">
        <v>42</v>
      </c>
      <c r="AX302" s="13" t="s">
        <v>24</v>
      </c>
      <c r="AY302" s="239" t="s">
        <v>159</v>
      </c>
    </row>
    <row r="303" spans="2:65" s="1" customFormat="1" ht="44.25" customHeight="1">
      <c r="B303" s="41"/>
      <c r="C303" s="267" t="s">
        <v>455</v>
      </c>
      <c r="D303" s="267" t="s">
        <v>395</v>
      </c>
      <c r="E303" s="268" t="s">
        <v>654</v>
      </c>
      <c r="F303" s="269" t="s">
        <v>655</v>
      </c>
      <c r="G303" s="270" t="s">
        <v>173</v>
      </c>
      <c r="H303" s="271">
        <v>1</v>
      </c>
      <c r="I303" s="272"/>
      <c r="J303" s="273">
        <f>ROUND(I303*H303,2)</f>
        <v>0</v>
      </c>
      <c r="K303" s="269" t="s">
        <v>165</v>
      </c>
      <c r="L303" s="274"/>
      <c r="M303" s="275" t="s">
        <v>22</v>
      </c>
      <c r="N303" s="276" t="s">
        <v>50</v>
      </c>
      <c r="O303" s="42"/>
      <c r="P303" s="213">
        <f>O303*H303</f>
        <v>0</v>
      </c>
      <c r="Q303" s="213">
        <v>1.013</v>
      </c>
      <c r="R303" s="213">
        <f>Q303*H303</f>
        <v>1.013</v>
      </c>
      <c r="S303" s="213">
        <v>0</v>
      </c>
      <c r="T303" s="214">
        <f>S303*H303</f>
        <v>0</v>
      </c>
      <c r="AR303" s="25" t="s">
        <v>214</v>
      </c>
      <c r="AT303" s="25" t="s">
        <v>395</v>
      </c>
      <c r="AU303" s="25" t="s">
        <v>88</v>
      </c>
      <c r="AY303" s="25" t="s">
        <v>159</v>
      </c>
      <c r="BE303" s="215">
        <f>IF(N303="základní",J303,0)</f>
        <v>0</v>
      </c>
      <c r="BF303" s="215">
        <f>IF(N303="snížená",J303,0)</f>
        <v>0</v>
      </c>
      <c r="BG303" s="215">
        <f>IF(N303="zákl. přenesená",J303,0)</f>
        <v>0</v>
      </c>
      <c r="BH303" s="215">
        <f>IF(N303="sníž. přenesená",J303,0)</f>
        <v>0</v>
      </c>
      <c r="BI303" s="215">
        <f>IF(N303="nulová",J303,0)</f>
        <v>0</v>
      </c>
      <c r="BJ303" s="25" t="s">
        <v>24</v>
      </c>
      <c r="BK303" s="215">
        <f>ROUND(I303*H303,2)</f>
        <v>0</v>
      </c>
      <c r="BL303" s="25" t="s">
        <v>166</v>
      </c>
      <c r="BM303" s="25" t="s">
        <v>974</v>
      </c>
    </row>
    <row r="304" spans="2:51" s="13" customFormat="1" ht="13.5">
      <c r="B304" s="228"/>
      <c r="C304" s="229"/>
      <c r="D304" s="230" t="s">
        <v>168</v>
      </c>
      <c r="E304" s="231" t="s">
        <v>22</v>
      </c>
      <c r="F304" s="232" t="s">
        <v>24</v>
      </c>
      <c r="G304" s="229"/>
      <c r="H304" s="233">
        <v>1</v>
      </c>
      <c r="I304" s="234"/>
      <c r="J304" s="229"/>
      <c r="K304" s="229"/>
      <c r="L304" s="235"/>
      <c r="M304" s="236"/>
      <c r="N304" s="237"/>
      <c r="O304" s="237"/>
      <c r="P304" s="237"/>
      <c r="Q304" s="237"/>
      <c r="R304" s="237"/>
      <c r="S304" s="237"/>
      <c r="T304" s="238"/>
      <c r="AT304" s="239" t="s">
        <v>168</v>
      </c>
      <c r="AU304" s="239" t="s">
        <v>88</v>
      </c>
      <c r="AV304" s="13" t="s">
        <v>88</v>
      </c>
      <c r="AW304" s="13" t="s">
        <v>42</v>
      </c>
      <c r="AX304" s="13" t="s">
        <v>24</v>
      </c>
      <c r="AY304" s="239" t="s">
        <v>159</v>
      </c>
    </row>
    <row r="305" spans="2:65" s="1" customFormat="1" ht="22.5" customHeight="1">
      <c r="B305" s="41"/>
      <c r="C305" s="204" t="s">
        <v>460</v>
      </c>
      <c r="D305" s="204" t="s">
        <v>161</v>
      </c>
      <c r="E305" s="205" t="s">
        <v>658</v>
      </c>
      <c r="F305" s="206" t="s">
        <v>659</v>
      </c>
      <c r="G305" s="207" t="s">
        <v>173</v>
      </c>
      <c r="H305" s="208">
        <v>1</v>
      </c>
      <c r="I305" s="209"/>
      <c r="J305" s="210">
        <f>ROUND(I305*H305,2)</f>
        <v>0</v>
      </c>
      <c r="K305" s="206" t="s">
        <v>165</v>
      </c>
      <c r="L305" s="61"/>
      <c r="M305" s="211" t="s">
        <v>22</v>
      </c>
      <c r="N305" s="212" t="s">
        <v>50</v>
      </c>
      <c r="O305" s="42"/>
      <c r="P305" s="213">
        <f>O305*H305</f>
        <v>0</v>
      </c>
      <c r="Q305" s="213">
        <v>0.01147</v>
      </c>
      <c r="R305" s="213">
        <f>Q305*H305</f>
        <v>0.01147</v>
      </c>
      <c r="S305" s="213">
        <v>0</v>
      </c>
      <c r="T305" s="214">
        <f>S305*H305</f>
        <v>0</v>
      </c>
      <c r="AR305" s="25" t="s">
        <v>166</v>
      </c>
      <c r="AT305" s="25" t="s">
        <v>161</v>
      </c>
      <c r="AU305" s="25" t="s">
        <v>88</v>
      </c>
      <c r="AY305" s="25" t="s">
        <v>159</v>
      </c>
      <c r="BE305" s="215">
        <f>IF(N305="základní",J305,0)</f>
        <v>0</v>
      </c>
      <c r="BF305" s="215">
        <f>IF(N305="snížená",J305,0)</f>
        <v>0</v>
      </c>
      <c r="BG305" s="215">
        <f>IF(N305="zákl. přenesená",J305,0)</f>
        <v>0</v>
      </c>
      <c r="BH305" s="215">
        <f>IF(N305="sníž. přenesená",J305,0)</f>
        <v>0</v>
      </c>
      <c r="BI305" s="215">
        <f>IF(N305="nulová",J305,0)</f>
        <v>0</v>
      </c>
      <c r="BJ305" s="25" t="s">
        <v>24</v>
      </c>
      <c r="BK305" s="215">
        <f>ROUND(I305*H305,2)</f>
        <v>0</v>
      </c>
      <c r="BL305" s="25" t="s">
        <v>166</v>
      </c>
      <c r="BM305" s="25" t="s">
        <v>975</v>
      </c>
    </row>
    <row r="306" spans="2:51" s="12" customFormat="1" ht="13.5">
      <c r="B306" s="216"/>
      <c r="C306" s="217"/>
      <c r="D306" s="218" t="s">
        <v>168</v>
      </c>
      <c r="E306" s="219" t="s">
        <v>22</v>
      </c>
      <c r="F306" s="220" t="s">
        <v>510</v>
      </c>
      <c r="G306" s="217"/>
      <c r="H306" s="221" t="s">
        <v>22</v>
      </c>
      <c r="I306" s="222"/>
      <c r="J306" s="217"/>
      <c r="K306" s="217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168</v>
      </c>
      <c r="AU306" s="227" t="s">
        <v>88</v>
      </c>
      <c r="AV306" s="12" t="s">
        <v>24</v>
      </c>
      <c r="AW306" s="12" t="s">
        <v>42</v>
      </c>
      <c r="AX306" s="12" t="s">
        <v>79</v>
      </c>
      <c r="AY306" s="227" t="s">
        <v>159</v>
      </c>
    </row>
    <row r="307" spans="2:51" s="13" customFormat="1" ht="13.5">
      <c r="B307" s="228"/>
      <c r="C307" s="229"/>
      <c r="D307" s="230" t="s">
        <v>168</v>
      </c>
      <c r="E307" s="231" t="s">
        <v>22</v>
      </c>
      <c r="F307" s="232" t="s">
        <v>24</v>
      </c>
      <c r="G307" s="229"/>
      <c r="H307" s="233">
        <v>1</v>
      </c>
      <c r="I307" s="234"/>
      <c r="J307" s="229"/>
      <c r="K307" s="229"/>
      <c r="L307" s="235"/>
      <c r="M307" s="236"/>
      <c r="N307" s="237"/>
      <c r="O307" s="237"/>
      <c r="P307" s="237"/>
      <c r="Q307" s="237"/>
      <c r="R307" s="237"/>
      <c r="S307" s="237"/>
      <c r="T307" s="238"/>
      <c r="AT307" s="239" t="s">
        <v>168</v>
      </c>
      <c r="AU307" s="239" t="s">
        <v>88</v>
      </c>
      <c r="AV307" s="13" t="s">
        <v>88</v>
      </c>
      <c r="AW307" s="13" t="s">
        <v>42</v>
      </c>
      <c r="AX307" s="13" t="s">
        <v>24</v>
      </c>
      <c r="AY307" s="239" t="s">
        <v>159</v>
      </c>
    </row>
    <row r="308" spans="2:65" s="1" customFormat="1" ht="44.25" customHeight="1">
      <c r="B308" s="41"/>
      <c r="C308" s="267" t="s">
        <v>464</v>
      </c>
      <c r="D308" s="267" t="s">
        <v>395</v>
      </c>
      <c r="E308" s="268" t="s">
        <v>664</v>
      </c>
      <c r="F308" s="269" t="s">
        <v>665</v>
      </c>
      <c r="G308" s="270" t="s">
        <v>173</v>
      </c>
      <c r="H308" s="271">
        <v>1</v>
      </c>
      <c r="I308" s="272"/>
      <c r="J308" s="273">
        <f>ROUND(I308*H308,2)</f>
        <v>0</v>
      </c>
      <c r="K308" s="269" t="s">
        <v>165</v>
      </c>
      <c r="L308" s="274"/>
      <c r="M308" s="275" t="s">
        <v>22</v>
      </c>
      <c r="N308" s="276" t="s">
        <v>50</v>
      </c>
      <c r="O308" s="42"/>
      <c r="P308" s="213">
        <f>O308*H308</f>
        <v>0</v>
      </c>
      <c r="Q308" s="213">
        <v>0.585</v>
      </c>
      <c r="R308" s="213">
        <f>Q308*H308</f>
        <v>0.585</v>
      </c>
      <c r="S308" s="213">
        <v>0</v>
      </c>
      <c r="T308" s="214">
        <f>S308*H308</f>
        <v>0</v>
      </c>
      <c r="AR308" s="25" t="s">
        <v>214</v>
      </c>
      <c r="AT308" s="25" t="s">
        <v>395</v>
      </c>
      <c r="AU308" s="25" t="s">
        <v>88</v>
      </c>
      <c r="AY308" s="25" t="s">
        <v>159</v>
      </c>
      <c r="BE308" s="215">
        <f>IF(N308="základní",J308,0)</f>
        <v>0</v>
      </c>
      <c r="BF308" s="215">
        <f>IF(N308="snížená",J308,0)</f>
        <v>0</v>
      </c>
      <c r="BG308" s="215">
        <f>IF(N308="zákl. přenesená",J308,0)</f>
        <v>0</v>
      </c>
      <c r="BH308" s="215">
        <f>IF(N308="sníž. přenesená",J308,0)</f>
        <v>0</v>
      </c>
      <c r="BI308" s="215">
        <f>IF(N308="nulová",J308,0)</f>
        <v>0</v>
      </c>
      <c r="BJ308" s="25" t="s">
        <v>24</v>
      </c>
      <c r="BK308" s="215">
        <f>ROUND(I308*H308,2)</f>
        <v>0</v>
      </c>
      <c r="BL308" s="25" t="s">
        <v>166</v>
      </c>
      <c r="BM308" s="25" t="s">
        <v>976</v>
      </c>
    </row>
    <row r="309" spans="2:51" s="13" customFormat="1" ht="13.5">
      <c r="B309" s="228"/>
      <c r="C309" s="229"/>
      <c r="D309" s="230" t="s">
        <v>168</v>
      </c>
      <c r="E309" s="231" t="s">
        <v>22</v>
      </c>
      <c r="F309" s="232" t="s">
        <v>24</v>
      </c>
      <c r="G309" s="229"/>
      <c r="H309" s="233">
        <v>1</v>
      </c>
      <c r="I309" s="234"/>
      <c r="J309" s="229"/>
      <c r="K309" s="229"/>
      <c r="L309" s="235"/>
      <c r="M309" s="236"/>
      <c r="N309" s="237"/>
      <c r="O309" s="237"/>
      <c r="P309" s="237"/>
      <c r="Q309" s="237"/>
      <c r="R309" s="237"/>
      <c r="S309" s="237"/>
      <c r="T309" s="238"/>
      <c r="AT309" s="239" t="s">
        <v>168</v>
      </c>
      <c r="AU309" s="239" t="s">
        <v>88</v>
      </c>
      <c r="AV309" s="13" t="s">
        <v>88</v>
      </c>
      <c r="AW309" s="13" t="s">
        <v>42</v>
      </c>
      <c r="AX309" s="13" t="s">
        <v>24</v>
      </c>
      <c r="AY309" s="239" t="s">
        <v>159</v>
      </c>
    </row>
    <row r="310" spans="2:65" s="1" customFormat="1" ht="22.5" customHeight="1">
      <c r="B310" s="41"/>
      <c r="C310" s="204" t="s">
        <v>468</v>
      </c>
      <c r="D310" s="204" t="s">
        <v>161</v>
      </c>
      <c r="E310" s="205" t="s">
        <v>682</v>
      </c>
      <c r="F310" s="206" t="s">
        <v>683</v>
      </c>
      <c r="G310" s="207" t="s">
        <v>173</v>
      </c>
      <c r="H310" s="208">
        <v>1</v>
      </c>
      <c r="I310" s="209"/>
      <c r="J310" s="210">
        <f>ROUND(I310*H310,2)</f>
        <v>0</v>
      </c>
      <c r="K310" s="206" t="s">
        <v>165</v>
      </c>
      <c r="L310" s="61"/>
      <c r="M310" s="211" t="s">
        <v>22</v>
      </c>
      <c r="N310" s="212" t="s">
        <v>50</v>
      </c>
      <c r="O310" s="42"/>
      <c r="P310" s="213">
        <f>O310*H310</f>
        <v>0</v>
      </c>
      <c r="Q310" s="213">
        <v>0.02753</v>
      </c>
      <c r="R310" s="213">
        <f>Q310*H310</f>
        <v>0.02753</v>
      </c>
      <c r="S310" s="213">
        <v>0</v>
      </c>
      <c r="T310" s="214">
        <f>S310*H310</f>
        <v>0</v>
      </c>
      <c r="AR310" s="25" t="s">
        <v>166</v>
      </c>
      <c r="AT310" s="25" t="s">
        <v>161</v>
      </c>
      <c r="AU310" s="25" t="s">
        <v>88</v>
      </c>
      <c r="AY310" s="25" t="s">
        <v>159</v>
      </c>
      <c r="BE310" s="215">
        <f>IF(N310="základní",J310,0)</f>
        <v>0</v>
      </c>
      <c r="BF310" s="215">
        <f>IF(N310="snížená",J310,0)</f>
        <v>0</v>
      </c>
      <c r="BG310" s="215">
        <f>IF(N310="zákl. přenesená",J310,0)</f>
        <v>0</v>
      </c>
      <c r="BH310" s="215">
        <f>IF(N310="sníž. přenesená",J310,0)</f>
        <v>0</v>
      </c>
      <c r="BI310" s="215">
        <f>IF(N310="nulová",J310,0)</f>
        <v>0</v>
      </c>
      <c r="BJ310" s="25" t="s">
        <v>24</v>
      </c>
      <c r="BK310" s="215">
        <f>ROUND(I310*H310,2)</f>
        <v>0</v>
      </c>
      <c r="BL310" s="25" t="s">
        <v>166</v>
      </c>
      <c r="BM310" s="25" t="s">
        <v>977</v>
      </c>
    </row>
    <row r="311" spans="2:51" s="12" customFormat="1" ht="13.5">
      <c r="B311" s="216"/>
      <c r="C311" s="217"/>
      <c r="D311" s="218" t="s">
        <v>168</v>
      </c>
      <c r="E311" s="219" t="s">
        <v>22</v>
      </c>
      <c r="F311" s="220" t="s">
        <v>510</v>
      </c>
      <c r="G311" s="217"/>
      <c r="H311" s="221" t="s">
        <v>22</v>
      </c>
      <c r="I311" s="222"/>
      <c r="J311" s="217"/>
      <c r="K311" s="217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168</v>
      </c>
      <c r="AU311" s="227" t="s">
        <v>88</v>
      </c>
      <c r="AV311" s="12" t="s">
        <v>24</v>
      </c>
      <c r="AW311" s="12" t="s">
        <v>42</v>
      </c>
      <c r="AX311" s="12" t="s">
        <v>79</v>
      </c>
      <c r="AY311" s="227" t="s">
        <v>159</v>
      </c>
    </row>
    <row r="312" spans="2:51" s="13" customFormat="1" ht="13.5">
      <c r="B312" s="228"/>
      <c r="C312" s="229"/>
      <c r="D312" s="230" t="s">
        <v>168</v>
      </c>
      <c r="E312" s="231" t="s">
        <v>22</v>
      </c>
      <c r="F312" s="232" t="s">
        <v>24</v>
      </c>
      <c r="G312" s="229"/>
      <c r="H312" s="233">
        <v>1</v>
      </c>
      <c r="I312" s="234"/>
      <c r="J312" s="229"/>
      <c r="K312" s="229"/>
      <c r="L312" s="235"/>
      <c r="M312" s="236"/>
      <c r="N312" s="237"/>
      <c r="O312" s="237"/>
      <c r="P312" s="237"/>
      <c r="Q312" s="237"/>
      <c r="R312" s="237"/>
      <c r="S312" s="237"/>
      <c r="T312" s="238"/>
      <c r="AT312" s="239" t="s">
        <v>168</v>
      </c>
      <c r="AU312" s="239" t="s">
        <v>88</v>
      </c>
      <c r="AV312" s="13" t="s">
        <v>88</v>
      </c>
      <c r="AW312" s="13" t="s">
        <v>42</v>
      </c>
      <c r="AX312" s="13" t="s">
        <v>24</v>
      </c>
      <c r="AY312" s="239" t="s">
        <v>159</v>
      </c>
    </row>
    <row r="313" spans="2:65" s="1" customFormat="1" ht="44.25" customHeight="1">
      <c r="B313" s="41"/>
      <c r="C313" s="267" t="s">
        <v>474</v>
      </c>
      <c r="D313" s="267" t="s">
        <v>395</v>
      </c>
      <c r="E313" s="268" t="s">
        <v>978</v>
      </c>
      <c r="F313" s="269" t="s">
        <v>979</v>
      </c>
      <c r="G313" s="270" t="s">
        <v>173</v>
      </c>
      <c r="H313" s="271">
        <v>1</v>
      </c>
      <c r="I313" s="272"/>
      <c r="J313" s="273">
        <f>ROUND(I313*H313,2)</f>
        <v>0</v>
      </c>
      <c r="K313" s="269" t="s">
        <v>165</v>
      </c>
      <c r="L313" s="274"/>
      <c r="M313" s="275" t="s">
        <v>22</v>
      </c>
      <c r="N313" s="276" t="s">
        <v>50</v>
      </c>
      <c r="O313" s="42"/>
      <c r="P313" s="213">
        <f>O313*H313</f>
        <v>0</v>
      </c>
      <c r="Q313" s="213">
        <v>1.6</v>
      </c>
      <c r="R313" s="213">
        <f>Q313*H313</f>
        <v>1.6</v>
      </c>
      <c r="S313" s="213">
        <v>0</v>
      </c>
      <c r="T313" s="214">
        <f>S313*H313</f>
        <v>0</v>
      </c>
      <c r="AR313" s="25" t="s">
        <v>214</v>
      </c>
      <c r="AT313" s="25" t="s">
        <v>395</v>
      </c>
      <c r="AU313" s="25" t="s">
        <v>88</v>
      </c>
      <c r="AY313" s="25" t="s">
        <v>159</v>
      </c>
      <c r="BE313" s="215">
        <f>IF(N313="základní",J313,0)</f>
        <v>0</v>
      </c>
      <c r="BF313" s="215">
        <f>IF(N313="snížená",J313,0)</f>
        <v>0</v>
      </c>
      <c r="BG313" s="215">
        <f>IF(N313="zákl. přenesená",J313,0)</f>
        <v>0</v>
      </c>
      <c r="BH313" s="215">
        <f>IF(N313="sníž. přenesená",J313,0)</f>
        <v>0</v>
      </c>
      <c r="BI313" s="215">
        <f>IF(N313="nulová",J313,0)</f>
        <v>0</v>
      </c>
      <c r="BJ313" s="25" t="s">
        <v>24</v>
      </c>
      <c r="BK313" s="215">
        <f>ROUND(I313*H313,2)</f>
        <v>0</v>
      </c>
      <c r="BL313" s="25" t="s">
        <v>166</v>
      </c>
      <c r="BM313" s="25" t="s">
        <v>980</v>
      </c>
    </row>
    <row r="314" spans="2:65" s="1" customFormat="1" ht="44.25" customHeight="1">
      <c r="B314" s="41"/>
      <c r="C314" s="267" t="s">
        <v>480</v>
      </c>
      <c r="D314" s="267" t="s">
        <v>395</v>
      </c>
      <c r="E314" s="268" t="s">
        <v>691</v>
      </c>
      <c r="F314" s="269" t="s">
        <v>692</v>
      </c>
      <c r="G314" s="270" t="s">
        <v>173</v>
      </c>
      <c r="H314" s="271">
        <v>3</v>
      </c>
      <c r="I314" s="272"/>
      <c r="J314" s="273">
        <f>ROUND(I314*H314,2)</f>
        <v>0</v>
      </c>
      <c r="K314" s="269" t="s">
        <v>165</v>
      </c>
      <c r="L314" s="274"/>
      <c r="M314" s="275" t="s">
        <v>22</v>
      </c>
      <c r="N314" s="276" t="s">
        <v>50</v>
      </c>
      <c r="O314" s="42"/>
      <c r="P314" s="213">
        <f>O314*H314</f>
        <v>0</v>
      </c>
      <c r="Q314" s="213">
        <v>0.002</v>
      </c>
      <c r="R314" s="213">
        <f>Q314*H314</f>
        <v>0.006</v>
      </c>
      <c r="S314" s="213">
        <v>0</v>
      </c>
      <c r="T314" s="214">
        <f>S314*H314</f>
        <v>0</v>
      </c>
      <c r="AR314" s="25" t="s">
        <v>214</v>
      </c>
      <c r="AT314" s="25" t="s">
        <v>395</v>
      </c>
      <c r="AU314" s="25" t="s">
        <v>88</v>
      </c>
      <c r="AY314" s="25" t="s">
        <v>159</v>
      </c>
      <c r="BE314" s="215">
        <f>IF(N314="základní",J314,0)</f>
        <v>0</v>
      </c>
      <c r="BF314" s="215">
        <f>IF(N314="snížená",J314,0)</f>
        <v>0</v>
      </c>
      <c r="BG314" s="215">
        <f>IF(N314="zákl. přenesená",J314,0)</f>
        <v>0</v>
      </c>
      <c r="BH314" s="215">
        <f>IF(N314="sníž. přenesená",J314,0)</f>
        <v>0</v>
      </c>
      <c r="BI314" s="215">
        <f>IF(N314="nulová",J314,0)</f>
        <v>0</v>
      </c>
      <c r="BJ314" s="25" t="s">
        <v>24</v>
      </c>
      <c r="BK314" s="215">
        <f>ROUND(I314*H314,2)</f>
        <v>0</v>
      </c>
      <c r="BL314" s="25" t="s">
        <v>166</v>
      </c>
      <c r="BM314" s="25" t="s">
        <v>981</v>
      </c>
    </row>
    <row r="315" spans="2:65" s="1" customFormat="1" ht="31.5" customHeight="1">
      <c r="B315" s="41"/>
      <c r="C315" s="204" t="s">
        <v>486</v>
      </c>
      <c r="D315" s="204" t="s">
        <v>161</v>
      </c>
      <c r="E315" s="205" t="s">
        <v>708</v>
      </c>
      <c r="F315" s="206" t="s">
        <v>709</v>
      </c>
      <c r="G315" s="207" t="s">
        <v>173</v>
      </c>
      <c r="H315" s="208">
        <v>1</v>
      </c>
      <c r="I315" s="209"/>
      <c r="J315" s="210">
        <f>ROUND(I315*H315,2)</f>
        <v>0</v>
      </c>
      <c r="K315" s="206" t="s">
        <v>165</v>
      </c>
      <c r="L315" s="61"/>
      <c r="M315" s="211" t="s">
        <v>22</v>
      </c>
      <c r="N315" s="212" t="s">
        <v>50</v>
      </c>
      <c r="O315" s="42"/>
      <c r="P315" s="213">
        <f>O315*H315</f>
        <v>0</v>
      </c>
      <c r="Q315" s="213">
        <v>0.00702</v>
      </c>
      <c r="R315" s="213">
        <f>Q315*H315</f>
        <v>0.00702</v>
      </c>
      <c r="S315" s="213">
        <v>0</v>
      </c>
      <c r="T315" s="214">
        <f>S315*H315</f>
        <v>0</v>
      </c>
      <c r="AR315" s="25" t="s">
        <v>166</v>
      </c>
      <c r="AT315" s="25" t="s">
        <v>161</v>
      </c>
      <c r="AU315" s="25" t="s">
        <v>88</v>
      </c>
      <c r="AY315" s="25" t="s">
        <v>159</v>
      </c>
      <c r="BE315" s="215">
        <f>IF(N315="základní",J315,0)</f>
        <v>0</v>
      </c>
      <c r="BF315" s="215">
        <f>IF(N315="snížená",J315,0)</f>
        <v>0</v>
      </c>
      <c r="BG315" s="215">
        <f>IF(N315="zákl. přenesená",J315,0)</f>
        <v>0</v>
      </c>
      <c r="BH315" s="215">
        <f>IF(N315="sníž. přenesená",J315,0)</f>
        <v>0</v>
      </c>
      <c r="BI315" s="215">
        <f>IF(N315="nulová",J315,0)</f>
        <v>0</v>
      </c>
      <c r="BJ315" s="25" t="s">
        <v>24</v>
      </c>
      <c r="BK315" s="215">
        <f>ROUND(I315*H315,2)</f>
        <v>0</v>
      </c>
      <c r="BL315" s="25" t="s">
        <v>166</v>
      </c>
      <c r="BM315" s="25" t="s">
        <v>982</v>
      </c>
    </row>
    <row r="316" spans="2:51" s="12" customFormat="1" ht="13.5">
      <c r="B316" s="216"/>
      <c r="C316" s="217"/>
      <c r="D316" s="218" t="s">
        <v>168</v>
      </c>
      <c r="E316" s="219" t="s">
        <v>22</v>
      </c>
      <c r="F316" s="220" t="s">
        <v>510</v>
      </c>
      <c r="G316" s="217"/>
      <c r="H316" s="221" t="s">
        <v>22</v>
      </c>
      <c r="I316" s="222"/>
      <c r="J316" s="217"/>
      <c r="K316" s="217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168</v>
      </c>
      <c r="AU316" s="227" t="s">
        <v>88</v>
      </c>
      <c r="AV316" s="12" t="s">
        <v>24</v>
      </c>
      <c r="AW316" s="12" t="s">
        <v>42</v>
      </c>
      <c r="AX316" s="12" t="s">
        <v>79</v>
      </c>
      <c r="AY316" s="227" t="s">
        <v>159</v>
      </c>
    </row>
    <row r="317" spans="2:51" s="13" customFormat="1" ht="13.5">
      <c r="B317" s="228"/>
      <c r="C317" s="229"/>
      <c r="D317" s="230" t="s">
        <v>168</v>
      </c>
      <c r="E317" s="231" t="s">
        <v>22</v>
      </c>
      <c r="F317" s="232" t="s">
        <v>24</v>
      </c>
      <c r="G317" s="229"/>
      <c r="H317" s="233">
        <v>1</v>
      </c>
      <c r="I317" s="234"/>
      <c r="J317" s="229"/>
      <c r="K317" s="229"/>
      <c r="L317" s="235"/>
      <c r="M317" s="236"/>
      <c r="N317" s="237"/>
      <c r="O317" s="237"/>
      <c r="P317" s="237"/>
      <c r="Q317" s="237"/>
      <c r="R317" s="237"/>
      <c r="S317" s="237"/>
      <c r="T317" s="238"/>
      <c r="AT317" s="239" t="s">
        <v>168</v>
      </c>
      <c r="AU317" s="239" t="s">
        <v>88</v>
      </c>
      <c r="AV317" s="13" t="s">
        <v>88</v>
      </c>
      <c r="AW317" s="13" t="s">
        <v>42</v>
      </c>
      <c r="AX317" s="13" t="s">
        <v>24</v>
      </c>
      <c r="AY317" s="239" t="s">
        <v>159</v>
      </c>
    </row>
    <row r="318" spans="2:65" s="1" customFormat="1" ht="31.5" customHeight="1">
      <c r="B318" s="41"/>
      <c r="C318" s="267" t="s">
        <v>501</v>
      </c>
      <c r="D318" s="267" t="s">
        <v>395</v>
      </c>
      <c r="E318" s="268" t="s">
        <v>716</v>
      </c>
      <c r="F318" s="269" t="s">
        <v>717</v>
      </c>
      <c r="G318" s="270" t="s">
        <v>173</v>
      </c>
      <c r="H318" s="271">
        <v>1</v>
      </c>
      <c r="I318" s="272"/>
      <c r="J318" s="273">
        <f>ROUND(I318*H318,2)</f>
        <v>0</v>
      </c>
      <c r="K318" s="269" t="s">
        <v>22</v>
      </c>
      <c r="L318" s="274"/>
      <c r="M318" s="275" t="s">
        <v>22</v>
      </c>
      <c r="N318" s="276" t="s">
        <v>50</v>
      </c>
      <c r="O318" s="42"/>
      <c r="P318" s="213">
        <f>O318*H318</f>
        <v>0</v>
      </c>
      <c r="Q318" s="213">
        <v>0.082</v>
      </c>
      <c r="R318" s="213">
        <f>Q318*H318</f>
        <v>0.082</v>
      </c>
      <c r="S318" s="213">
        <v>0</v>
      </c>
      <c r="T318" s="214">
        <f>S318*H318</f>
        <v>0</v>
      </c>
      <c r="AR318" s="25" t="s">
        <v>214</v>
      </c>
      <c r="AT318" s="25" t="s">
        <v>395</v>
      </c>
      <c r="AU318" s="25" t="s">
        <v>88</v>
      </c>
      <c r="AY318" s="25" t="s">
        <v>159</v>
      </c>
      <c r="BE318" s="215">
        <f>IF(N318="základní",J318,0)</f>
        <v>0</v>
      </c>
      <c r="BF318" s="215">
        <f>IF(N318="snížená",J318,0)</f>
        <v>0</v>
      </c>
      <c r="BG318" s="215">
        <f>IF(N318="zákl. přenesená",J318,0)</f>
        <v>0</v>
      </c>
      <c r="BH318" s="215">
        <f>IF(N318="sníž. přenesená",J318,0)</f>
        <v>0</v>
      </c>
      <c r="BI318" s="215">
        <f>IF(N318="nulová",J318,0)</f>
        <v>0</v>
      </c>
      <c r="BJ318" s="25" t="s">
        <v>24</v>
      </c>
      <c r="BK318" s="215">
        <f>ROUND(I318*H318,2)</f>
        <v>0</v>
      </c>
      <c r="BL318" s="25" t="s">
        <v>166</v>
      </c>
      <c r="BM318" s="25" t="s">
        <v>983</v>
      </c>
    </row>
    <row r="319" spans="2:51" s="13" customFormat="1" ht="13.5">
      <c r="B319" s="228"/>
      <c r="C319" s="229"/>
      <c r="D319" s="230" t="s">
        <v>168</v>
      </c>
      <c r="E319" s="231" t="s">
        <v>22</v>
      </c>
      <c r="F319" s="232" t="s">
        <v>24</v>
      </c>
      <c r="G319" s="229"/>
      <c r="H319" s="233">
        <v>1</v>
      </c>
      <c r="I319" s="234"/>
      <c r="J319" s="229"/>
      <c r="K319" s="229"/>
      <c r="L319" s="235"/>
      <c r="M319" s="236"/>
      <c r="N319" s="237"/>
      <c r="O319" s="237"/>
      <c r="P319" s="237"/>
      <c r="Q319" s="237"/>
      <c r="R319" s="237"/>
      <c r="S319" s="237"/>
      <c r="T319" s="238"/>
      <c r="AT319" s="239" t="s">
        <v>168</v>
      </c>
      <c r="AU319" s="239" t="s">
        <v>88</v>
      </c>
      <c r="AV319" s="13" t="s">
        <v>88</v>
      </c>
      <c r="AW319" s="13" t="s">
        <v>42</v>
      </c>
      <c r="AX319" s="13" t="s">
        <v>24</v>
      </c>
      <c r="AY319" s="239" t="s">
        <v>159</v>
      </c>
    </row>
    <row r="320" spans="2:65" s="1" customFormat="1" ht="31.5" customHeight="1">
      <c r="B320" s="41"/>
      <c r="C320" s="204" t="s">
        <v>506</v>
      </c>
      <c r="D320" s="204" t="s">
        <v>161</v>
      </c>
      <c r="E320" s="205" t="s">
        <v>720</v>
      </c>
      <c r="F320" s="206" t="s">
        <v>721</v>
      </c>
      <c r="G320" s="207" t="s">
        <v>173</v>
      </c>
      <c r="H320" s="208">
        <v>1</v>
      </c>
      <c r="I320" s="209"/>
      <c r="J320" s="210">
        <f>ROUND(I320*H320,2)</f>
        <v>0</v>
      </c>
      <c r="K320" s="206" t="s">
        <v>165</v>
      </c>
      <c r="L320" s="61"/>
      <c r="M320" s="211" t="s">
        <v>22</v>
      </c>
      <c r="N320" s="212" t="s">
        <v>50</v>
      </c>
      <c r="O320" s="42"/>
      <c r="P320" s="213">
        <f>O320*H320</f>
        <v>0</v>
      </c>
      <c r="Q320" s="213">
        <v>0</v>
      </c>
      <c r="R320" s="213">
        <f>Q320*H320</f>
        <v>0</v>
      </c>
      <c r="S320" s="213">
        <v>0.1</v>
      </c>
      <c r="T320" s="214">
        <f>S320*H320</f>
        <v>0.1</v>
      </c>
      <c r="AR320" s="25" t="s">
        <v>166</v>
      </c>
      <c r="AT320" s="25" t="s">
        <v>161</v>
      </c>
      <c r="AU320" s="25" t="s">
        <v>88</v>
      </c>
      <c r="AY320" s="25" t="s">
        <v>159</v>
      </c>
      <c r="BE320" s="215">
        <f>IF(N320="základní",J320,0)</f>
        <v>0</v>
      </c>
      <c r="BF320" s="215">
        <f>IF(N320="snížená",J320,0)</f>
        <v>0</v>
      </c>
      <c r="BG320" s="215">
        <f>IF(N320="zákl. přenesená",J320,0)</f>
        <v>0</v>
      </c>
      <c r="BH320" s="215">
        <f>IF(N320="sníž. přenesená",J320,0)</f>
        <v>0</v>
      </c>
      <c r="BI320" s="215">
        <f>IF(N320="nulová",J320,0)</f>
        <v>0</v>
      </c>
      <c r="BJ320" s="25" t="s">
        <v>24</v>
      </c>
      <c r="BK320" s="215">
        <f>ROUND(I320*H320,2)</f>
        <v>0</v>
      </c>
      <c r="BL320" s="25" t="s">
        <v>166</v>
      </c>
      <c r="BM320" s="25" t="s">
        <v>984</v>
      </c>
    </row>
    <row r="321" spans="2:51" s="12" customFormat="1" ht="13.5">
      <c r="B321" s="216"/>
      <c r="C321" s="217"/>
      <c r="D321" s="218" t="s">
        <v>168</v>
      </c>
      <c r="E321" s="219" t="s">
        <v>22</v>
      </c>
      <c r="F321" s="220" t="s">
        <v>723</v>
      </c>
      <c r="G321" s="217"/>
      <c r="H321" s="221" t="s">
        <v>22</v>
      </c>
      <c r="I321" s="222"/>
      <c r="J321" s="217"/>
      <c r="K321" s="217"/>
      <c r="L321" s="223"/>
      <c r="M321" s="224"/>
      <c r="N321" s="225"/>
      <c r="O321" s="225"/>
      <c r="P321" s="225"/>
      <c r="Q321" s="225"/>
      <c r="R321" s="225"/>
      <c r="S321" s="225"/>
      <c r="T321" s="226"/>
      <c r="AT321" s="227" t="s">
        <v>168</v>
      </c>
      <c r="AU321" s="227" t="s">
        <v>88</v>
      </c>
      <c r="AV321" s="12" t="s">
        <v>24</v>
      </c>
      <c r="AW321" s="12" t="s">
        <v>42</v>
      </c>
      <c r="AX321" s="12" t="s">
        <v>79</v>
      </c>
      <c r="AY321" s="227" t="s">
        <v>159</v>
      </c>
    </row>
    <row r="322" spans="2:51" s="13" customFormat="1" ht="13.5">
      <c r="B322" s="228"/>
      <c r="C322" s="229"/>
      <c r="D322" s="218" t="s">
        <v>168</v>
      </c>
      <c r="E322" s="242" t="s">
        <v>22</v>
      </c>
      <c r="F322" s="243" t="s">
        <v>24</v>
      </c>
      <c r="G322" s="229"/>
      <c r="H322" s="244">
        <v>1</v>
      </c>
      <c r="I322" s="234"/>
      <c r="J322" s="229"/>
      <c r="K322" s="229"/>
      <c r="L322" s="235"/>
      <c r="M322" s="236"/>
      <c r="N322" s="237"/>
      <c r="O322" s="237"/>
      <c r="P322" s="237"/>
      <c r="Q322" s="237"/>
      <c r="R322" s="237"/>
      <c r="S322" s="237"/>
      <c r="T322" s="238"/>
      <c r="AT322" s="239" t="s">
        <v>168</v>
      </c>
      <c r="AU322" s="239" t="s">
        <v>88</v>
      </c>
      <c r="AV322" s="13" t="s">
        <v>88</v>
      </c>
      <c r="AW322" s="13" t="s">
        <v>42</v>
      </c>
      <c r="AX322" s="13" t="s">
        <v>24</v>
      </c>
      <c r="AY322" s="239" t="s">
        <v>159</v>
      </c>
    </row>
    <row r="323" spans="2:63" s="11" customFormat="1" ht="29.85" customHeight="1">
      <c r="B323" s="187"/>
      <c r="C323" s="188"/>
      <c r="D323" s="201" t="s">
        <v>78</v>
      </c>
      <c r="E323" s="202" t="s">
        <v>220</v>
      </c>
      <c r="F323" s="202" t="s">
        <v>724</v>
      </c>
      <c r="G323" s="188"/>
      <c r="H323" s="188"/>
      <c r="I323" s="191"/>
      <c r="J323" s="203">
        <f>BK323</f>
        <v>0</v>
      </c>
      <c r="K323" s="188"/>
      <c r="L323" s="193"/>
      <c r="M323" s="194"/>
      <c r="N323" s="195"/>
      <c r="O323" s="195"/>
      <c r="P323" s="196">
        <f>SUM(P324:P333)</f>
        <v>0</v>
      </c>
      <c r="Q323" s="195"/>
      <c r="R323" s="196">
        <f>SUM(R324:R333)</f>
        <v>0.3108</v>
      </c>
      <c r="S323" s="195"/>
      <c r="T323" s="197">
        <f>SUM(T324:T333)</f>
        <v>0</v>
      </c>
      <c r="AR323" s="198" t="s">
        <v>24</v>
      </c>
      <c r="AT323" s="199" t="s">
        <v>78</v>
      </c>
      <c r="AU323" s="199" t="s">
        <v>24</v>
      </c>
      <c r="AY323" s="198" t="s">
        <v>159</v>
      </c>
      <c r="BK323" s="200">
        <f>SUM(BK324:BK333)</f>
        <v>0</v>
      </c>
    </row>
    <row r="324" spans="2:65" s="1" customFormat="1" ht="44.25" customHeight="1">
      <c r="B324" s="41"/>
      <c r="C324" s="204" t="s">
        <v>514</v>
      </c>
      <c r="D324" s="204" t="s">
        <v>161</v>
      </c>
      <c r="E324" s="205" t="s">
        <v>735</v>
      </c>
      <c r="F324" s="206" t="s">
        <v>736</v>
      </c>
      <c r="G324" s="207" t="s">
        <v>217</v>
      </c>
      <c r="H324" s="208">
        <v>2</v>
      </c>
      <c r="I324" s="209"/>
      <c r="J324" s="210">
        <f>ROUND(I324*H324,2)</f>
        <v>0</v>
      </c>
      <c r="K324" s="206" t="s">
        <v>165</v>
      </c>
      <c r="L324" s="61"/>
      <c r="M324" s="211" t="s">
        <v>22</v>
      </c>
      <c r="N324" s="212" t="s">
        <v>50</v>
      </c>
      <c r="O324" s="42"/>
      <c r="P324" s="213">
        <f>O324*H324</f>
        <v>0</v>
      </c>
      <c r="Q324" s="213">
        <v>0.1554</v>
      </c>
      <c r="R324" s="213">
        <f>Q324*H324</f>
        <v>0.3108</v>
      </c>
      <c r="S324" s="213">
        <v>0</v>
      </c>
      <c r="T324" s="214">
        <f>S324*H324</f>
        <v>0</v>
      </c>
      <c r="AR324" s="25" t="s">
        <v>166</v>
      </c>
      <c r="AT324" s="25" t="s">
        <v>161</v>
      </c>
      <c r="AU324" s="25" t="s">
        <v>88</v>
      </c>
      <c r="AY324" s="25" t="s">
        <v>159</v>
      </c>
      <c r="BE324" s="215">
        <f>IF(N324="základní",J324,0)</f>
        <v>0</v>
      </c>
      <c r="BF324" s="215">
        <f>IF(N324="snížená",J324,0)</f>
        <v>0</v>
      </c>
      <c r="BG324" s="215">
        <f>IF(N324="zákl. přenesená",J324,0)</f>
        <v>0</v>
      </c>
      <c r="BH324" s="215">
        <f>IF(N324="sníž. přenesená",J324,0)</f>
        <v>0</v>
      </c>
      <c r="BI324" s="215">
        <f>IF(N324="nulová",J324,0)</f>
        <v>0</v>
      </c>
      <c r="BJ324" s="25" t="s">
        <v>24</v>
      </c>
      <c r="BK324" s="215">
        <f>ROUND(I324*H324,2)</f>
        <v>0</v>
      </c>
      <c r="BL324" s="25" t="s">
        <v>166</v>
      </c>
      <c r="BM324" s="25" t="s">
        <v>985</v>
      </c>
    </row>
    <row r="325" spans="2:51" s="12" customFormat="1" ht="13.5">
      <c r="B325" s="216"/>
      <c r="C325" s="217"/>
      <c r="D325" s="218" t="s">
        <v>168</v>
      </c>
      <c r="E325" s="219" t="s">
        <v>22</v>
      </c>
      <c r="F325" s="220" t="s">
        <v>738</v>
      </c>
      <c r="G325" s="217"/>
      <c r="H325" s="221" t="s">
        <v>22</v>
      </c>
      <c r="I325" s="222"/>
      <c r="J325" s="217"/>
      <c r="K325" s="217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168</v>
      </c>
      <c r="AU325" s="227" t="s">
        <v>88</v>
      </c>
      <c r="AV325" s="12" t="s">
        <v>24</v>
      </c>
      <c r="AW325" s="12" t="s">
        <v>42</v>
      </c>
      <c r="AX325" s="12" t="s">
        <v>79</v>
      </c>
      <c r="AY325" s="227" t="s">
        <v>159</v>
      </c>
    </row>
    <row r="326" spans="2:51" s="12" customFormat="1" ht="13.5">
      <c r="B326" s="216"/>
      <c r="C326" s="217"/>
      <c r="D326" s="218" t="s">
        <v>168</v>
      </c>
      <c r="E326" s="219" t="s">
        <v>22</v>
      </c>
      <c r="F326" s="220" t="s">
        <v>739</v>
      </c>
      <c r="G326" s="217"/>
      <c r="H326" s="221" t="s">
        <v>22</v>
      </c>
      <c r="I326" s="222"/>
      <c r="J326" s="217"/>
      <c r="K326" s="217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168</v>
      </c>
      <c r="AU326" s="227" t="s">
        <v>88</v>
      </c>
      <c r="AV326" s="12" t="s">
        <v>24</v>
      </c>
      <c r="AW326" s="12" t="s">
        <v>42</v>
      </c>
      <c r="AX326" s="12" t="s">
        <v>79</v>
      </c>
      <c r="AY326" s="227" t="s">
        <v>159</v>
      </c>
    </row>
    <row r="327" spans="2:51" s="13" customFormat="1" ht="13.5">
      <c r="B327" s="228"/>
      <c r="C327" s="229"/>
      <c r="D327" s="230" t="s">
        <v>168</v>
      </c>
      <c r="E327" s="231" t="s">
        <v>22</v>
      </c>
      <c r="F327" s="232" t="s">
        <v>868</v>
      </c>
      <c r="G327" s="229"/>
      <c r="H327" s="233">
        <v>2</v>
      </c>
      <c r="I327" s="234"/>
      <c r="J327" s="229"/>
      <c r="K327" s="229"/>
      <c r="L327" s="235"/>
      <c r="M327" s="236"/>
      <c r="N327" s="237"/>
      <c r="O327" s="237"/>
      <c r="P327" s="237"/>
      <c r="Q327" s="237"/>
      <c r="R327" s="237"/>
      <c r="S327" s="237"/>
      <c r="T327" s="238"/>
      <c r="AT327" s="239" t="s">
        <v>168</v>
      </c>
      <c r="AU327" s="239" t="s">
        <v>88</v>
      </c>
      <c r="AV327" s="13" t="s">
        <v>88</v>
      </c>
      <c r="AW327" s="13" t="s">
        <v>42</v>
      </c>
      <c r="AX327" s="13" t="s">
        <v>24</v>
      </c>
      <c r="AY327" s="239" t="s">
        <v>159</v>
      </c>
    </row>
    <row r="328" spans="2:65" s="1" customFormat="1" ht="57" customHeight="1">
      <c r="B328" s="41"/>
      <c r="C328" s="204" t="s">
        <v>519</v>
      </c>
      <c r="D328" s="204" t="s">
        <v>161</v>
      </c>
      <c r="E328" s="205" t="s">
        <v>783</v>
      </c>
      <c r="F328" s="206" t="s">
        <v>784</v>
      </c>
      <c r="G328" s="207" t="s">
        <v>217</v>
      </c>
      <c r="H328" s="208">
        <v>2</v>
      </c>
      <c r="I328" s="209"/>
      <c r="J328" s="210">
        <f>ROUND(I328*H328,2)</f>
        <v>0</v>
      </c>
      <c r="K328" s="206" t="s">
        <v>165</v>
      </c>
      <c r="L328" s="61"/>
      <c r="M328" s="211" t="s">
        <v>22</v>
      </c>
      <c r="N328" s="212" t="s">
        <v>50</v>
      </c>
      <c r="O328" s="42"/>
      <c r="P328" s="213">
        <f>O328*H328</f>
        <v>0</v>
      </c>
      <c r="Q328" s="213">
        <v>0</v>
      </c>
      <c r="R328" s="213">
        <f>Q328*H328</f>
        <v>0</v>
      </c>
      <c r="S328" s="213">
        <v>0</v>
      </c>
      <c r="T328" s="214">
        <f>S328*H328</f>
        <v>0</v>
      </c>
      <c r="AR328" s="25" t="s">
        <v>166</v>
      </c>
      <c r="AT328" s="25" t="s">
        <v>161</v>
      </c>
      <c r="AU328" s="25" t="s">
        <v>88</v>
      </c>
      <c r="AY328" s="25" t="s">
        <v>159</v>
      </c>
      <c r="BE328" s="215">
        <f>IF(N328="základní",J328,0)</f>
        <v>0</v>
      </c>
      <c r="BF328" s="215">
        <f>IF(N328="snížená",J328,0)</f>
        <v>0</v>
      </c>
      <c r="BG328" s="215">
        <f>IF(N328="zákl. přenesená",J328,0)</f>
        <v>0</v>
      </c>
      <c r="BH328" s="215">
        <f>IF(N328="sníž. přenesená",J328,0)</f>
        <v>0</v>
      </c>
      <c r="BI328" s="215">
        <f>IF(N328="nulová",J328,0)</f>
        <v>0</v>
      </c>
      <c r="BJ328" s="25" t="s">
        <v>24</v>
      </c>
      <c r="BK328" s="215">
        <f>ROUND(I328*H328,2)</f>
        <v>0</v>
      </c>
      <c r="BL328" s="25" t="s">
        <v>166</v>
      </c>
      <c r="BM328" s="25" t="s">
        <v>986</v>
      </c>
    </row>
    <row r="329" spans="2:51" s="12" customFormat="1" ht="13.5">
      <c r="B329" s="216"/>
      <c r="C329" s="217"/>
      <c r="D329" s="218" t="s">
        <v>168</v>
      </c>
      <c r="E329" s="219" t="s">
        <v>22</v>
      </c>
      <c r="F329" s="220" t="s">
        <v>738</v>
      </c>
      <c r="G329" s="217"/>
      <c r="H329" s="221" t="s">
        <v>22</v>
      </c>
      <c r="I329" s="222"/>
      <c r="J329" s="217"/>
      <c r="K329" s="217"/>
      <c r="L329" s="223"/>
      <c r="M329" s="224"/>
      <c r="N329" s="225"/>
      <c r="O329" s="225"/>
      <c r="P329" s="225"/>
      <c r="Q329" s="225"/>
      <c r="R329" s="225"/>
      <c r="S329" s="225"/>
      <c r="T329" s="226"/>
      <c r="AT329" s="227" t="s">
        <v>168</v>
      </c>
      <c r="AU329" s="227" t="s">
        <v>88</v>
      </c>
      <c r="AV329" s="12" t="s">
        <v>24</v>
      </c>
      <c r="AW329" s="12" t="s">
        <v>42</v>
      </c>
      <c r="AX329" s="12" t="s">
        <v>79</v>
      </c>
      <c r="AY329" s="227" t="s">
        <v>159</v>
      </c>
    </row>
    <row r="330" spans="2:51" s="13" customFormat="1" ht="13.5">
      <c r="B330" s="228"/>
      <c r="C330" s="229"/>
      <c r="D330" s="230" t="s">
        <v>168</v>
      </c>
      <c r="E330" s="231" t="s">
        <v>22</v>
      </c>
      <c r="F330" s="232" t="s">
        <v>868</v>
      </c>
      <c r="G330" s="229"/>
      <c r="H330" s="233">
        <v>2</v>
      </c>
      <c r="I330" s="234"/>
      <c r="J330" s="229"/>
      <c r="K330" s="229"/>
      <c r="L330" s="235"/>
      <c r="M330" s="236"/>
      <c r="N330" s="237"/>
      <c r="O330" s="237"/>
      <c r="P330" s="237"/>
      <c r="Q330" s="237"/>
      <c r="R330" s="237"/>
      <c r="S330" s="237"/>
      <c r="T330" s="238"/>
      <c r="AT330" s="239" t="s">
        <v>168</v>
      </c>
      <c r="AU330" s="239" t="s">
        <v>88</v>
      </c>
      <c r="AV330" s="13" t="s">
        <v>88</v>
      </c>
      <c r="AW330" s="13" t="s">
        <v>42</v>
      </c>
      <c r="AX330" s="13" t="s">
        <v>24</v>
      </c>
      <c r="AY330" s="239" t="s">
        <v>159</v>
      </c>
    </row>
    <row r="331" spans="2:65" s="1" customFormat="1" ht="44.25" customHeight="1">
      <c r="B331" s="41"/>
      <c r="C331" s="204" t="s">
        <v>523</v>
      </c>
      <c r="D331" s="204" t="s">
        <v>161</v>
      </c>
      <c r="E331" s="205" t="s">
        <v>787</v>
      </c>
      <c r="F331" s="206" t="s">
        <v>788</v>
      </c>
      <c r="G331" s="207" t="s">
        <v>164</v>
      </c>
      <c r="H331" s="208">
        <v>4.41</v>
      </c>
      <c r="I331" s="209"/>
      <c r="J331" s="210">
        <f>ROUND(I331*H331,2)</f>
        <v>0</v>
      </c>
      <c r="K331" s="206" t="s">
        <v>165</v>
      </c>
      <c r="L331" s="61"/>
      <c r="M331" s="211" t="s">
        <v>22</v>
      </c>
      <c r="N331" s="212" t="s">
        <v>50</v>
      </c>
      <c r="O331" s="42"/>
      <c r="P331" s="213">
        <f>O331*H331</f>
        <v>0</v>
      </c>
      <c r="Q331" s="213">
        <v>0</v>
      </c>
      <c r="R331" s="213">
        <f>Q331*H331</f>
        <v>0</v>
      </c>
      <c r="S331" s="213">
        <v>0</v>
      </c>
      <c r="T331" s="214">
        <f>S331*H331</f>
        <v>0</v>
      </c>
      <c r="AR331" s="25" t="s">
        <v>166</v>
      </c>
      <c r="AT331" s="25" t="s">
        <v>161</v>
      </c>
      <c r="AU331" s="25" t="s">
        <v>88</v>
      </c>
      <c r="AY331" s="25" t="s">
        <v>159</v>
      </c>
      <c r="BE331" s="215">
        <f>IF(N331="základní",J331,0)</f>
        <v>0</v>
      </c>
      <c r="BF331" s="215">
        <f>IF(N331="snížená",J331,0)</f>
        <v>0</v>
      </c>
      <c r="BG331" s="215">
        <f>IF(N331="zákl. přenesená",J331,0)</f>
        <v>0</v>
      </c>
      <c r="BH331" s="215">
        <f>IF(N331="sníž. přenesená",J331,0)</f>
        <v>0</v>
      </c>
      <c r="BI331" s="215">
        <f>IF(N331="nulová",J331,0)</f>
        <v>0</v>
      </c>
      <c r="BJ331" s="25" t="s">
        <v>24</v>
      </c>
      <c r="BK331" s="215">
        <f>ROUND(I331*H331,2)</f>
        <v>0</v>
      </c>
      <c r="BL331" s="25" t="s">
        <v>166</v>
      </c>
      <c r="BM331" s="25" t="s">
        <v>987</v>
      </c>
    </row>
    <row r="332" spans="2:51" s="12" customFormat="1" ht="13.5">
      <c r="B332" s="216"/>
      <c r="C332" s="217"/>
      <c r="D332" s="218" t="s">
        <v>168</v>
      </c>
      <c r="E332" s="219" t="s">
        <v>22</v>
      </c>
      <c r="F332" s="220" t="s">
        <v>790</v>
      </c>
      <c r="G332" s="217"/>
      <c r="H332" s="221" t="s">
        <v>22</v>
      </c>
      <c r="I332" s="222"/>
      <c r="J332" s="217"/>
      <c r="K332" s="217"/>
      <c r="L332" s="223"/>
      <c r="M332" s="224"/>
      <c r="N332" s="225"/>
      <c r="O332" s="225"/>
      <c r="P332" s="225"/>
      <c r="Q332" s="225"/>
      <c r="R332" s="225"/>
      <c r="S332" s="225"/>
      <c r="T332" s="226"/>
      <c r="AT332" s="227" t="s">
        <v>168</v>
      </c>
      <c r="AU332" s="227" t="s">
        <v>88</v>
      </c>
      <c r="AV332" s="12" t="s">
        <v>24</v>
      </c>
      <c r="AW332" s="12" t="s">
        <v>42</v>
      </c>
      <c r="AX332" s="12" t="s">
        <v>79</v>
      </c>
      <c r="AY332" s="227" t="s">
        <v>159</v>
      </c>
    </row>
    <row r="333" spans="2:51" s="13" customFormat="1" ht="13.5">
      <c r="B333" s="228"/>
      <c r="C333" s="229"/>
      <c r="D333" s="218" t="s">
        <v>168</v>
      </c>
      <c r="E333" s="242" t="s">
        <v>22</v>
      </c>
      <c r="F333" s="243" t="s">
        <v>858</v>
      </c>
      <c r="G333" s="229"/>
      <c r="H333" s="244">
        <v>4.41</v>
      </c>
      <c r="I333" s="234"/>
      <c r="J333" s="229"/>
      <c r="K333" s="229"/>
      <c r="L333" s="235"/>
      <c r="M333" s="236"/>
      <c r="N333" s="237"/>
      <c r="O333" s="237"/>
      <c r="P333" s="237"/>
      <c r="Q333" s="237"/>
      <c r="R333" s="237"/>
      <c r="S333" s="237"/>
      <c r="T333" s="238"/>
      <c r="AT333" s="239" t="s">
        <v>168</v>
      </c>
      <c r="AU333" s="239" t="s">
        <v>88</v>
      </c>
      <c r="AV333" s="13" t="s">
        <v>88</v>
      </c>
      <c r="AW333" s="13" t="s">
        <v>42</v>
      </c>
      <c r="AX333" s="13" t="s">
        <v>24</v>
      </c>
      <c r="AY333" s="239" t="s">
        <v>159</v>
      </c>
    </row>
    <row r="334" spans="2:63" s="11" customFormat="1" ht="29.85" customHeight="1">
      <c r="B334" s="187"/>
      <c r="C334" s="188"/>
      <c r="D334" s="201" t="s">
        <v>78</v>
      </c>
      <c r="E334" s="202" t="s">
        <v>791</v>
      </c>
      <c r="F334" s="202" t="s">
        <v>792</v>
      </c>
      <c r="G334" s="188"/>
      <c r="H334" s="188"/>
      <c r="I334" s="191"/>
      <c r="J334" s="203">
        <f>BK334</f>
        <v>0</v>
      </c>
      <c r="K334" s="188"/>
      <c r="L334" s="193"/>
      <c r="M334" s="194"/>
      <c r="N334" s="195"/>
      <c r="O334" s="195"/>
      <c r="P334" s="196">
        <f>SUM(P335:P355)</f>
        <v>0</v>
      </c>
      <c r="Q334" s="195"/>
      <c r="R334" s="196">
        <f>SUM(R335:R355)</f>
        <v>0</v>
      </c>
      <c r="S334" s="195"/>
      <c r="T334" s="197">
        <f>SUM(T335:T355)</f>
        <v>0</v>
      </c>
      <c r="AR334" s="198" t="s">
        <v>24</v>
      </c>
      <c r="AT334" s="199" t="s">
        <v>78</v>
      </c>
      <c r="AU334" s="199" t="s">
        <v>24</v>
      </c>
      <c r="AY334" s="198" t="s">
        <v>159</v>
      </c>
      <c r="BK334" s="200">
        <f>SUM(BK335:BK355)</f>
        <v>0</v>
      </c>
    </row>
    <row r="335" spans="2:65" s="1" customFormat="1" ht="31.5" customHeight="1">
      <c r="B335" s="41"/>
      <c r="C335" s="204" t="s">
        <v>527</v>
      </c>
      <c r="D335" s="204" t="s">
        <v>161</v>
      </c>
      <c r="E335" s="205" t="s">
        <v>794</v>
      </c>
      <c r="F335" s="206" t="s">
        <v>795</v>
      </c>
      <c r="G335" s="207" t="s">
        <v>377</v>
      </c>
      <c r="H335" s="208">
        <v>4.557</v>
      </c>
      <c r="I335" s="209"/>
      <c r="J335" s="210">
        <f>ROUND(I335*H335,2)</f>
        <v>0</v>
      </c>
      <c r="K335" s="206" t="s">
        <v>165</v>
      </c>
      <c r="L335" s="61"/>
      <c r="M335" s="211" t="s">
        <v>22</v>
      </c>
      <c r="N335" s="212" t="s">
        <v>50</v>
      </c>
      <c r="O335" s="42"/>
      <c r="P335" s="213">
        <f>O335*H335</f>
        <v>0</v>
      </c>
      <c r="Q335" s="213">
        <v>0</v>
      </c>
      <c r="R335" s="213">
        <f>Q335*H335</f>
        <v>0</v>
      </c>
      <c r="S335" s="213">
        <v>0</v>
      </c>
      <c r="T335" s="214">
        <f>S335*H335</f>
        <v>0</v>
      </c>
      <c r="AR335" s="25" t="s">
        <v>166</v>
      </c>
      <c r="AT335" s="25" t="s">
        <v>161</v>
      </c>
      <c r="AU335" s="25" t="s">
        <v>88</v>
      </c>
      <c r="AY335" s="25" t="s">
        <v>159</v>
      </c>
      <c r="BE335" s="215">
        <f>IF(N335="základní",J335,0)</f>
        <v>0</v>
      </c>
      <c r="BF335" s="215">
        <f>IF(N335="snížená",J335,0)</f>
        <v>0</v>
      </c>
      <c r="BG335" s="215">
        <f>IF(N335="zákl. přenesená",J335,0)</f>
        <v>0</v>
      </c>
      <c r="BH335" s="215">
        <f>IF(N335="sníž. přenesená",J335,0)</f>
        <v>0</v>
      </c>
      <c r="BI335" s="215">
        <f>IF(N335="nulová",J335,0)</f>
        <v>0</v>
      </c>
      <c r="BJ335" s="25" t="s">
        <v>24</v>
      </c>
      <c r="BK335" s="215">
        <f>ROUND(I335*H335,2)</f>
        <v>0</v>
      </c>
      <c r="BL335" s="25" t="s">
        <v>166</v>
      </c>
      <c r="BM335" s="25" t="s">
        <v>988</v>
      </c>
    </row>
    <row r="336" spans="2:51" s="13" customFormat="1" ht="13.5">
      <c r="B336" s="228"/>
      <c r="C336" s="229"/>
      <c r="D336" s="218" t="s">
        <v>168</v>
      </c>
      <c r="E336" s="242" t="s">
        <v>22</v>
      </c>
      <c r="F336" s="243" t="s">
        <v>989</v>
      </c>
      <c r="G336" s="229"/>
      <c r="H336" s="244">
        <v>0.749</v>
      </c>
      <c r="I336" s="234"/>
      <c r="J336" s="229"/>
      <c r="K336" s="229"/>
      <c r="L336" s="235"/>
      <c r="M336" s="236"/>
      <c r="N336" s="237"/>
      <c r="O336" s="237"/>
      <c r="P336" s="237"/>
      <c r="Q336" s="237"/>
      <c r="R336" s="237"/>
      <c r="S336" s="237"/>
      <c r="T336" s="238"/>
      <c r="AT336" s="239" t="s">
        <v>168</v>
      </c>
      <c r="AU336" s="239" t="s">
        <v>88</v>
      </c>
      <c r="AV336" s="13" t="s">
        <v>88</v>
      </c>
      <c r="AW336" s="13" t="s">
        <v>42</v>
      </c>
      <c r="AX336" s="13" t="s">
        <v>79</v>
      </c>
      <c r="AY336" s="239" t="s">
        <v>159</v>
      </c>
    </row>
    <row r="337" spans="2:51" s="13" customFormat="1" ht="13.5">
      <c r="B337" s="228"/>
      <c r="C337" s="229"/>
      <c r="D337" s="218" t="s">
        <v>168</v>
      </c>
      <c r="E337" s="242" t="s">
        <v>22</v>
      </c>
      <c r="F337" s="243" t="s">
        <v>990</v>
      </c>
      <c r="G337" s="229"/>
      <c r="H337" s="244">
        <v>2.92</v>
      </c>
      <c r="I337" s="234"/>
      <c r="J337" s="229"/>
      <c r="K337" s="229"/>
      <c r="L337" s="235"/>
      <c r="M337" s="236"/>
      <c r="N337" s="237"/>
      <c r="O337" s="237"/>
      <c r="P337" s="237"/>
      <c r="Q337" s="237"/>
      <c r="R337" s="237"/>
      <c r="S337" s="237"/>
      <c r="T337" s="238"/>
      <c r="AT337" s="239" t="s">
        <v>168</v>
      </c>
      <c r="AU337" s="239" t="s">
        <v>88</v>
      </c>
      <c r="AV337" s="13" t="s">
        <v>88</v>
      </c>
      <c r="AW337" s="13" t="s">
        <v>42</v>
      </c>
      <c r="AX337" s="13" t="s">
        <v>79</v>
      </c>
      <c r="AY337" s="239" t="s">
        <v>159</v>
      </c>
    </row>
    <row r="338" spans="2:51" s="13" customFormat="1" ht="13.5">
      <c r="B338" s="228"/>
      <c r="C338" s="229"/>
      <c r="D338" s="218" t="s">
        <v>168</v>
      </c>
      <c r="E338" s="242" t="s">
        <v>22</v>
      </c>
      <c r="F338" s="243" t="s">
        <v>991</v>
      </c>
      <c r="G338" s="229"/>
      <c r="H338" s="244">
        <v>0.888</v>
      </c>
      <c r="I338" s="234"/>
      <c r="J338" s="229"/>
      <c r="K338" s="229"/>
      <c r="L338" s="235"/>
      <c r="M338" s="236"/>
      <c r="N338" s="237"/>
      <c r="O338" s="237"/>
      <c r="P338" s="237"/>
      <c r="Q338" s="237"/>
      <c r="R338" s="237"/>
      <c r="S338" s="237"/>
      <c r="T338" s="238"/>
      <c r="AT338" s="239" t="s">
        <v>168</v>
      </c>
      <c r="AU338" s="239" t="s">
        <v>88</v>
      </c>
      <c r="AV338" s="13" t="s">
        <v>88</v>
      </c>
      <c r="AW338" s="13" t="s">
        <v>42</v>
      </c>
      <c r="AX338" s="13" t="s">
        <v>79</v>
      </c>
      <c r="AY338" s="239" t="s">
        <v>159</v>
      </c>
    </row>
    <row r="339" spans="2:51" s="14" customFormat="1" ht="13.5">
      <c r="B339" s="245"/>
      <c r="C339" s="246"/>
      <c r="D339" s="230" t="s">
        <v>168</v>
      </c>
      <c r="E339" s="247" t="s">
        <v>22</v>
      </c>
      <c r="F339" s="248" t="s">
        <v>204</v>
      </c>
      <c r="G339" s="246"/>
      <c r="H339" s="249">
        <v>4.557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AT339" s="255" t="s">
        <v>168</v>
      </c>
      <c r="AU339" s="255" t="s">
        <v>88</v>
      </c>
      <c r="AV339" s="14" t="s">
        <v>166</v>
      </c>
      <c r="AW339" s="14" t="s">
        <v>42</v>
      </c>
      <c r="AX339" s="14" t="s">
        <v>24</v>
      </c>
      <c r="AY339" s="255" t="s">
        <v>159</v>
      </c>
    </row>
    <row r="340" spans="2:65" s="1" customFormat="1" ht="31.5" customHeight="1">
      <c r="B340" s="41"/>
      <c r="C340" s="204" t="s">
        <v>531</v>
      </c>
      <c r="D340" s="204" t="s">
        <v>161</v>
      </c>
      <c r="E340" s="205" t="s">
        <v>801</v>
      </c>
      <c r="F340" s="206" t="s">
        <v>802</v>
      </c>
      <c r="G340" s="207" t="s">
        <v>377</v>
      </c>
      <c r="H340" s="208">
        <v>18.228</v>
      </c>
      <c r="I340" s="209"/>
      <c r="J340" s="210">
        <f>ROUND(I340*H340,2)</f>
        <v>0</v>
      </c>
      <c r="K340" s="206" t="s">
        <v>165</v>
      </c>
      <c r="L340" s="61"/>
      <c r="M340" s="211" t="s">
        <v>22</v>
      </c>
      <c r="N340" s="212" t="s">
        <v>50</v>
      </c>
      <c r="O340" s="42"/>
      <c r="P340" s="213">
        <f>O340*H340</f>
        <v>0</v>
      </c>
      <c r="Q340" s="213">
        <v>0</v>
      </c>
      <c r="R340" s="213">
        <f>Q340*H340</f>
        <v>0</v>
      </c>
      <c r="S340" s="213">
        <v>0</v>
      </c>
      <c r="T340" s="214">
        <f>S340*H340</f>
        <v>0</v>
      </c>
      <c r="AR340" s="25" t="s">
        <v>166</v>
      </c>
      <c r="AT340" s="25" t="s">
        <v>161</v>
      </c>
      <c r="AU340" s="25" t="s">
        <v>88</v>
      </c>
      <c r="AY340" s="25" t="s">
        <v>159</v>
      </c>
      <c r="BE340" s="215">
        <f>IF(N340="základní",J340,0)</f>
        <v>0</v>
      </c>
      <c r="BF340" s="215">
        <f>IF(N340="snížená",J340,0)</f>
        <v>0</v>
      </c>
      <c r="BG340" s="215">
        <f>IF(N340="zákl. přenesená",J340,0)</f>
        <v>0</v>
      </c>
      <c r="BH340" s="215">
        <f>IF(N340="sníž. přenesená",J340,0)</f>
        <v>0</v>
      </c>
      <c r="BI340" s="215">
        <f>IF(N340="nulová",J340,0)</f>
        <v>0</v>
      </c>
      <c r="BJ340" s="25" t="s">
        <v>24</v>
      </c>
      <c r="BK340" s="215">
        <f>ROUND(I340*H340,2)</f>
        <v>0</v>
      </c>
      <c r="BL340" s="25" t="s">
        <v>166</v>
      </c>
      <c r="BM340" s="25" t="s">
        <v>992</v>
      </c>
    </row>
    <row r="341" spans="2:51" s="12" customFormat="1" ht="13.5">
      <c r="B341" s="216"/>
      <c r="C341" s="217"/>
      <c r="D341" s="218" t="s">
        <v>168</v>
      </c>
      <c r="E341" s="219" t="s">
        <v>22</v>
      </c>
      <c r="F341" s="220" t="s">
        <v>804</v>
      </c>
      <c r="G341" s="217"/>
      <c r="H341" s="221" t="s">
        <v>22</v>
      </c>
      <c r="I341" s="222"/>
      <c r="J341" s="217"/>
      <c r="K341" s="217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168</v>
      </c>
      <c r="AU341" s="227" t="s">
        <v>88</v>
      </c>
      <c r="AV341" s="12" t="s">
        <v>24</v>
      </c>
      <c r="AW341" s="12" t="s">
        <v>42</v>
      </c>
      <c r="AX341" s="12" t="s">
        <v>79</v>
      </c>
      <c r="AY341" s="227" t="s">
        <v>159</v>
      </c>
    </row>
    <row r="342" spans="2:51" s="13" customFormat="1" ht="13.5">
      <c r="B342" s="228"/>
      <c r="C342" s="229"/>
      <c r="D342" s="230" t="s">
        <v>168</v>
      </c>
      <c r="E342" s="231" t="s">
        <v>22</v>
      </c>
      <c r="F342" s="232" t="s">
        <v>993</v>
      </c>
      <c r="G342" s="229"/>
      <c r="H342" s="233">
        <v>18.228</v>
      </c>
      <c r="I342" s="234"/>
      <c r="J342" s="229"/>
      <c r="K342" s="229"/>
      <c r="L342" s="235"/>
      <c r="M342" s="236"/>
      <c r="N342" s="237"/>
      <c r="O342" s="237"/>
      <c r="P342" s="237"/>
      <c r="Q342" s="237"/>
      <c r="R342" s="237"/>
      <c r="S342" s="237"/>
      <c r="T342" s="238"/>
      <c r="AT342" s="239" t="s">
        <v>168</v>
      </c>
      <c r="AU342" s="239" t="s">
        <v>88</v>
      </c>
      <c r="AV342" s="13" t="s">
        <v>88</v>
      </c>
      <c r="AW342" s="13" t="s">
        <v>42</v>
      </c>
      <c r="AX342" s="13" t="s">
        <v>24</v>
      </c>
      <c r="AY342" s="239" t="s">
        <v>159</v>
      </c>
    </row>
    <row r="343" spans="2:65" s="1" customFormat="1" ht="31.5" customHeight="1">
      <c r="B343" s="41"/>
      <c r="C343" s="204" t="s">
        <v>535</v>
      </c>
      <c r="D343" s="204" t="s">
        <v>161</v>
      </c>
      <c r="E343" s="205" t="s">
        <v>807</v>
      </c>
      <c r="F343" s="206" t="s">
        <v>808</v>
      </c>
      <c r="G343" s="207" t="s">
        <v>377</v>
      </c>
      <c r="H343" s="208">
        <v>11.18</v>
      </c>
      <c r="I343" s="209"/>
      <c r="J343" s="210">
        <f>ROUND(I343*H343,2)</f>
        <v>0</v>
      </c>
      <c r="K343" s="206" t="s">
        <v>165</v>
      </c>
      <c r="L343" s="61"/>
      <c r="M343" s="211" t="s">
        <v>22</v>
      </c>
      <c r="N343" s="212" t="s">
        <v>50</v>
      </c>
      <c r="O343" s="42"/>
      <c r="P343" s="213">
        <f>O343*H343</f>
        <v>0</v>
      </c>
      <c r="Q343" s="213">
        <v>0</v>
      </c>
      <c r="R343" s="213">
        <f>Q343*H343</f>
        <v>0</v>
      </c>
      <c r="S343" s="213">
        <v>0</v>
      </c>
      <c r="T343" s="214">
        <f>S343*H343</f>
        <v>0</v>
      </c>
      <c r="AR343" s="25" t="s">
        <v>166</v>
      </c>
      <c r="AT343" s="25" t="s">
        <v>161</v>
      </c>
      <c r="AU343" s="25" t="s">
        <v>88</v>
      </c>
      <c r="AY343" s="25" t="s">
        <v>159</v>
      </c>
      <c r="BE343" s="215">
        <f>IF(N343="základní",J343,0)</f>
        <v>0</v>
      </c>
      <c r="BF343" s="215">
        <f>IF(N343="snížená",J343,0)</f>
        <v>0</v>
      </c>
      <c r="BG343" s="215">
        <f>IF(N343="zákl. přenesená",J343,0)</f>
        <v>0</v>
      </c>
      <c r="BH343" s="215">
        <f>IF(N343="sníž. přenesená",J343,0)</f>
        <v>0</v>
      </c>
      <c r="BI343" s="215">
        <f>IF(N343="nulová",J343,0)</f>
        <v>0</v>
      </c>
      <c r="BJ343" s="25" t="s">
        <v>24</v>
      </c>
      <c r="BK343" s="215">
        <f>ROUND(I343*H343,2)</f>
        <v>0</v>
      </c>
      <c r="BL343" s="25" t="s">
        <v>166</v>
      </c>
      <c r="BM343" s="25" t="s">
        <v>994</v>
      </c>
    </row>
    <row r="344" spans="2:51" s="13" customFormat="1" ht="13.5">
      <c r="B344" s="228"/>
      <c r="C344" s="229"/>
      <c r="D344" s="230" t="s">
        <v>168</v>
      </c>
      <c r="E344" s="231" t="s">
        <v>22</v>
      </c>
      <c r="F344" s="232" t="s">
        <v>995</v>
      </c>
      <c r="G344" s="229"/>
      <c r="H344" s="233">
        <v>11.18</v>
      </c>
      <c r="I344" s="234"/>
      <c r="J344" s="229"/>
      <c r="K344" s="229"/>
      <c r="L344" s="235"/>
      <c r="M344" s="236"/>
      <c r="N344" s="237"/>
      <c r="O344" s="237"/>
      <c r="P344" s="237"/>
      <c r="Q344" s="237"/>
      <c r="R344" s="237"/>
      <c r="S344" s="237"/>
      <c r="T344" s="238"/>
      <c r="AT344" s="239" t="s">
        <v>168</v>
      </c>
      <c r="AU344" s="239" t="s">
        <v>88</v>
      </c>
      <c r="AV344" s="13" t="s">
        <v>88</v>
      </c>
      <c r="AW344" s="13" t="s">
        <v>42</v>
      </c>
      <c r="AX344" s="13" t="s">
        <v>24</v>
      </c>
      <c r="AY344" s="239" t="s">
        <v>159</v>
      </c>
    </row>
    <row r="345" spans="2:65" s="1" customFormat="1" ht="31.5" customHeight="1">
      <c r="B345" s="41"/>
      <c r="C345" s="204" t="s">
        <v>539</v>
      </c>
      <c r="D345" s="204" t="s">
        <v>161</v>
      </c>
      <c r="E345" s="205" t="s">
        <v>812</v>
      </c>
      <c r="F345" s="206" t="s">
        <v>802</v>
      </c>
      <c r="G345" s="207" t="s">
        <v>377</v>
      </c>
      <c r="H345" s="208">
        <v>44.72</v>
      </c>
      <c r="I345" s="209"/>
      <c r="J345" s="210">
        <f>ROUND(I345*H345,2)</f>
        <v>0</v>
      </c>
      <c r="K345" s="206" t="s">
        <v>165</v>
      </c>
      <c r="L345" s="61"/>
      <c r="M345" s="211" t="s">
        <v>22</v>
      </c>
      <c r="N345" s="212" t="s">
        <v>50</v>
      </c>
      <c r="O345" s="42"/>
      <c r="P345" s="213">
        <f>O345*H345</f>
        <v>0</v>
      </c>
      <c r="Q345" s="213">
        <v>0</v>
      </c>
      <c r="R345" s="213">
        <f>Q345*H345</f>
        <v>0</v>
      </c>
      <c r="S345" s="213">
        <v>0</v>
      </c>
      <c r="T345" s="214">
        <f>S345*H345</f>
        <v>0</v>
      </c>
      <c r="AR345" s="25" t="s">
        <v>166</v>
      </c>
      <c r="AT345" s="25" t="s">
        <v>161</v>
      </c>
      <c r="AU345" s="25" t="s">
        <v>88</v>
      </c>
      <c r="AY345" s="25" t="s">
        <v>159</v>
      </c>
      <c r="BE345" s="215">
        <f>IF(N345="základní",J345,0)</f>
        <v>0</v>
      </c>
      <c r="BF345" s="215">
        <f>IF(N345="snížená",J345,0)</f>
        <v>0</v>
      </c>
      <c r="BG345" s="215">
        <f>IF(N345="zákl. přenesená",J345,0)</f>
        <v>0</v>
      </c>
      <c r="BH345" s="215">
        <f>IF(N345="sníž. přenesená",J345,0)</f>
        <v>0</v>
      </c>
      <c r="BI345" s="215">
        <f>IF(N345="nulová",J345,0)</f>
        <v>0</v>
      </c>
      <c r="BJ345" s="25" t="s">
        <v>24</v>
      </c>
      <c r="BK345" s="215">
        <f>ROUND(I345*H345,2)</f>
        <v>0</v>
      </c>
      <c r="BL345" s="25" t="s">
        <v>166</v>
      </c>
      <c r="BM345" s="25" t="s">
        <v>996</v>
      </c>
    </row>
    <row r="346" spans="2:51" s="12" customFormat="1" ht="13.5">
      <c r="B346" s="216"/>
      <c r="C346" s="217"/>
      <c r="D346" s="218" t="s">
        <v>168</v>
      </c>
      <c r="E346" s="219" t="s">
        <v>22</v>
      </c>
      <c r="F346" s="220" t="s">
        <v>804</v>
      </c>
      <c r="G346" s="217"/>
      <c r="H346" s="221" t="s">
        <v>22</v>
      </c>
      <c r="I346" s="222"/>
      <c r="J346" s="217"/>
      <c r="K346" s="217"/>
      <c r="L346" s="223"/>
      <c r="M346" s="224"/>
      <c r="N346" s="225"/>
      <c r="O346" s="225"/>
      <c r="P346" s="225"/>
      <c r="Q346" s="225"/>
      <c r="R346" s="225"/>
      <c r="S346" s="225"/>
      <c r="T346" s="226"/>
      <c r="AT346" s="227" t="s">
        <v>168</v>
      </c>
      <c r="AU346" s="227" t="s">
        <v>88</v>
      </c>
      <c r="AV346" s="12" t="s">
        <v>24</v>
      </c>
      <c r="AW346" s="12" t="s">
        <v>42</v>
      </c>
      <c r="AX346" s="12" t="s">
        <v>79</v>
      </c>
      <c r="AY346" s="227" t="s">
        <v>159</v>
      </c>
    </row>
    <row r="347" spans="2:51" s="13" customFormat="1" ht="13.5">
      <c r="B347" s="228"/>
      <c r="C347" s="229"/>
      <c r="D347" s="230" t="s">
        <v>168</v>
      </c>
      <c r="E347" s="231" t="s">
        <v>22</v>
      </c>
      <c r="F347" s="232" t="s">
        <v>997</v>
      </c>
      <c r="G347" s="229"/>
      <c r="H347" s="233">
        <v>44.72</v>
      </c>
      <c r="I347" s="234"/>
      <c r="J347" s="229"/>
      <c r="K347" s="229"/>
      <c r="L347" s="235"/>
      <c r="M347" s="236"/>
      <c r="N347" s="237"/>
      <c r="O347" s="237"/>
      <c r="P347" s="237"/>
      <c r="Q347" s="237"/>
      <c r="R347" s="237"/>
      <c r="S347" s="237"/>
      <c r="T347" s="238"/>
      <c r="AT347" s="239" t="s">
        <v>168</v>
      </c>
      <c r="AU347" s="239" t="s">
        <v>88</v>
      </c>
      <c r="AV347" s="13" t="s">
        <v>88</v>
      </c>
      <c r="AW347" s="13" t="s">
        <v>42</v>
      </c>
      <c r="AX347" s="13" t="s">
        <v>24</v>
      </c>
      <c r="AY347" s="239" t="s">
        <v>159</v>
      </c>
    </row>
    <row r="348" spans="2:65" s="1" customFormat="1" ht="22.5" customHeight="1">
      <c r="B348" s="41"/>
      <c r="C348" s="204" t="s">
        <v>547</v>
      </c>
      <c r="D348" s="204" t="s">
        <v>161</v>
      </c>
      <c r="E348" s="205" t="s">
        <v>816</v>
      </c>
      <c r="F348" s="206" t="s">
        <v>817</v>
      </c>
      <c r="G348" s="207" t="s">
        <v>377</v>
      </c>
      <c r="H348" s="208">
        <v>11.18</v>
      </c>
      <c r="I348" s="209"/>
      <c r="J348" s="210">
        <f>ROUND(I348*H348,2)</f>
        <v>0</v>
      </c>
      <c r="K348" s="206" t="s">
        <v>165</v>
      </c>
      <c r="L348" s="61"/>
      <c r="M348" s="211" t="s">
        <v>22</v>
      </c>
      <c r="N348" s="212" t="s">
        <v>50</v>
      </c>
      <c r="O348" s="42"/>
      <c r="P348" s="213">
        <f>O348*H348</f>
        <v>0</v>
      </c>
      <c r="Q348" s="213">
        <v>0</v>
      </c>
      <c r="R348" s="213">
        <f>Q348*H348</f>
        <v>0</v>
      </c>
      <c r="S348" s="213">
        <v>0</v>
      </c>
      <c r="T348" s="214">
        <f>S348*H348</f>
        <v>0</v>
      </c>
      <c r="AR348" s="25" t="s">
        <v>166</v>
      </c>
      <c r="AT348" s="25" t="s">
        <v>161</v>
      </c>
      <c r="AU348" s="25" t="s">
        <v>88</v>
      </c>
      <c r="AY348" s="25" t="s">
        <v>159</v>
      </c>
      <c r="BE348" s="215">
        <f>IF(N348="základní",J348,0)</f>
        <v>0</v>
      </c>
      <c r="BF348" s="215">
        <f>IF(N348="snížená",J348,0)</f>
        <v>0</v>
      </c>
      <c r="BG348" s="215">
        <f>IF(N348="zákl. přenesená",J348,0)</f>
        <v>0</v>
      </c>
      <c r="BH348" s="215">
        <f>IF(N348="sníž. přenesená",J348,0)</f>
        <v>0</v>
      </c>
      <c r="BI348" s="215">
        <f>IF(N348="nulová",J348,0)</f>
        <v>0</v>
      </c>
      <c r="BJ348" s="25" t="s">
        <v>24</v>
      </c>
      <c r="BK348" s="215">
        <f>ROUND(I348*H348,2)</f>
        <v>0</v>
      </c>
      <c r="BL348" s="25" t="s">
        <v>166</v>
      </c>
      <c r="BM348" s="25" t="s">
        <v>998</v>
      </c>
    </row>
    <row r="349" spans="2:51" s="13" customFormat="1" ht="13.5">
      <c r="B349" s="228"/>
      <c r="C349" s="229"/>
      <c r="D349" s="230" t="s">
        <v>168</v>
      </c>
      <c r="E349" s="231" t="s">
        <v>22</v>
      </c>
      <c r="F349" s="232" t="s">
        <v>995</v>
      </c>
      <c r="G349" s="229"/>
      <c r="H349" s="233">
        <v>11.18</v>
      </c>
      <c r="I349" s="234"/>
      <c r="J349" s="229"/>
      <c r="K349" s="229"/>
      <c r="L349" s="235"/>
      <c r="M349" s="236"/>
      <c r="N349" s="237"/>
      <c r="O349" s="237"/>
      <c r="P349" s="237"/>
      <c r="Q349" s="237"/>
      <c r="R349" s="237"/>
      <c r="S349" s="237"/>
      <c r="T349" s="238"/>
      <c r="AT349" s="239" t="s">
        <v>168</v>
      </c>
      <c r="AU349" s="239" t="s">
        <v>88</v>
      </c>
      <c r="AV349" s="13" t="s">
        <v>88</v>
      </c>
      <c r="AW349" s="13" t="s">
        <v>42</v>
      </c>
      <c r="AX349" s="13" t="s">
        <v>24</v>
      </c>
      <c r="AY349" s="239" t="s">
        <v>159</v>
      </c>
    </row>
    <row r="350" spans="2:65" s="1" customFormat="1" ht="22.5" customHeight="1">
      <c r="B350" s="41"/>
      <c r="C350" s="204" t="s">
        <v>553</v>
      </c>
      <c r="D350" s="204" t="s">
        <v>161</v>
      </c>
      <c r="E350" s="205" t="s">
        <v>820</v>
      </c>
      <c r="F350" s="206" t="s">
        <v>821</v>
      </c>
      <c r="G350" s="207" t="s">
        <v>377</v>
      </c>
      <c r="H350" s="208">
        <v>0.888</v>
      </c>
      <c r="I350" s="209"/>
      <c r="J350" s="210">
        <f>ROUND(I350*H350,2)</f>
        <v>0</v>
      </c>
      <c r="K350" s="206" t="s">
        <v>165</v>
      </c>
      <c r="L350" s="61"/>
      <c r="M350" s="211" t="s">
        <v>22</v>
      </c>
      <c r="N350" s="212" t="s">
        <v>50</v>
      </c>
      <c r="O350" s="42"/>
      <c r="P350" s="213">
        <f>O350*H350</f>
        <v>0</v>
      </c>
      <c r="Q350" s="213">
        <v>0</v>
      </c>
      <c r="R350" s="213">
        <f>Q350*H350</f>
        <v>0</v>
      </c>
      <c r="S350" s="213">
        <v>0</v>
      </c>
      <c r="T350" s="214">
        <f>S350*H350</f>
        <v>0</v>
      </c>
      <c r="AR350" s="25" t="s">
        <v>166</v>
      </c>
      <c r="AT350" s="25" t="s">
        <v>161</v>
      </c>
      <c r="AU350" s="25" t="s">
        <v>88</v>
      </c>
      <c r="AY350" s="25" t="s">
        <v>159</v>
      </c>
      <c r="BE350" s="215">
        <f>IF(N350="základní",J350,0)</f>
        <v>0</v>
      </c>
      <c r="BF350" s="215">
        <f>IF(N350="snížená",J350,0)</f>
        <v>0</v>
      </c>
      <c r="BG350" s="215">
        <f>IF(N350="zákl. přenesená",J350,0)</f>
        <v>0</v>
      </c>
      <c r="BH350" s="215">
        <f>IF(N350="sníž. přenesená",J350,0)</f>
        <v>0</v>
      </c>
      <c r="BI350" s="215">
        <f>IF(N350="nulová",J350,0)</f>
        <v>0</v>
      </c>
      <c r="BJ350" s="25" t="s">
        <v>24</v>
      </c>
      <c r="BK350" s="215">
        <f>ROUND(I350*H350,2)</f>
        <v>0</v>
      </c>
      <c r="BL350" s="25" t="s">
        <v>166</v>
      </c>
      <c r="BM350" s="25" t="s">
        <v>999</v>
      </c>
    </row>
    <row r="351" spans="2:51" s="13" customFormat="1" ht="13.5">
      <c r="B351" s="228"/>
      <c r="C351" s="229"/>
      <c r="D351" s="230" t="s">
        <v>168</v>
      </c>
      <c r="E351" s="231" t="s">
        <v>22</v>
      </c>
      <c r="F351" s="232" t="s">
        <v>991</v>
      </c>
      <c r="G351" s="229"/>
      <c r="H351" s="233">
        <v>0.888</v>
      </c>
      <c r="I351" s="234"/>
      <c r="J351" s="229"/>
      <c r="K351" s="229"/>
      <c r="L351" s="235"/>
      <c r="M351" s="236"/>
      <c r="N351" s="237"/>
      <c r="O351" s="237"/>
      <c r="P351" s="237"/>
      <c r="Q351" s="237"/>
      <c r="R351" s="237"/>
      <c r="S351" s="237"/>
      <c r="T351" s="238"/>
      <c r="AT351" s="239" t="s">
        <v>168</v>
      </c>
      <c r="AU351" s="239" t="s">
        <v>88</v>
      </c>
      <c r="AV351" s="13" t="s">
        <v>88</v>
      </c>
      <c r="AW351" s="13" t="s">
        <v>42</v>
      </c>
      <c r="AX351" s="13" t="s">
        <v>24</v>
      </c>
      <c r="AY351" s="239" t="s">
        <v>159</v>
      </c>
    </row>
    <row r="352" spans="2:65" s="1" customFormat="1" ht="22.5" customHeight="1">
      <c r="B352" s="41"/>
      <c r="C352" s="204" t="s">
        <v>559</v>
      </c>
      <c r="D352" s="204" t="s">
        <v>161</v>
      </c>
      <c r="E352" s="205" t="s">
        <v>824</v>
      </c>
      <c r="F352" s="206" t="s">
        <v>825</v>
      </c>
      <c r="G352" s="207" t="s">
        <v>377</v>
      </c>
      <c r="H352" s="208">
        <v>3.669</v>
      </c>
      <c r="I352" s="209"/>
      <c r="J352" s="210">
        <f>ROUND(I352*H352,2)</f>
        <v>0</v>
      </c>
      <c r="K352" s="206" t="s">
        <v>165</v>
      </c>
      <c r="L352" s="61"/>
      <c r="M352" s="211" t="s">
        <v>22</v>
      </c>
      <c r="N352" s="212" t="s">
        <v>50</v>
      </c>
      <c r="O352" s="42"/>
      <c r="P352" s="213">
        <f>O352*H352</f>
        <v>0</v>
      </c>
      <c r="Q352" s="213">
        <v>0</v>
      </c>
      <c r="R352" s="213">
        <f>Q352*H352</f>
        <v>0</v>
      </c>
      <c r="S352" s="213">
        <v>0</v>
      </c>
      <c r="T352" s="214">
        <f>S352*H352</f>
        <v>0</v>
      </c>
      <c r="AR352" s="25" t="s">
        <v>166</v>
      </c>
      <c r="AT352" s="25" t="s">
        <v>161</v>
      </c>
      <c r="AU352" s="25" t="s">
        <v>88</v>
      </c>
      <c r="AY352" s="25" t="s">
        <v>159</v>
      </c>
      <c r="BE352" s="215">
        <f>IF(N352="základní",J352,0)</f>
        <v>0</v>
      </c>
      <c r="BF352" s="215">
        <f>IF(N352="snížená",J352,0)</f>
        <v>0</v>
      </c>
      <c r="BG352" s="215">
        <f>IF(N352="zákl. přenesená",J352,0)</f>
        <v>0</v>
      </c>
      <c r="BH352" s="215">
        <f>IF(N352="sníž. přenesená",J352,0)</f>
        <v>0</v>
      </c>
      <c r="BI352" s="215">
        <f>IF(N352="nulová",J352,0)</f>
        <v>0</v>
      </c>
      <c r="BJ352" s="25" t="s">
        <v>24</v>
      </c>
      <c r="BK352" s="215">
        <f>ROUND(I352*H352,2)</f>
        <v>0</v>
      </c>
      <c r="BL352" s="25" t="s">
        <v>166</v>
      </c>
      <c r="BM352" s="25" t="s">
        <v>1000</v>
      </c>
    </row>
    <row r="353" spans="2:51" s="13" customFormat="1" ht="13.5">
      <c r="B353" s="228"/>
      <c r="C353" s="229"/>
      <c r="D353" s="218" t="s">
        <v>168</v>
      </c>
      <c r="E353" s="242" t="s">
        <v>22</v>
      </c>
      <c r="F353" s="243" t="s">
        <v>989</v>
      </c>
      <c r="G353" s="229"/>
      <c r="H353" s="244">
        <v>0.749</v>
      </c>
      <c r="I353" s="234"/>
      <c r="J353" s="229"/>
      <c r="K353" s="229"/>
      <c r="L353" s="235"/>
      <c r="M353" s="236"/>
      <c r="N353" s="237"/>
      <c r="O353" s="237"/>
      <c r="P353" s="237"/>
      <c r="Q353" s="237"/>
      <c r="R353" s="237"/>
      <c r="S353" s="237"/>
      <c r="T353" s="238"/>
      <c r="AT353" s="239" t="s">
        <v>168</v>
      </c>
      <c r="AU353" s="239" t="s">
        <v>88</v>
      </c>
      <c r="AV353" s="13" t="s">
        <v>88</v>
      </c>
      <c r="AW353" s="13" t="s">
        <v>42</v>
      </c>
      <c r="AX353" s="13" t="s">
        <v>79</v>
      </c>
      <c r="AY353" s="239" t="s">
        <v>159</v>
      </c>
    </row>
    <row r="354" spans="2:51" s="13" customFormat="1" ht="13.5">
      <c r="B354" s="228"/>
      <c r="C354" s="229"/>
      <c r="D354" s="218" t="s">
        <v>168</v>
      </c>
      <c r="E354" s="242" t="s">
        <v>22</v>
      </c>
      <c r="F354" s="243" t="s">
        <v>990</v>
      </c>
      <c r="G354" s="229"/>
      <c r="H354" s="244">
        <v>2.92</v>
      </c>
      <c r="I354" s="234"/>
      <c r="J354" s="229"/>
      <c r="K354" s="229"/>
      <c r="L354" s="235"/>
      <c r="M354" s="236"/>
      <c r="N354" s="237"/>
      <c r="O354" s="237"/>
      <c r="P354" s="237"/>
      <c r="Q354" s="237"/>
      <c r="R354" s="237"/>
      <c r="S354" s="237"/>
      <c r="T354" s="238"/>
      <c r="AT354" s="239" t="s">
        <v>168</v>
      </c>
      <c r="AU354" s="239" t="s">
        <v>88</v>
      </c>
      <c r="AV354" s="13" t="s">
        <v>88</v>
      </c>
      <c r="AW354" s="13" t="s">
        <v>42</v>
      </c>
      <c r="AX354" s="13" t="s">
        <v>79</v>
      </c>
      <c r="AY354" s="239" t="s">
        <v>159</v>
      </c>
    </row>
    <row r="355" spans="2:51" s="14" customFormat="1" ht="13.5">
      <c r="B355" s="245"/>
      <c r="C355" s="246"/>
      <c r="D355" s="218" t="s">
        <v>168</v>
      </c>
      <c r="E355" s="277" t="s">
        <v>22</v>
      </c>
      <c r="F355" s="278" t="s">
        <v>204</v>
      </c>
      <c r="G355" s="246"/>
      <c r="H355" s="279">
        <v>3.669</v>
      </c>
      <c r="I355" s="250"/>
      <c r="J355" s="246"/>
      <c r="K355" s="246"/>
      <c r="L355" s="251"/>
      <c r="M355" s="252"/>
      <c r="N355" s="253"/>
      <c r="O355" s="253"/>
      <c r="P355" s="253"/>
      <c r="Q355" s="253"/>
      <c r="R355" s="253"/>
      <c r="S355" s="253"/>
      <c r="T355" s="254"/>
      <c r="AT355" s="255" t="s">
        <v>168</v>
      </c>
      <c r="AU355" s="255" t="s">
        <v>88</v>
      </c>
      <c r="AV355" s="14" t="s">
        <v>166</v>
      </c>
      <c r="AW355" s="14" t="s">
        <v>42</v>
      </c>
      <c r="AX355" s="14" t="s">
        <v>24</v>
      </c>
      <c r="AY355" s="255" t="s">
        <v>159</v>
      </c>
    </row>
    <row r="356" spans="2:63" s="11" customFormat="1" ht="29.85" customHeight="1">
      <c r="B356" s="187"/>
      <c r="C356" s="188"/>
      <c r="D356" s="201" t="s">
        <v>78</v>
      </c>
      <c r="E356" s="202" t="s">
        <v>827</v>
      </c>
      <c r="F356" s="202" t="s">
        <v>828</v>
      </c>
      <c r="G356" s="188"/>
      <c r="H356" s="188"/>
      <c r="I356" s="191"/>
      <c r="J356" s="203">
        <f>BK356</f>
        <v>0</v>
      </c>
      <c r="K356" s="188"/>
      <c r="L356" s="193"/>
      <c r="M356" s="194"/>
      <c r="N356" s="195"/>
      <c r="O356" s="195"/>
      <c r="P356" s="196">
        <f>P357</f>
        <v>0</v>
      </c>
      <c r="Q356" s="195"/>
      <c r="R356" s="196">
        <f>R357</f>
        <v>0</v>
      </c>
      <c r="S356" s="195"/>
      <c r="T356" s="197">
        <f>T357</f>
        <v>0</v>
      </c>
      <c r="AR356" s="198" t="s">
        <v>24</v>
      </c>
      <c r="AT356" s="199" t="s">
        <v>78</v>
      </c>
      <c r="AU356" s="199" t="s">
        <v>24</v>
      </c>
      <c r="AY356" s="198" t="s">
        <v>159</v>
      </c>
      <c r="BK356" s="200">
        <f>BK357</f>
        <v>0</v>
      </c>
    </row>
    <row r="357" spans="2:65" s="1" customFormat="1" ht="31.5" customHeight="1">
      <c r="B357" s="41"/>
      <c r="C357" s="204" t="s">
        <v>563</v>
      </c>
      <c r="D357" s="204" t="s">
        <v>161</v>
      </c>
      <c r="E357" s="205" t="s">
        <v>1001</v>
      </c>
      <c r="F357" s="206" t="s">
        <v>1002</v>
      </c>
      <c r="G357" s="207" t="s">
        <v>377</v>
      </c>
      <c r="H357" s="208">
        <v>65.479</v>
      </c>
      <c r="I357" s="209"/>
      <c r="J357" s="210">
        <f>ROUND(I357*H357,2)</f>
        <v>0</v>
      </c>
      <c r="K357" s="206" t="s">
        <v>165</v>
      </c>
      <c r="L357" s="61"/>
      <c r="M357" s="211" t="s">
        <v>22</v>
      </c>
      <c r="N357" s="212" t="s">
        <v>50</v>
      </c>
      <c r="O357" s="42"/>
      <c r="P357" s="213">
        <f>O357*H357</f>
        <v>0</v>
      </c>
      <c r="Q357" s="213">
        <v>0</v>
      </c>
      <c r="R357" s="213">
        <f>Q357*H357</f>
        <v>0</v>
      </c>
      <c r="S357" s="213">
        <v>0</v>
      </c>
      <c r="T357" s="214">
        <f>S357*H357</f>
        <v>0</v>
      </c>
      <c r="AR357" s="25" t="s">
        <v>166</v>
      </c>
      <c r="AT357" s="25" t="s">
        <v>161</v>
      </c>
      <c r="AU357" s="25" t="s">
        <v>88</v>
      </c>
      <c r="AY357" s="25" t="s">
        <v>159</v>
      </c>
      <c r="BE357" s="215">
        <f>IF(N357="základní",J357,0)</f>
        <v>0</v>
      </c>
      <c r="BF357" s="215">
        <f>IF(N357="snížená",J357,0)</f>
        <v>0</v>
      </c>
      <c r="BG357" s="215">
        <f>IF(N357="zákl. přenesená",J357,0)</f>
        <v>0</v>
      </c>
      <c r="BH357" s="215">
        <f>IF(N357="sníž. přenesená",J357,0)</f>
        <v>0</v>
      </c>
      <c r="BI357" s="215">
        <f>IF(N357="nulová",J357,0)</f>
        <v>0</v>
      </c>
      <c r="BJ357" s="25" t="s">
        <v>24</v>
      </c>
      <c r="BK357" s="215">
        <f>ROUND(I357*H357,2)</f>
        <v>0</v>
      </c>
      <c r="BL357" s="25" t="s">
        <v>166</v>
      </c>
      <c r="BM357" s="25" t="s">
        <v>1003</v>
      </c>
    </row>
    <row r="358" spans="2:63" s="11" customFormat="1" ht="37.35" customHeight="1">
      <c r="B358" s="187"/>
      <c r="C358" s="188"/>
      <c r="D358" s="201" t="s">
        <v>78</v>
      </c>
      <c r="E358" s="280" t="s">
        <v>833</v>
      </c>
      <c r="F358" s="280" t="s">
        <v>834</v>
      </c>
      <c r="G358" s="188"/>
      <c r="H358" s="188"/>
      <c r="I358" s="191"/>
      <c r="J358" s="281">
        <f>BK358</f>
        <v>0</v>
      </c>
      <c r="K358" s="188"/>
      <c r="L358" s="193"/>
      <c r="M358" s="194"/>
      <c r="N358" s="195"/>
      <c r="O358" s="195"/>
      <c r="P358" s="196">
        <f>P359</f>
        <v>0</v>
      </c>
      <c r="Q358" s="195"/>
      <c r="R358" s="196">
        <f>R359</f>
        <v>0</v>
      </c>
      <c r="S358" s="195"/>
      <c r="T358" s="197">
        <f>T359</f>
        <v>0</v>
      </c>
      <c r="AR358" s="198" t="s">
        <v>166</v>
      </c>
      <c r="AT358" s="199" t="s">
        <v>78</v>
      </c>
      <c r="AU358" s="199" t="s">
        <v>79</v>
      </c>
      <c r="AY358" s="198" t="s">
        <v>159</v>
      </c>
      <c r="BK358" s="200">
        <f>BK359</f>
        <v>0</v>
      </c>
    </row>
    <row r="359" spans="2:65" s="1" customFormat="1" ht="22.5" customHeight="1">
      <c r="B359" s="41"/>
      <c r="C359" s="204" t="s">
        <v>567</v>
      </c>
      <c r="D359" s="204" t="s">
        <v>161</v>
      </c>
      <c r="E359" s="205" t="s">
        <v>1004</v>
      </c>
      <c r="F359" s="206" t="s">
        <v>1005</v>
      </c>
      <c r="G359" s="207" t="s">
        <v>217</v>
      </c>
      <c r="H359" s="208">
        <v>2</v>
      </c>
      <c r="I359" s="209"/>
      <c r="J359" s="210">
        <f>ROUND(I359*H359,2)</f>
        <v>0</v>
      </c>
      <c r="K359" s="206" t="s">
        <v>22</v>
      </c>
      <c r="L359" s="61"/>
      <c r="M359" s="211" t="s">
        <v>22</v>
      </c>
      <c r="N359" s="285" t="s">
        <v>50</v>
      </c>
      <c r="O359" s="286"/>
      <c r="P359" s="287">
        <f>O359*H359</f>
        <v>0</v>
      </c>
      <c r="Q359" s="287">
        <v>0</v>
      </c>
      <c r="R359" s="287">
        <f>Q359*H359</f>
        <v>0</v>
      </c>
      <c r="S359" s="287">
        <v>0</v>
      </c>
      <c r="T359" s="288">
        <f>S359*H359</f>
        <v>0</v>
      </c>
      <c r="AR359" s="25" t="s">
        <v>166</v>
      </c>
      <c r="AT359" s="25" t="s">
        <v>161</v>
      </c>
      <c r="AU359" s="25" t="s">
        <v>24</v>
      </c>
      <c r="AY359" s="25" t="s">
        <v>159</v>
      </c>
      <c r="BE359" s="215">
        <f>IF(N359="základní",J359,0)</f>
        <v>0</v>
      </c>
      <c r="BF359" s="215">
        <f>IF(N359="snížená",J359,0)</f>
        <v>0</v>
      </c>
      <c r="BG359" s="215">
        <f>IF(N359="zákl. přenesená",J359,0)</f>
        <v>0</v>
      </c>
      <c r="BH359" s="215">
        <f>IF(N359="sníž. přenesená",J359,0)</f>
        <v>0</v>
      </c>
      <c r="BI359" s="215">
        <f>IF(N359="nulová",J359,0)</f>
        <v>0</v>
      </c>
      <c r="BJ359" s="25" t="s">
        <v>24</v>
      </c>
      <c r="BK359" s="215">
        <f>ROUND(I359*H359,2)</f>
        <v>0</v>
      </c>
      <c r="BL359" s="25" t="s">
        <v>166</v>
      </c>
      <c r="BM359" s="25" t="s">
        <v>1006</v>
      </c>
    </row>
    <row r="360" spans="2:12" s="1" customFormat="1" ht="6.95" customHeight="1">
      <c r="B360" s="56"/>
      <c r="C360" s="57"/>
      <c r="D360" s="57"/>
      <c r="E360" s="57"/>
      <c r="F360" s="57"/>
      <c r="G360" s="57"/>
      <c r="H360" s="57"/>
      <c r="I360" s="148"/>
      <c r="J360" s="57"/>
      <c r="K360" s="57"/>
      <c r="L360" s="61"/>
    </row>
  </sheetData>
  <sheetProtection password="CC35" sheet="1" objects="1" scenarios="1" formatCells="0" formatColumns="0" formatRows="0" sort="0" autoFilter="0"/>
  <autoFilter ref="C92:K359"/>
  <mergeCells count="12">
    <mergeCell ref="G1:H1"/>
    <mergeCell ref="L2:V2"/>
    <mergeCell ref="E49:H49"/>
    <mergeCell ref="E51:H51"/>
    <mergeCell ref="E81:H81"/>
    <mergeCell ref="E83:H83"/>
    <mergeCell ref="E85:H8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4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1"/>
      <c r="C1" s="121"/>
      <c r="D1" s="122" t="s">
        <v>1</v>
      </c>
      <c r="E1" s="121"/>
      <c r="F1" s="123" t="s">
        <v>117</v>
      </c>
      <c r="G1" s="417" t="s">
        <v>118</v>
      </c>
      <c r="H1" s="417"/>
      <c r="I1" s="124"/>
      <c r="J1" s="123" t="s">
        <v>119</v>
      </c>
      <c r="K1" s="122" t="s">
        <v>120</v>
      </c>
      <c r="L1" s="123" t="s">
        <v>121</v>
      </c>
      <c r="M1" s="123"/>
      <c r="N1" s="123"/>
      <c r="O1" s="123"/>
      <c r="P1" s="123"/>
      <c r="Q1" s="123"/>
      <c r="R1" s="123"/>
      <c r="S1" s="123"/>
      <c r="T1" s="12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25" t="s">
        <v>100</v>
      </c>
    </row>
    <row r="3" spans="2:46" ht="6.95" customHeight="1">
      <c r="B3" s="26"/>
      <c r="C3" s="27"/>
      <c r="D3" s="27"/>
      <c r="E3" s="27"/>
      <c r="F3" s="27"/>
      <c r="G3" s="27"/>
      <c r="H3" s="27"/>
      <c r="I3" s="125"/>
      <c r="J3" s="27"/>
      <c r="K3" s="28"/>
      <c r="AT3" s="25" t="s">
        <v>88</v>
      </c>
    </row>
    <row r="4" spans="2:46" ht="36.95" customHeight="1">
      <c r="B4" s="29"/>
      <c r="C4" s="30"/>
      <c r="D4" s="31" t="s">
        <v>122</v>
      </c>
      <c r="E4" s="30"/>
      <c r="F4" s="30"/>
      <c r="G4" s="30"/>
      <c r="H4" s="30"/>
      <c r="I4" s="12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6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6"/>
      <c r="J6" s="30"/>
      <c r="K6" s="32"/>
    </row>
    <row r="7" spans="2:11" ht="22.5" customHeight="1">
      <c r="B7" s="29"/>
      <c r="C7" s="30"/>
      <c r="D7" s="30"/>
      <c r="E7" s="413" t="str">
        <f>'Rekapitulace stavby'!K6</f>
        <v>MB, Dukelská - kanalizace a vodovod</v>
      </c>
      <c r="F7" s="414"/>
      <c r="G7" s="414"/>
      <c r="H7" s="414"/>
      <c r="I7" s="126"/>
      <c r="J7" s="30"/>
      <c r="K7" s="32"/>
    </row>
    <row r="8" spans="2:11" ht="15">
      <c r="B8" s="29"/>
      <c r="C8" s="30"/>
      <c r="D8" s="38" t="s">
        <v>123</v>
      </c>
      <c r="E8" s="30"/>
      <c r="F8" s="30"/>
      <c r="G8" s="30"/>
      <c r="H8" s="30"/>
      <c r="I8" s="126"/>
      <c r="J8" s="30"/>
      <c r="K8" s="32"/>
    </row>
    <row r="9" spans="2:11" s="1" customFormat="1" ht="22.5" customHeight="1">
      <c r="B9" s="41"/>
      <c r="C9" s="42"/>
      <c r="D9" s="42"/>
      <c r="E9" s="413" t="s">
        <v>124</v>
      </c>
      <c r="F9" s="415"/>
      <c r="G9" s="415"/>
      <c r="H9" s="415"/>
      <c r="I9" s="127"/>
      <c r="J9" s="42"/>
      <c r="K9" s="45"/>
    </row>
    <row r="10" spans="2:11" s="1" customFormat="1" ht="15">
      <c r="B10" s="41"/>
      <c r="C10" s="42"/>
      <c r="D10" s="38" t="s">
        <v>125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16" t="s">
        <v>1007</v>
      </c>
      <c r="F11" s="415"/>
      <c r="G11" s="415"/>
      <c r="H11" s="415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97</v>
      </c>
      <c r="G13" s="42"/>
      <c r="H13" s="42"/>
      <c r="I13" s="128" t="s">
        <v>23</v>
      </c>
      <c r="J13" s="36" t="s">
        <v>22</v>
      </c>
      <c r="K13" s="45"/>
    </row>
    <row r="14" spans="2:11" s="1" customFormat="1" ht="14.45" customHeight="1">
      <c r="B14" s="41"/>
      <c r="C14" s="42"/>
      <c r="D14" s="38" t="s">
        <v>25</v>
      </c>
      <c r="E14" s="42"/>
      <c r="F14" s="36" t="s">
        <v>26</v>
      </c>
      <c r="G14" s="42"/>
      <c r="H14" s="42"/>
      <c r="I14" s="128" t="s">
        <v>27</v>
      </c>
      <c r="J14" s="129">
        <f>'Rekapitulace stavby'!AN8</f>
        <v>45275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8" t="s">
        <v>30</v>
      </c>
      <c r="E16" s="42"/>
      <c r="F16" s="42"/>
      <c r="G16" s="42"/>
      <c r="H16" s="42"/>
      <c r="I16" s="128" t="s">
        <v>31</v>
      </c>
      <c r="J16" s="36" t="s">
        <v>32</v>
      </c>
      <c r="K16" s="45"/>
    </row>
    <row r="17" spans="2:11" s="1" customFormat="1" ht="18" customHeight="1">
      <c r="B17" s="41"/>
      <c r="C17" s="42"/>
      <c r="D17" s="42"/>
      <c r="E17" s="36" t="s">
        <v>33</v>
      </c>
      <c r="F17" s="42"/>
      <c r="G17" s="42"/>
      <c r="H17" s="42"/>
      <c r="I17" s="128" t="s">
        <v>34</v>
      </c>
      <c r="J17" s="36" t="s">
        <v>35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8" t="s">
        <v>36</v>
      </c>
      <c r="E19" s="42"/>
      <c r="F19" s="42"/>
      <c r="G19" s="42"/>
      <c r="H19" s="42"/>
      <c r="I19" s="128" t="s">
        <v>31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8" t="s">
        <v>38</v>
      </c>
      <c r="E22" s="42"/>
      <c r="F22" s="42"/>
      <c r="G22" s="42"/>
      <c r="H22" s="42"/>
      <c r="I22" s="128" t="s">
        <v>31</v>
      </c>
      <c r="J22" s="36" t="s">
        <v>39</v>
      </c>
      <c r="K22" s="45"/>
    </row>
    <row r="23" spans="2:11" s="1" customFormat="1" ht="18" customHeight="1">
      <c r="B23" s="41"/>
      <c r="C23" s="42"/>
      <c r="D23" s="42"/>
      <c r="E23" s="36" t="s">
        <v>40</v>
      </c>
      <c r="F23" s="42"/>
      <c r="G23" s="42"/>
      <c r="H23" s="42"/>
      <c r="I23" s="128" t="s">
        <v>34</v>
      </c>
      <c r="J23" s="36" t="s">
        <v>41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8" t="s">
        <v>43</v>
      </c>
      <c r="E25" s="42"/>
      <c r="F25" s="42"/>
      <c r="G25" s="42"/>
      <c r="H25" s="42"/>
      <c r="I25" s="127"/>
      <c r="J25" s="42"/>
      <c r="K25" s="45"/>
    </row>
    <row r="26" spans="2:11" s="7" customFormat="1" ht="63" customHeight="1">
      <c r="B26" s="130"/>
      <c r="C26" s="131"/>
      <c r="D26" s="131"/>
      <c r="E26" s="376" t="s">
        <v>44</v>
      </c>
      <c r="F26" s="376"/>
      <c r="G26" s="376"/>
      <c r="H26" s="37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45</v>
      </c>
      <c r="E29" s="42"/>
      <c r="F29" s="42"/>
      <c r="G29" s="42"/>
      <c r="H29" s="42"/>
      <c r="I29" s="127"/>
      <c r="J29" s="137">
        <f>ROUND(J93,2)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47</v>
      </c>
      <c r="G31" s="42"/>
      <c r="H31" s="42"/>
      <c r="I31" s="138" t="s">
        <v>46</v>
      </c>
      <c r="J31" s="46" t="s">
        <v>48</v>
      </c>
      <c r="K31" s="45"/>
    </row>
    <row r="32" spans="2:11" s="1" customFormat="1" ht="14.45" customHeight="1">
      <c r="B32" s="41"/>
      <c r="C32" s="42"/>
      <c r="D32" s="49" t="s">
        <v>49</v>
      </c>
      <c r="E32" s="49" t="s">
        <v>50</v>
      </c>
      <c r="F32" s="139">
        <f>ROUND(SUM(BE93:BE425),2)</f>
        <v>0</v>
      </c>
      <c r="G32" s="42"/>
      <c r="H32" s="42"/>
      <c r="I32" s="140">
        <v>0.21</v>
      </c>
      <c r="J32" s="139">
        <f>ROUND(ROUND((SUM(BE93:BE425)),2)*I32,2)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51</v>
      </c>
      <c r="F33" s="139">
        <f>ROUND(SUM(BF93:BF425),2)</f>
        <v>0</v>
      </c>
      <c r="G33" s="42"/>
      <c r="H33" s="42"/>
      <c r="I33" s="140">
        <v>0.15</v>
      </c>
      <c r="J33" s="139">
        <f>ROUND(ROUND((SUM(BF93:BF425)),2)*I33,2)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52</v>
      </c>
      <c r="F34" s="139">
        <f>ROUND(SUM(BG93:BG425),2)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53</v>
      </c>
      <c r="F35" s="139">
        <f>ROUND(SUM(BH93:BH425),2)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54</v>
      </c>
      <c r="F36" s="139">
        <f>ROUND(SUM(BI93:BI425),2)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55</v>
      </c>
      <c r="E38" s="79"/>
      <c r="F38" s="79"/>
      <c r="G38" s="143" t="s">
        <v>56</v>
      </c>
      <c r="H38" s="144" t="s">
        <v>57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1" t="s">
        <v>127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8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13" t="str">
        <f>E7</f>
        <v>MB, Dukelská - kanalizace a vodovod</v>
      </c>
      <c r="F47" s="414"/>
      <c r="G47" s="414"/>
      <c r="H47" s="414"/>
      <c r="I47" s="127"/>
      <c r="J47" s="42"/>
      <c r="K47" s="45"/>
    </row>
    <row r="48" spans="2:11" ht="15">
      <c r="B48" s="29"/>
      <c r="C48" s="38" t="s">
        <v>123</v>
      </c>
      <c r="D48" s="30"/>
      <c r="E48" s="30"/>
      <c r="F48" s="30"/>
      <c r="G48" s="30"/>
      <c r="H48" s="30"/>
      <c r="I48" s="126"/>
      <c r="J48" s="30"/>
      <c r="K48" s="32"/>
    </row>
    <row r="49" spans="2:11" s="1" customFormat="1" ht="22.5" customHeight="1">
      <c r="B49" s="41"/>
      <c r="C49" s="42"/>
      <c r="D49" s="42"/>
      <c r="E49" s="413" t="s">
        <v>124</v>
      </c>
      <c r="F49" s="415"/>
      <c r="G49" s="415"/>
      <c r="H49" s="415"/>
      <c r="I49" s="127"/>
      <c r="J49" s="42"/>
      <c r="K49" s="45"/>
    </row>
    <row r="50" spans="2:11" s="1" customFormat="1" ht="14.45" customHeight="1">
      <c r="B50" s="41"/>
      <c r="C50" s="38" t="s">
        <v>125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16" t="str">
        <f>E11</f>
        <v>04.3 - Stoka BB</v>
      </c>
      <c r="F51" s="415"/>
      <c r="G51" s="415"/>
      <c r="H51" s="415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8" t="s">
        <v>25</v>
      </c>
      <c r="D53" s="42"/>
      <c r="E53" s="42"/>
      <c r="F53" s="36" t="str">
        <f>F14</f>
        <v>Mladá Boleslav</v>
      </c>
      <c r="G53" s="42"/>
      <c r="H53" s="42"/>
      <c r="I53" s="128" t="s">
        <v>27</v>
      </c>
      <c r="J53" s="129">
        <f>IF(J14="","",J14)</f>
        <v>45275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8" t="s">
        <v>30</v>
      </c>
      <c r="D55" s="42"/>
      <c r="E55" s="42"/>
      <c r="F55" s="36" t="str">
        <f>E17</f>
        <v>Vodovody a kanalizace Mladá Boleslav, a.s.</v>
      </c>
      <c r="G55" s="42"/>
      <c r="H55" s="42"/>
      <c r="I55" s="128" t="s">
        <v>38</v>
      </c>
      <c r="J55" s="36" t="str">
        <f>E23</f>
        <v>ŠINDLAR s.r.o.</v>
      </c>
      <c r="K55" s="45"/>
    </row>
    <row r="56" spans="2:11" s="1" customFormat="1" ht="14.45" customHeight="1">
      <c r="B56" s="41"/>
      <c r="C56" s="38" t="s">
        <v>36</v>
      </c>
      <c r="D56" s="42"/>
      <c r="E56" s="42"/>
      <c r="F56" s="36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128</v>
      </c>
      <c r="D58" s="141"/>
      <c r="E58" s="141"/>
      <c r="F58" s="141"/>
      <c r="G58" s="141"/>
      <c r="H58" s="141"/>
      <c r="I58" s="154"/>
      <c r="J58" s="155" t="s">
        <v>129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130</v>
      </c>
      <c r="D60" s="42"/>
      <c r="E60" s="42"/>
      <c r="F60" s="42"/>
      <c r="G60" s="42"/>
      <c r="H60" s="42"/>
      <c r="I60" s="127"/>
      <c r="J60" s="137">
        <f>J93</f>
        <v>0</v>
      </c>
      <c r="K60" s="45"/>
      <c r="AU60" s="25" t="s">
        <v>131</v>
      </c>
    </row>
    <row r="61" spans="2:11" s="8" customFormat="1" ht="24.95" customHeight="1">
      <c r="B61" s="158"/>
      <c r="C61" s="159"/>
      <c r="D61" s="160" t="s">
        <v>132</v>
      </c>
      <c r="E61" s="161"/>
      <c r="F61" s="161"/>
      <c r="G61" s="161"/>
      <c r="H61" s="161"/>
      <c r="I61" s="162"/>
      <c r="J61" s="163">
        <f>J94</f>
        <v>0</v>
      </c>
      <c r="K61" s="164"/>
    </row>
    <row r="62" spans="2:11" s="9" customFormat="1" ht="19.9" customHeight="1">
      <c r="B62" s="165"/>
      <c r="C62" s="166"/>
      <c r="D62" s="167" t="s">
        <v>133</v>
      </c>
      <c r="E62" s="168"/>
      <c r="F62" s="168"/>
      <c r="G62" s="168"/>
      <c r="H62" s="168"/>
      <c r="I62" s="169"/>
      <c r="J62" s="170">
        <f>J95</f>
        <v>0</v>
      </c>
      <c r="K62" s="171"/>
    </row>
    <row r="63" spans="2:11" s="9" customFormat="1" ht="19.9" customHeight="1">
      <c r="B63" s="165"/>
      <c r="C63" s="166"/>
      <c r="D63" s="167" t="s">
        <v>134</v>
      </c>
      <c r="E63" s="168"/>
      <c r="F63" s="168"/>
      <c r="G63" s="168"/>
      <c r="H63" s="168"/>
      <c r="I63" s="169"/>
      <c r="J63" s="170">
        <f>J240</f>
        <v>0</v>
      </c>
      <c r="K63" s="171"/>
    </row>
    <row r="64" spans="2:11" s="9" customFormat="1" ht="19.9" customHeight="1">
      <c r="B64" s="165"/>
      <c r="C64" s="166"/>
      <c r="D64" s="167" t="s">
        <v>135</v>
      </c>
      <c r="E64" s="168"/>
      <c r="F64" s="168"/>
      <c r="G64" s="168"/>
      <c r="H64" s="168"/>
      <c r="I64" s="169"/>
      <c r="J64" s="170">
        <f>J248</f>
        <v>0</v>
      </c>
      <c r="K64" s="171"/>
    </row>
    <row r="65" spans="2:11" s="9" customFormat="1" ht="19.9" customHeight="1">
      <c r="B65" s="165"/>
      <c r="C65" s="166"/>
      <c r="D65" s="167" t="s">
        <v>136</v>
      </c>
      <c r="E65" s="168"/>
      <c r="F65" s="168"/>
      <c r="G65" s="168"/>
      <c r="H65" s="168"/>
      <c r="I65" s="169"/>
      <c r="J65" s="170">
        <f>J261</f>
        <v>0</v>
      </c>
      <c r="K65" s="171"/>
    </row>
    <row r="66" spans="2:11" s="9" customFormat="1" ht="19.9" customHeight="1">
      <c r="B66" s="165"/>
      <c r="C66" s="166"/>
      <c r="D66" s="167" t="s">
        <v>137</v>
      </c>
      <c r="E66" s="168"/>
      <c r="F66" s="168"/>
      <c r="G66" s="168"/>
      <c r="H66" s="168"/>
      <c r="I66" s="169"/>
      <c r="J66" s="170">
        <f>J276</f>
        <v>0</v>
      </c>
      <c r="K66" s="171"/>
    </row>
    <row r="67" spans="2:11" s="9" customFormat="1" ht="19.9" customHeight="1">
      <c r="B67" s="165"/>
      <c r="C67" s="166"/>
      <c r="D67" s="167" t="s">
        <v>138</v>
      </c>
      <c r="E67" s="168"/>
      <c r="F67" s="168"/>
      <c r="G67" s="168"/>
      <c r="H67" s="168"/>
      <c r="I67" s="169"/>
      <c r="J67" s="170">
        <f>J317</f>
        <v>0</v>
      </c>
      <c r="K67" s="171"/>
    </row>
    <row r="68" spans="2:11" s="9" customFormat="1" ht="19.9" customHeight="1">
      <c r="B68" s="165"/>
      <c r="C68" s="166"/>
      <c r="D68" s="167" t="s">
        <v>139</v>
      </c>
      <c r="E68" s="168"/>
      <c r="F68" s="168"/>
      <c r="G68" s="168"/>
      <c r="H68" s="168"/>
      <c r="I68" s="169"/>
      <c r="J68" s="170">
        <f>J372</f>
        <v>0</v>
      </c>
      <c r="K68" s="171"/>
    </row>
    <row r="69" spans="2:11" s="9" customFormat="1" ht="19.9" customHeight="1">
      <c r="B69" s="165"/>
      <c r="C69" s="166"/>
      <c r="D69" s="167" t="s">
        <v>140</v>
      </c>
      <c r="E69" s="168"/>
      <c r="F69" s="168"/>
      <c r="G69" s="168"/>
      <c r="H69" s="168"/>
      <c r="I69" s="169"/>
      <c r="J69" s="170">
        <f>J395</f>
        <v>0</v>
      </c>
      <c r="K69" s="171"/>
    </row>
    <row r="70" spans="2:11" s="9" customFormat="1" ht="19.9" customHeight="1">
      <c r="B70" s="165"/>
      <c r="C70" s="166"/>
      <c r="D70" s="167" t="s">
        <v>141</v>
      </c>
      <c r="E70" s="168"/>
      <c r="F70" s="168"/>
      <c r="G70" s="168"/>
      <c r="H70" s="168"/>
      <c r="I70" s="169"/>
      <c r="J70" s="170">
        <f>J419</f>
        <v>0</v>
      </c>
      <c r="K70" s="171"/>
    </row>
    <row r="71" spans="2:11" s="8" customFormat="1" ht="24.95" customHeight="1">
      <c r="B71" s="158"/>
      <c r="C71" s="159"/>
      <c r="D71" s="160" t="s">
        <v>142</v>
      </c>
      <c r="E71" s="161"/>
      <c r="F71" s="161"/>
      <c r="G71" s="161"/>
      <c r="H71" s="161"/>
      <c r="I71" s="162"/>
      <c r="J71" s="163">
        <f>J421</f>
        <v>0</v>
      </c>
      <c r="K71" s="164"/>
    </row>
    <row r="72" spans="2:11" s="1" customFormat="1" ht="21.75" customHeight="1">
      <c r="B72" s="41"/>
      <c r="C72" s="42"/>
      <c r="D72" s="42"/>
      <c r="E72" s="42"/>
      <c r="F72" s="42"/>
      <c r="G72" s="42"/>
      <c r="H72" s="42"/>
      <c r="I72" s="127"/>
      <c r="J72" s="42"/>
      <c r="K72" s="45"/>
    </row>
    <row r="73" spans="2:11" s="1" customFormat="1" ht="6.95" customHeight="1">
      <c r="B73" s="56"/>
      <c r="C73" s="57"/>
      <c r="D73" s="57"/>
      <c r="E73" s="57"/>
      <c r="F73" s="57"/>
      <c r="G73" s="57"/>
      <c r="H73" s="57"/>
      <c r="I73" s="148"/>
      <c r="J73" s="57"/>
      <c r="K73" s="58"/>
    </row>
    <row r="77" spans="2:12" s="1" customFormat="1" ht="6.95" customHeight="1">
      <c r="B77" s="59"/>
      <c r="C77" s="60"/>
      <c r="D77" s="60"/>
      <c r="E77" s="60"/>
      <c r="F77" s="60"/>
      <c r="G77" s="60"/>
      <c r="H77" s="60"/>
      <c r="I77" s="151"/>
      <c r="J77" s="60"/>
      <c r="K77" s="60"/>
      <c r="L77" s="61"/>
    </row>
    <row r="78" spans="2:12" s="1" customFormat="1" ht="36.95" customHeight="1">
      <c r="B78" s="41"/>
      <c r="C78" s="62" t="s">
        <v>143</v>
      </c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4.45" customHeight="1">
      <c r="B80" s="41"/>
      <c r="C80" s="65" t="s">
        <v>18</v>
      </c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22.5" customHeight="1">
      <c r="B81" s="41"/>
      <c r="C81" s="63"/>
      <c r="D81" s="63"/>
      <c r="E81" s="411" t="str">
        <f>E7</f>
        <v>MB, Dukelská - kanalizace a vodovod</v>
      </c>
      <c r="F81" s="418"/>
      <c r="G81" s="418"/>
      <c r="H81" s="418"/>
      <c r="I81" s="172"/>
      <c r="J81" s="63"/>
      <c r="K81" s="63"/>
      <c r="L81" s="61"/>
    </row>
    <row r="82" spans="2:12" ht="15">
      <c r="B82" s="29"/>
      <c r="C82" s="65" t="s">
        <v>123</v>
      </c>
      <c r="D82" s="173"/>
      <c r="E82" s="173"/>
      <c r="F82" s="173"/>
      <c r="G82" s="173"/>
      <c r="H82" s="173"/>
      <c r="J82" s="173"/>
      <c r="K82" s="173"/>
      <c r="L82" s="174"/>
    </row>
    <row r="83" spans="2:12" s="1" customFormat="1" ht="22.5" customHeight="1">
      <c r="B83" s="41"/>
      <c r="C83" s="63"/>
      <c r="D83" s="63"/>
      <c r="E83" s="411" t="s">
        <v>124</v>
      </c>
      <c r="F83" s="412"/>
      <c r="G83" s="412"/>
      <c r="H83" s="412"/>
      <c r="I83" s="172"/>
      <c r="J83" s="63"/>
      <c r="K83" s="63"/>
      <c r="L83" s="61"/>
    </row>
    <row r="84" spans="2:12" s="1" customFormat="1" ht="14.45" customHeight="1">
      <c r="B84" s="41"/>
      <c r="C84" s="65" t="s">
        <v>125</v>
      </c>
      <c r="D84" s="63"/>
      <c r="E84" s="63"/>
      <c r="F84" s="63"/>
      <c r="G84" s="63"/>
      <c r="H84" s="63"/>
      <c r="I84" s="172"/>
      <c r="J84" s="63"/>
      <c r="K84" s="63"/>
      <c r="L84" s="61"/>
    </row>
    <row r="85" spans="2:12" s="1" customFormat="1" ht="23.25" customHeight="1">
      <c r="B85" s="41"/>
      <c r="C85" s="63"/>
      <c r="D85" s="63"/>
      <c r="E85" s="387" t="str">
        <f>E11</f>
        <v>04.3 - Stoka BB</v>
      </c>
      <c r="F85" s="412"/>
      <c r="G85" s="412"/>
      <c r="H85" s="412"/>
      <c r="I85" s="172"/>
      <c r="J85" s="63"/>
      <c r="K85" s="63"/>
      <c r="L85" s="61"/>
    </row>
    <row r="86" spans="2:12" s="1" customFormat="1" ht="6.95" customHeight="1">
      <c r="B86" s="41"/>
      <c r="C86" s="63"/>
      <c r="D86" s="63"/>
      <c r="E86" s="63"/>
      <c r="F86" s="63"/>
      <c r="G86" s="63"/>
      <c r="H86" s="63"/>
      <c r="I86" s="172"/>
      <c r="J86" s="63"/>
      <c r="K86" s="63"/>
      <c r="L86" s="61"/>
    </row>
    <row r="87" spans="2:12" s="1" customFormat="1" ht="18" customHeight="1">
      <c r="B87" s="41"/>
      <c r="C87" s="65" t="s">
        <v>25</v>
      </c>
      <c r="D87" s="63"/>
      <c r="E87" s="63"/>
      <c r="F87" s="175" t="str">
        <f>F14</f>
        <v>Mladá Boleslav</v>
      </c>
      <c r="G87" s="63"/>
      <c r="H87" s="63"/>
      <c r="I87" s="176" t="s">
        <v>27</v>
      </c>
      <c r="J87" s="73">
        <f>IF(J14="","",J14)</f>
        <v>45275</v>
      </c>
      <c r="K87" s="63"/>
      <c r="L87" s="61"/>
    </row>
    <row r="88" spans="2:12" s="1" customFormat="1" ht="6.95" customHeight="1">
      <c r="B88" s="41"/>
      <c r="C88" s="63"/>
      <c r="D88" s="63"/>
      <c r="E88" s="63"/>
      <c r="F88" s="63"/>
      <c r="G88" s="63"/>
      <c r="H88" s="63"/>
      <c r="I88" s="172"/>
      <c r="J88" s="63"/>
      <c r="K88" s="63"/>
      <c r="L88" s="61"/>
    </row>
    <row r="89" spans="2:12" s="1" customFormat="1" ht="15">
      <c r="B89" s="41"/>
      <c r="C89" s="65" t="s">
        <v>30</v>
      </c>
      <c r="D89" s="63"/>
      <c r="E89" s="63"/>
      <c r="F89" s="175" t="str">
        <f>E17</f>
        <v>Vodovody a kanalizace Mladá Boleslav, a.s.</v>
      </c>
      <c r="G89" s="63"/>
      <c r="H89" s="63"/>
      <c r="I89" s="176" t="s">
        <v>38</v>
      </c>
      <c r="J89" s="175" t="str">
        <f>E23</f>
        <v>ŠINDLAR s.r.o.</v>
      </c>
      <c r="K89" s="63"/>
      <c r="L89" s="61"/>
    </row>
    <row r="90" spans="2:12" s="1" customFormat="1" ht="14.45" customHeight="1">
      <c r="B90" s="41"/>
      <c r="C90" s="65" t="s">
        <v>36</v>
      </c>
      <c r="D90" s="63"/>
      <c r="E90" s="63"/>
      <c r="F90" s="175" t="str">
        <f>IF(E20="","",E20)</f>
        <v/>
      </c>
      <c r="G90" s="63"/>
      <c r="H90" s="63"/>
      <c r="I90" s="172"/>
      <c r="J90" s="63"/>
      <c r="K90" s="63"/>
      <c r="L90" s="61"/>
    </row>
    <row r="91" spans="2:12" s="1" customFormat="1" ht="10.35" customHeight="1">
      <c r="B91" s="41"/>
      <c r="C91" s="63"/>
      <c r="D91" s="63"/>
      <c r="E91" s="63"/>
      <c r="F91" s="63"/>
      <c r="G91" s="63"/>
      <c r="H91" s="63"/>
      <c r="I91" s="172"/>
      <c r="J91" s="63"/>
      <c r="K91" s="63"/>
      <c r="L91" s="61"/>
    </row>
    <row r="92" spans="2:20" s="10" customFormat="1" ht="29.25" customHeight="1">
      <c r="B92" s="177"/>
      <c r="C92" s="178" t="s">
        <v>144</v>
      </c>
      <c r="D92" s="179" t="s">
        <v>64</v>
      </c>
      <c r="E92" s="179" t="s">
        <v>60</v>
      </c>
      <c r="F92" s="179" t="s">
        <v>145</v>
      </c>
      <c r="G92" s="179" t="s">
        <v>146</v>
      </c>
      <c r="H92" s="179" t="s">
        <v>147</v>
      </c>
      <c r="I92" s="180" t="s">
        <v>148</v>
      </c>
      <c r="J92" s="179" t="s">
        <v>129</v>
      </c>
      <c r="K92" s="181" t="s">
        <v>149</v>
      </c>
      <c r="L92" s="182"/>
      <c r="M92" s="81" t="s">
        <v>150</v>
      </c>
      <c r="N92" s="82" t="s">
        <v>49</v>
      </c>
      <c r="O92" s="82" t="s">
        <v>151</v>
      </c>
      <c r="P92" s="82" t="s">
        <v>152</v>
      </c>
      <c r="Q92" s="82" t="s">
        <v>153</v>
      </c>
      <c r="R92" s="82" t="s">
        <v>154</v>
      </c>
      <c r="S92" s="82" t="s">
        <v>155</v>
      </c>
      <c r="T92" s="83" t="s">
        <v>156</v>
      </c>
    </row>
    <row r="93" spans="2:63" s="1" customFormat="1" ht="29.25" customHeight="1">
      <c r="B93" s="41"/>
      <c r="C93" s="87" t="s">
        <v>130</v>
      </c>
      <c r="D93" s="63"/>
      <c r="E93" s="63"/>
      <c r="F93" s="63"/>
      <c r="G93" s="63"/>
      <c r="H93" s="63"/>
      <c r="I93" s="172"/>
      <c r="J93" s="183">
        <f>BK93</f>
        <v>0</v>
      </c>
      <c r="K93" s="63"/>
      <c r="L93" s="61"/>
      <c r="M93" s="84"/>
      <c r="N93" s="85"/>
      <c r="O93" s="85"/>
      <c r="P93" s="184">
        <f>P94+P421</f>
        <v>0</v>
      </c>
      <c r="Q93" s="85"/>
      <c r="R93" s="184">
        <f>R94+R421</f>
        <v>916.6634824399998</v>
      </c>
      <c r="S93" s="85"/>
      <c r="T93" s="185">
        <f>T94+T421</f>
        <v>326.17995199999996</v>
      </c>
      <c r="AT93" s="25" t="s">
        <v>78</v>
      </c>
      <c r="AU93" s="25" t="s">
        <v>131</v>
      </c>
      <c r="BK93" s="186">
        <f>BK94+BK421</f>
        <v>0</v>
      </c>
    </row>
    <row r="94" spans="2:63" s="11" customFormat="1" ht="37.35" customHeight="1">
      <c r="B94" s="187"/>
      <c r="C94" s="188"/>
      <c r="D94" s="189" t="s">
        <v>78</v>
      </c>
      <c r="E94" s="190" t="s">
        <v>157</v>
      </c>
      <c r="F94" s="190" t="s">
        <v>158</v>
      </c>
      <c r="G94" s="188"/>
      <c r="H94" s="188"/>
      <c r="I94" s="191"/>
      <c r="J94" s="192">
        <f>BK94</f>
        <v>0</v>
      </c>
      <c r="K94" s="188"/>
      <c r="L94" s="193"/>
      <c r="M94" s="194"/>
      <c r="N94" s="195"/>
      <c r="O94" s="195"/>
      <c r="P94" s="196">
        <f>P95+P240+P248+P261+P276+P317+P372+P395+P419</f>
        <v>0</v>
      </c>
      <c r="Q94" s="195"/>
      <c r="R94" s="196">
        <f>R95+R240+R248+R261+R276+R317+R372+R395+R419</f>
        <v>916.6634824399998</v>
      </c>
      <c r="S94" s="195"/>
      <c r="T94" s="197">
        <f>T95+T240+T248+T261+T276+T317+T372+T395+T419</f>
        <v>326.17995199999996</v>
      </c>
      <c r="AR94" s="198" t="s">
        <v>24</v>
      </c>
      <c r="AT94" s="199" t="s">
        <v>78</v>
      </c>
      <c r="AU94" s="199" t="s">
        <v>79</v>
      </c>
      <c r="AY94" s="198" t="s">
        <v>159</v>
      </c>
      <c r="BK94" s="200">
        <f>BK95+BK240+BK248+BK261+BK276+BK317+BK372+BK395+BK419</f>
        <v>0</v>
      </c>
    </row>
    <row r="95" spans="2:63" s="11" customFormat="1" ht="19.9" customHeight="1">
      <c r="B95" s="187"/>
      <c r="C95" s="188"/>
      <c r="D95" s="201" t="s">
        <v>78</v>
      </c>
      <c r="E95" s="202" t="s">
        <v>24</v>
      </c>
      <c r="F95" s="202" t="s">
        <v>160</v>
      </c>
      <c r="G95" s="188"/>
      <c r="H95" s="188"/>
      <c r="I95" s="191"/>
      <c r="J95" s="203">
        <f>BK95</f>
        <v>0</v>
      </c>
      <c r="K95" s="188"/>
      <c r="L95" s="193"/>
      <c r="M95" s="194"/>
      <c r="N95" s="195"/>
      <c r="O95" s="195"/>
      <c r="P95" s="196">
        <f>SUM(P96:P239)</f>
        <v>0</v>
      </c>
      <c r="Q95" s="195"/>
      <c r="R95" s="196">
        <f>SUM(R96:R239)</f>
        <v>826.50267644</v>
      </c>
      <c r="S95" s="195"/>
      <c r="T95" s="197">
        <f>SUM(T96:T239)</f>
        <v>300.47315199999997</v>
      </c>
      <c r="AR95" s="198" t="s">
        <v>24</v>
      </c>
      <c r="AT95" s="199" t="s">
        <v>78</v>
      </c>
      <c r="AU95" s="199" t="s">
        <v>24</v>
      </c>
      <c r="AY95" s="198" t="s">
        <v>159</v>
      </c>
      <c r="BK95" s="200">
        <f>SUM(BK96:BK239)</f>
        <v>0</v>
      </c>
    </row>
    <row r="96" spans="2:65" s="1" customFormat="1" ht="44.25" customHeight="1">
      <c r="B96" s="41"/>
      <c r="C96" s="204" t="s">
        <v>24</v>
      </c>
      <c r="D96" s="204" t="s">
        <v>161</v>
      </c>
      <c r="E96" s="205" t="s">
        <v>1008</v>
      </c>
      <c r="F96" s="206" t="s">
        <v>1009</v>
      </c>
      <c r="G96" s="207" t="s">
        <v>164</v>
      </c>
      <c r="H96" s="208">
        <v>195.782</v>
      </c>
      <c r="I96" s="209"/>
      <c r="J96" s="210">
        <f>ROUND(I96*H96,2)</f>
        <v>0</v>
      </c>
      <c r="K96" s="206" t="s">
        <v>165</v>
      </c>
      <c r="L96" s="61"/>
      <c r="M96" s="211" t="s">
        <v>22</v>
      </c>
      <c r="N96" s="212" t="s">
        <v>50</v>
      </c>
      <c r="O96" s="42"/>
      <c r="P96" s="213">
        <f>O96*H96</f>
        <v>0</v>
      </c>
      <c r="Q96" s="213">
        <v>0</v>
      </c>
      <c r="R96" s="213">
        <f>Q96*H96</f>
        <v>0</v>
      </c>
      <c r="S96" s="213">
        <v>0.17</v>
      </c>
      <c r="T96" s="214">
        <f>S96*H96</f>
        <v>33.28294</v>
      </c>
      <c r="AR96" s="25" t="s">
        <v>166</v>
      </c>
      <c r="AT96" s="25" t="s">
        <v>161</v>
      </c>
      <c r="AU96" s="25" t="s">
        <v>88</v>
      </c>
      <c r="AY96" s="25" t="s">
        <v>159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5" t="s">
        <v>24</v>
      </c>
      <c r="BK96" s="215">
        <f>ROUND(I96*H96,2)</f>
        <v>0</v>
      </c>
      <c r="BL96" s="25" t="s">
        <v>166</v>
      </c>
      <c r="BM96" s="25" t="s">
        <v>1010</v>
      </c>
    </row>
    <row r="97" spans="2:47" s="1" customFormat="1" ht="27">
      <c r="B97" s="41"/>
      <c r="C97" s="63"/>
      <c r="D97" s="218" t="s">
        <v>189</v>
      </c>
      <c r="E97" s="63"/>
      <c r="F97" s="240" t="s">
        <v>1011</v>
      </c>
      <c r="G97" s="63"/>
      <c r="H97" s="63"/>
      <c r="I97" s="172"/>
      <c r="J97" s="63"/>
      <c r="K97" s="63"/>
      <c r="L97" s="61"/>
      <c r="M97" s="241"/>
      <c r="N97" s="42"/>
      <c r="O97" s="42"/>
      <c r="P97" s="42"/>
      <c r="Q97" s="42"/>
      <c r="R97" s="42"/>
      <c r="S97" s="42"/>
      <c r="T97" s="78"/>
      <c r="AT97" s="25" t="s">
        <v>189</v>
      </c>
      <c r="AU97" s="25" t="s">
        <v>88</v>
      </c>
    </row>
    <row r="98" spans="2:51" s="12" customFormat="1" ht="13.5">
      <c r="B98" s="216"/>
      <c r="C98" s="217"/>
      <c r="D98" s="218" t="s">
        <v>168</v>
      </c>
      <c r="E98" s="219" t="s">
        <v>22</v>
      </c>
      <c r="F98" s="220" t="s">
        <v>1012</v>
      </c>
      <c r="G98" s="217"/>
      <c r="H98" s="221" t="s">
        <v>22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168</v>
      </c>
      <c r="AU98" s="227" t="s">
        <v>88</v>
      </c>
      <c r="AV98" s="12" t="s">
        <v>24</v>
      </c>
      <c r="AW98" s="12" t="s">
        <v>42</v>
      </c>
      <c r="AX98" s="12" t="s">
        <v>79</v>
      </c>
      <c r="AY98" s="227" t="s">
        <v>159</v>
      </c>
    </row>
    <row r="99" spans="2:51" s="12" customFormat="1" ht="13.5">
      <c r="B99" s="216"/>
      <c r="C99" s="217"/>
      <c r="D99" s="218" t="s">
        <v>168</v>
      </c>
      <c r="E99" s="219" t="s">
        <v>22</v>
      </c>
      <c r="F99" s="220" t="s">
        <v>191</v>
      </c>
      <c r="G99" s="217"/>
      <c r="H99" s="221" t="s">
        <v>22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168</v>
      </c>
      <c r="AU99" s="227" t="s">
        <v>88</v>
      </c>
      <c r="AV99" s="12" t="s">
        <v>24</v>
      </c>
      <c r="AW99" s="12" t="s">
        <v>42</v>
      </c>
      <c r="AX99" s="12" t="s">
        <v>79</v>
      </c>
      <c r="AY99" s="227" t="s">
        <v>159</v>
      </c>
    </row>
    <row r="100" spans="2:51" s="12" customFormat="1" ht="13.5">
      <c r="B100" s="216"/>
      <c r="C100" s="217"/>
      <c r="D100" s="218" t="s">
        <v>168</v>
      </c>
      <c r="E100" s="219" t="s">
        <v>22</v>
      </c>
      <c r="F100" s="220" t="s">
        <v>192</v>
      </c>
      <c r="G100" s="217"/>
      <c r="H100" s="221" t="s">
        <v>22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168</v>
      </c>
      <c r="AU100" s="227" t="s">
        <v>88</v>
      </c>
      <c r="AV100" s="12" t="s">
        <v>24</v>
      </c>
      <c r="AW100" s="12" t="s">
        <v>42</v>
      </c>
      <c r="AX100" s="12" t="s">
        <v>79</v>
      </c>
      <c r="AY100" s="227" t="s">
        <v>159</v>
      </c>
    </row>
    <row r="101" spans="2:51" s="13" customFormat="1" ht="13.5">
      <c r="B101" s="228"/>
      <c r="C101" s="229"/>
      <c r="D101" s="230" t="s">
        <v>168</v>
      </c>
      <c r="E101" s="231" t="s">
        <v>22</v>
      </c>
      <c r="F101" s="232" t="s">
        <v>1013</v>
      </c>
      <c r="G101" s="229"/>
      <c r="H101" s="233">
        <v>195.782</v>
      </c>
      <c r="I101" s="234"/>
      <c r="J101" s="229"/>
      <c r="K101" s="229"/>
      <c r="L101" s="235"/>
      <c r="M101" s="236"/>
      <c r="N101" s="237"/>
      <c r="O101" s="237"/>
      <c r="P101" s="237"/>
      <c r="Q101" s="237"/>
      <c r="R101" s="237"/>
      <c r="S101" s="237"/>
      <c r="T101" s="238"/>
      <c r="AT101" s="239" t="s">
        <v>168</v>
      </c>
      <c r="AU101" s="239" t="s">
        <v>88</v>
      </c>
      <c r="AV101" s="13" t="s">
        <v>88</v>
      </c>
      <c r="AW101" s="13" t="s">
        <v>42</v>
      </c>
      <c r="AX101" s="13" t="s">
        <v>24</v>
      </c>
      <c r="AY101" s="239" t="s">
        <v>159</v>
      </c>
    </row>
    <row r="102" spans="2:65" s="1" customFormat="1" ht="44.25" customHeight="1">
      <c r="B102" s="41"/>
      <c r="C102" s="204" t="s">
        <v>88</v>
      </c>
      <c r="D102" s="204" t="s">
        <v>161</v>
      </c>
      <c r="E102" s="205" t="s">
        <v>186</v>
      </c>
      <c r="F102" s="206" t="s">
        <v>187</v>
      </c>
      <c r="G102" s="207" t="s">
        <v>164</v>
      </c>
      <c r="H102" s="208">
        <v>15.326</v>
      </c>
      <c r="I102" s="209"/>
      <c r="J102" s="210">
        <f>ROUND(I102*H102,2)</f>
        <v>0</v>
      </c>
      <c r="K102" s="206" t="s">
        <v>165</v>
      </c>
      <c r="L102" s="61"/>
      <c r="M102" s="211" t="s">
        <v>22</v>
      </c>
      <c r="N102" s="212" t="s">
        <v>50</v>
      </c>
      <c r="O102" s="42"/>
      <c r="P102" s="213">
        <f>O102*H102</f>
        <v>0</v>
      </c>
      <c r="Q102" s="213">
        <v>0</v>
      </c>
      <c r="R102" s="213">
        <f>Q102*H102</f>
        <v>0</v>
      </c>
      <c r="S102" s="213">
        <v>0.29</v>
      </c>
      <c r="T102" s="214">
        <f>S102*H102</f>
        <v>4.44454</v>
      </c>
      <c r="AR102" s="25" t="s">
        <v>166</v>
      </c>
      <c r="AT102" s="25" t="s">
        <v>161</v>
      </c>
      <c r="AU102" s="25" t="s">
        <v>88</v>
      </c>
      <c r="AY102" s="25" t="s">
        <v>159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5" t="s">
        <v>24</v>
      </c>
      <c r="BK102" s="215">
        <f>ROUND(I102*H102,2)</f>
        <v>0</v>
      </c>
      <c r="BL102" s="25" t="s">
        <v>166</v>
      </c>
      <c r="BM102" s="25" t="s">
        <v>1014</v>
      </c>
    </row>
    <row r="103" spans="2:47" s="1" customFormat="1" ht="27">
      <c r="B103" s="41"/>
      <c r="C103" s="63"/>
      <c r="D103" s="218" t="s">
        <v>189</v>
      </c>
      <c r="E103" s="63"/>
      <c r="F103" s="240" t="s">
        <v>190</v>
      </c>
      <c r="G103" s="63"/>
      <c r="H103" s="63"/>
      <c r="I103" s="172"/>
      <c r="J103" s="63"/>
      <c r="K103" s="63"/>
      <c r="L103" s="61"/>
      <c r="M103" s="241"/>
      <c r="N103" s="42"/>
      <c r="O103" s="42"/>
      <c r="P103" s="42"/>
      <c r="Q103" s="42"/>
      <c r="R103" s="42"/>
      <c r="S103" s="42"/>
      <c r="T103" s="78"/>
      <c r="AT103" s="25" t="s">
        <v>189</v>
      </c>
      <c r="AU103" s="25" t="s">
        <v>88</v>
      </c>
    </row>
    <row r="104" spans="2:51" s="12" customFormat="1" ht="13.5">
      <c r="B104" s="216"/>
      <c r="C104" s="217"/>
      <c r="D104" s="218" t="s">
        <v>168</v>
      </c>
      <c r="E104" s="219" t="s">
        <v>22</v>
      </c>
      <c r="F104" s="220" t="s">
        <v>1015</v>
      </c>
      <c r="G104" s="217"/>
      <c r="H104" s="221" t="s">
        <v>22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168</v>
      </c>
      <c r="AU104" s="227" t="s">
        <v>88</v>
      </c>
      <c r="AV104" s="12" t="s">
        <v>24</v>
      </c>
      <c r="AW104" s="12" t="s">
        <v>42</v>
      </c>
      <c r="AX104" s="12" t="s">
        <v>79</v>
      </c>
      <c r="AY104" s="227" t="s">
        <v>159</v>
      </c>
    </row>
    <row r="105" spans="2:51" s="12" customFormat="1" ht="13.5">
      <c r="B105" s="216"/>
      <c r="C105" s="217"/>
      <c r="D105" s="218" t="s">
        <v>168</v>
      </c>
      <c r="E105" s="219" t="s">
        <v>22</v>
      </c>
      <c r="F105" s="220" t="s">
        <v>191</v>
      </c>
      <c r="G105" s="217"/>
      <c r="H105" s="221" t="s">
        <v>22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168</v>
      </c>
      <c r="AU105" s="227" t="s">
        <v>88</v>
      </c>
      <c r="AV105" s="12" t="s">
        <v>24</v>
      </c>
      <c r="AW105" s="12" t="s">
        <v>42</v>
      </c>
      <c r="AX105" s="12" t="s">
        <v>79</v>
      </c>
      <c r="AY105" s="227" t="s">
        <v>159</v>
      </c>
    </row>
    <row r="106" spans="2:51" s="12" customFormat="1" ht="13.5">
      <c r="B106" s="216"/>
      <c r="C106" s="217"/>
      <c r="D106" s="218" t="s">
        <v>168</v>
      </c>
      <c r="E106" s="219" t="s">
        <v>22</v>
      </c>
      <c r="F106" s="220" t="s">
        <v>192</v>
      </c>
      <c r="G106" s="217"/>
      <c r="H106" s="221" t="s">
        <v>22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168</v>
      </c>
      <c r="AU106" s="227" t="s">
        <v>88</v>
      </c>
      <c r="AV106" s="12" t="s">
        <v>24</v>
      </c>
      <c r="AW106" s="12" t="s">
        <v>42</v>
      </c>
      <c r="AX106" s="12" t="s">
        <v>79</v>
      </c>
      <c r="AY106" s="227" t="s">
        <v>159</v>
      </c>
    </row>
    <row r="107" spans="2:51" s="13" customFormat="1" ht="13.5">
      <c r="B107" s="228"/>
      <c r="C107" s="229"/>
      <c r="D107" s="230" t="s">
        <v>168</v>
      </c>
      <c r="E107" s="231" t="s">
        <v>22</v>
      </c>
      <c r="F107" s="232" t="s">
        <v>1016</v>
      </c>
      <c r="G107" s="229"/>
      <c r="H107" s="233">
        <v>15.326</v>
      </c>
      <c r="I107" s="234"/>
      <c r="J107" s="229"/>
      <c r="K107" s="229"/>
      <c r="L107" s="235"/>
      <c r="M107" s="236"/>
      <c r="N107" s="237"/>
      <c r="O107" s="237"/>
      <c r="P107" s="237"/>
      <c r="Q107" s="237"/>
      <c r="R107" s="237"/>
      <c r="S107" s="237"/>
      <c r="T107" s="238"/>
      <c r="AT107" s="239" t="s">
        <v>168</v>
      </c>
      <c r="AU107" s="239" t="s">
        <v>88</v>
      </c>
      <c r="AV107" s="13" t="s">
        <v>88</v>
      </c>
      <c r="AW107" s="13" t="s">
        <v>42</v>
      </c>
      <c r="AX107" s="13" t="s">
        <v>24</v>
      </c>
      <c r="AY107" s="239" t="s">
        <v>159</v>
      </c>
    </row>
    <row r="108" spans="2:65" s="1" customFormat="1" ht="44.25" customHeight="1">
      <c r="B108" s="41"/>
      <c r="C108" s="204" t="s">
        <v>175</v>
      </c>
      <c r="D108" s="204" t="s">
        <v>161</v>
      </c>
      <c r="E108" s="205" t="s">
        <v>195</v>
      </c>
      <c r="F108" s="206" t="s">
        <v>196</v>
      </c>
      <c r="G108" s="207" t="s">
        <v>164</v>
      </c>
      <c r="H108" s="208">
        <v>212.015</v>
      </c>
      <c r="I108" s="209"/>
      <c r="J108" s="210">
        <f>ROUND(I108*H108,2)</f>
        <v>0</v>
      </c>
      <c r="K108" s="206" t="s">
        <v>165</v>
      </c>
      <c r="L108" s="61"/>
      <c r="M108" s="211" t="s">
        <v>22</v>
      </c>
      <c r="N108" s="212" t="s">
        <v>50</v>
      </c>
      <c r="O108" s="42"/>
      <c r="P108" s="213">
        <f>O108*H108</f>
        <v>0</v>
      </c>
      <c r="Q108" s="213">
        <v>0</v>
      </c>
      <c r="R108" s="213">
        <f>Q108*H108</f>
        <v>0</v>
      </c>
      <c r="S108" s="213">
        <v>0.44</v>
      </c>
      <c r="T108" s="214">
        <f>S108*H108</f>
        <v>93.28659999999999</v>
      </c>
      <c r="AR108" s="25" t="s">
        <v>166</v>
      </c>
      <c r="AT108" s="25" t="s">
        <v>161</v>
      </c>
      <c r="AU108" s="25" t="s">
        <v>88</v>
      </c>
      <c r="AY108" s="25" t="s">
        <v>159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5" t="s">
        <v>24</v>
      </c>
      <c r="BK108" s="215">
        <f>ROUND(I108*H108,2)</f>
        <v>0</v>
      </c>
      <c r="BL108" s="25" t="s">
        <v>166</v>
      </c>
      <c r="BM108" s="25" t="s">
        <v>1017</v>
      </c>
    </row>
    <row r="109" spans="2:47" s="1" customFormat="1" ht="27">
      <c r="B109" s="41"/>
      <c r="C109" s="63"/>
      <c r="D109" s="218" t="s">
        <v>189</v>
      </c>
      <c r="E109" s="63"/>
      <c r="F109" s="240" t="s">
        <v>198</v>
      </c>
      <c r="G109" s="63"/>
      <c r="H109" s="63"/>
      <c r="I109" s="172"/>
      <c r="J109" s="63"/>
      <c r="K109" s="63"/>
      <c r="L109" s="61"/>
      <c r="M109" s="241"/>
      <c r="N109" s="42"/>
      <c r="O109" s="42"/>
      <c r="P109" s="42"/>
      <c r="Q109" s="42"/>
      <c r="R109" s="42"/>
      <c r="S109" s="42"/>
      <c r="T109" s="78"/>
      <c r="AT109" s="25" t="s">
        <v>189</v>
      </c>
      <c r="AU109" s="25" t="s">
        <v>88</v>
      </c>
    </row>
    <row r="110" spans="2:51" s="12" customFormat="1" ht="13.5">
      <c r="B110" s="216"/>
      <c r="C110" s="217"/>
      <c r="D110" s="218" t="s">
        <v>168</v>
      </c>
      <c r="E110" s="219" t="s">
        <v>22</v>
      </c>
      <c r="F110" s="220" t="s">
        <v>1012</v>
      </c>
      <c r="G110" s="217"/>
      <c r="H110" s="221" t="s">
        <v>22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168</v>
      </c>
      <c r="AU110" s="227" t="s">
        <v>88</v>
      </c>
      <c r="AV110" s="12" t="s">
        <v>24</v>
      </c>
      <c r="AW110" s="12" t="s">
        <v>42</v>
      </c>
      <c r="AX110" s="12" t="s">
        <v>79</v>
      </c>
      <c r="AY110" s="227" t="s">
        <v>159</v>
      </c>
    </row>
    <row r="111" spans="2:51" s="12" customFormat="1" ht="13.5">
      <c r="B111" s="216"/>
      <c r="C111" s="217"/>
      <c r="D111" s="218" t="s">
        <v>168</v>
      </c>
      <c r="E111" s="219" t="s">
        <v>22</v>
      </c>
      <c r="F111" s="220" t="s">
        <v>192</v>
      </c>
      <c r="G111" s="217"/>
      <c r="H111" s="221" t="s">
        <v>22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168</v>
      </c>
      <c r="AU111" s="227" t="s">
        <v>88</v>
      </c>
      <c r="AV111" s="12" t="s">
        <v>24</v>
      </c>
      <c r="AW111" s="12" t="s">
        <v>42</v>
      </c>
      <c r="AX111" s="12" t="s">
        <v>79</v>
      </c>
      <c r="AY111" s="227" t="s">
        <v>159</v>
      </c>
    </row>
    <row r="112" spans="2:51" s="13" customFormat="1" ht="13.5">
      <c r="B112" s="228"/>
      <c r="C112" s="229"/>
      <c r="D112" s="218" t="s">
        <v>168</v>
      </c>
      <c r="E112" s="242" t="s">
        <v>22</v>
      </c>
      <c r="F112" s="243" t="s">
        <v>1018</v>
      </c>
      <c r="G112" s="229"/>
      <c r="H112" s="244">
        <v>16.233</v>
      </c>
      <c r="I112" s="234"/>
      <c r="J112" s="229"/>
      <c r="K112" s="229"/>
      <c r="L112" s="235"/>
      <c r="M112" s="236"/>
      <c r="N112" s="237"/>
      <c r="O112" s="237"/>
      <c r="P112" s="237"/>
      <c r="Q112" s="237"/>
      <c r="R112" s="237"/>
      <c r="S112" s="237"/>
      <c r="T112" s="238"/>
      <c r="AT112" s="239" t="s">
        <v>168</v>
      </c>
      <c r="AU112" s="239" t="s">
        <v>88</v>
      </c>
      <c r="AV112" s="13" t="s">
        <v>88</v>
      </c>
      <c r="AW112" s="13" t="s">
        <v>42</v>
      </c>
      <c r="AX112" s="13" t="s">
        <v>79</v>
      </c>
      <c r="AY112" s="239" t="s">
        <v>159</v>
      </c>
    </row>
    <row r="113" spans="2:51" s="13" customFormat="1" ht="13.5">
      <c r="B113" s="228"/>
      <c r="C113" s="229"/>
      <c r="D113" s="218" t="s">
        <v>168</v>
      </c>
      <c r="E113" s="242" t="s">
        <v>22</v>
      </c>
      <c r="F113" s="243" t="s">
        <v>1013</v>
      </c>
      <c r="G113" s="229"/>
      <c r="H113" s="244">
        <v>195.782</v>
      </c>
      <c r="I113" s="234"/>
      <c r="J113" s="229"/>
      <c r="K113" s="229"/>
      <c r="L113" s="235"/>
      <c r="M113" s="236"/>
      <c r="N113" s="237"/>
      <c r="O113" s="237"/>
      <c r="P113" s="237"/>
      <c r="Q113" s="237"/>
      <c r="R113" s="237"/>
      <c r="S113" s="237"/>
      <c r="T113" s="238"/>
      <c r="AT113" s="239" t="s">
        <v>168</v>
      </c>
      <c r="AU113" s="239" t="s">
        <v>88</v>
      </c>
      <c r="AV113" s="13" t="s">
        <v>88</v>
      </c>
      <c r="AW113" s="13" t="s">
        <v>42</v>
      </c>
      <c r="AX113" s="13" t="s">
        <v>79</v>
      </c>
      <c r="AY113" s="239" t="s">
        <v>159</v>
      </c>
    </row>
    <row r="114" spans="2:51" s="14" customFormat="1" ht="13.5">
      <c r="B114" s="245"/>
      <c r="C114" s="246"/>
      <c r="D114" s="230" t="s">
        <v>168</v>
      </c>
      <c r="E114" s="247" t="s">
        <v>22</v>
      </c>
      <c r="F114" s="248" t="s">
        <v>204</v>
      </c>
      <c r="G114" s="246"/>
      <c r="H114" s="249">
        <v>212.015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AT114" s="255" t="s">
        <v>168</v>
      </c>
      <c r="AU114" s="255" t="s">
        <v>88</v>
      </c>
      <c r="AV114" s="14" t="s">
        <v>166</v>
      </c>
      <c r="AW114" s="14" t="s">
        <v>42</v>
      </c>
      <c r="AX114" s="14" t="s">
        <v>24</v>
      </c>
      <c r="AY114" s="255" t="s">
        <v>159</v>
      </c>
    </row>
    <row r="115" spans="2:65" s="1" customFormat="1" ht="31.5" customHeight="1">
      <c r="B115" s="41"/>
      <c r="C115" s="204" t="s">
        <v>166</v>
      </c>
      <c r="D115" s="204" t="s">
        <v>161</v>
      </c>
      <c r="E115" s="205" t="s">
        <v>206</v>
      </c>
      <c r="F115" s="206" t="s">
        <v>207</v>
      </c>
      <c r="G115" s="207" t="s">
        <v>164</v>
      </c>
      <c r="H115" s="208">
        <v>1323.899</v>
      </c>
      <c r="I115" s="209"/>
      <c r="J115" s="210">
        <f>ROUND(I115*H115,2)</f>
        <v>0</v>
      </c>
      <c r="K115" s="206" t="s">
        <v>165</v>
      </c>
      <c r="L115" s="61"/>
      <c r="M115" s="211" t="s">
        <v>22</v>
      </c>
      <c r="N115" s="212" t="s">
        <v>50</v>
      </c>
      <c r="O115" s="42"/>
      <c r="P115" s="213">
        <f>O115*H115</f>
        <v>0</v>
      </c>
      <c r="Q115" s="213">
        <v>6E-05</v>
      </c>
      <c r="R115" s="213">
        <f>Q115*H115</f>
        <v>0.07943394</v>
      </c>
      <c r="S115" s="213">
        <v>0.128</v>
      </c>
      <c r="T115" s="214">
        <f>S115*H115</f>
        <v>169.459072</v>
      </c>
      <c r="AR115" s="25" t="s">
        <v>166</v>
      </c>
      <c r="AT115" s="25" t="s">
        <v>161</v>
      </c>
      <c r="AU115" s="25" t="s">
        <v>88</v>
      </c>
      <c r="AY115" s="25" t="s">
        <v>159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5" t="s">
        <v>24</v>
      </c>
      <c r="BK115" s="215">
        <f>ROUND(I115*H115,2)</f>
        <v>0</v>
      </c>
      <c r="BL115" s="25" t="s">
        <v>166</v>
      </c>
      <c r="BM115" s="25" t="s">
        <v>1019</v>
      </c>
    </row>
    <row r="116" spans="2:47" s="1" customFormat="1" ht="27">
      <c r="B116" s="41"/>
      <c r="C116" s="63"/>
      <c r="D116" s="218" t="s">
        <v>189</v>
      </c>
      <c r="E116" s="63"/>
      <c r="F116" s="240" t="s">
        <v>209</v>
      </c>
      <c r="G116" s="63"/>
      <c r="H116" s="63"/>
      <c r="I116" s="172"/>
      <c r="J116" s="63"/>
      <c r="K116" s="63"/>
      <c r="L116" s="61"/>
      <c r="M116" s="241"/>
      <c r="N116" s="42"/>
      <c r="O116" s="42"/>
      <c r="P116" s="42"/>
      <c r="Q116" s="42"/>
      <c r="R116" s="42"/>
      <c r="S116" s="42"/>
      <c r="T116" s="78"/>
      <c r="AT116" s="25" t="s">
        <v>189</v>
      </c>
      <c r="AU116" s="25" t="s">
        <v>88</v>
      </c>
    </row>
    <row r="117" spans="2:51" s="12" customFormat="1" ht="13.5">
      <c r="B117" s="216"/>
      <c r="C117" s="217"/>
      <c r="D117" s="218" t="s">
        <v>168</v>
      </c>
      <c r="E117" s="219" t="s">
        <v>22</v>
      </c>
      <c r="F117" s="220" t="s">
        <v>1012</v>
      </c>
      <c r="G117" s="217"/>
      <c r="H117" s="221" t="s">
        <v>22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168</v>
      </c>
      <c r="AU117" s="227" t="s">
        <v>88</v>
      </c>
      <c r="AV117" s="12" t="s">
        <v>24</v>
      </c>
      <c r="AW117" s="12" t="s">
        <v>42</v>
      </c>
      <c r="AX117" s="12" t="s">
        <v>79</v>
      </c>
      <c r="AY117" s="227" t="s">
        <v>159</v>
      </c>
    </row>
    <row r="118" spans="2:51" s="12" customFormat="1" ht="13.5">
      <c r="B118" s="216"/>
      <c r="C118" s="217"/>
      <c r="D118" s="218" t="s">
        <v>168</v>
      </c>
      <c r="E118" s="219" t="s">
        <v>22</v>
      </c>
      <c r="F118" s="220" t="s">
        <v>192</v>
      </c>
      <c r="G118" s="217"/>
      <c r="H118" s="221" t="s">
        <v>22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168</v>
      </c>
      <c r="AU118" s="227" t="s">
        <v>88</v>
      </c>
      <c r="AV118" s="12" t="s">
        <v>24</v>
      </c>
      <c r="AW118" s="12" t="s">
        <v>42</v>
      </c>
      <c r="AX118" s="12" t="s">
        <v>79</v>
      </c>
      <c r="AY118" s="227" t="s">
        <v>159</v>
      </c>
    </row>
    <row r="119" spans="2:51" s="13" customFormat="1" ht="13.5">
      <c r="B119" s="228"/>
      <c r="C119" s="229"/>
      <c r="D119" s="218" t="s">
        <v>168</v>
      </c>
      <c r="E119" s="242" t="s">
        <v>22</v>
      </c>
      <c r="F119" s="243" t="s">
        <v>1020</v>
      </c>
      <c r="G119" s="229"/>
      <c r="H119" s="244">
        <v>211.109</v>
      </c>
      <c r="I119" s="234"/>
      <c r="J119" s="229"/>
      <c r="K119" s="229"/>
      <c r="L119" s="235"/>
      <c r="M119" s="236"/>
      <c r="N119" s="237"/>
      <c r="O119" s="237"/>
      <c r="P119" s="237"/>
      <c r="Q119" s="237"/>
      <c r="R119" s="237"/>
      <c r="S119" s="237"/>
      <c r="T119" s="238"/>
      <c r="AT119" s="239" t="s">
        <v>168</v>
      </c>
      <c r="AU119" s="239" t="s">
        <v>88</v>
      </c>
      <c r="AV119" s="13" t="s">
        <v>88</v>
      </c>
      <c r="AW119" s="13" t="s">
        <v>42</v>
      </c>
      <c r="AX119" s="13" t="s">
        <v>79</v>
      </c>
      <c r="AY119" s="239" t="s">
        <v>159</v>
      </c>
    </row>
    <row r="120" spans="2:51" s="12" customFormat="1" ht="13.5">
      <c r="B120" s="216"/>
      <c r="C120" s="217"/>
      <c r="D120" s="218" t="s">
        <v>168</v>
      </c>
      <c r="E120" s="219" t="s">
        <v>22</v>
      </c>
      <c r="F120" s="220" t="s">
        <v>202</v>
      </c>
      <c r="G120" s="217"/>
      <c r="H120" s="221" t="s">
        <v>22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168</v>
      </c>
      <c r="AU120" s="227" t="s">
        <v>88</v>
      </c>
      <c r="AV120" s="12" t="s">
        <v>24</v>
      </c>
      <c r="AW120" s="12" t="s">
        <v>42</v>
      </c>
      <c r="AX120" s="12" t="s">
        <v>79</v>
      </c>
      <c r="AY120" s="227" t="s">
        <v>159</v>
      </c>
    </row>
    <row r="121" spans="2:51" s="13" customFormat="1" ht="13.5">
      <c r="B121" s="228"/>
      <c r="C121" s="229"/>
      <c r="D121" s="218" t="s">
        <v>168</v>
      </c>
      <c r="E121" s="242" t="s">
        <v>22</v>
      </c>
      <c r="F121" s="243" t="s">
        <v>1021</v>
      </c>
      <c r="G121" s="229"/>
      <c r="H121" s="244">
        <v>1112.79</v>
      </c>
      <c r="I121" s="234"/>
      <c r="J121" s="229"/>
      <c r="K121" s="229"/>
      <c r="L121" s="235"/>
      <c r="M121" s="236"/>
      <c r="N121" s="237"/>
      <c r="O121" s="237"/>
      <c r="P121" s="237"/>
      <c r="Q121" s="237"/>
      <c r="R121" s="237"/>
      <c r="S121" s="237"/>
      <c r="T121" s="238"/>
      <c r="AT121" s="239" t="s">
        <v>168</v>
      </c>
      <c r="AU121" s="239" t="s">
        <v>88</v>
      </c>
      <c r="AV121" s="13" t="s">
        <v>88</v>
      </c>
      <c r="AW121" s="13" t="s">
        <v>42</v>
      </c>
      <c r="AX121" s="13" t="s">
        <v>79</v>
      </c>
      <c r="AY121" s="239" t="s">
        <v>159</v>
      </c>
    </row>
    <row r="122" spans="2:51" s="14" customFormat="1" ht="13.5">
      <c r="B122" s="245"/>
      <c r="C122" s="246"/>
      <c r="D122" s="230" t="s">
        <v>168</v>
      </c>
      <c r="E122" s="247" t="s">
        <v>22</v>
      </c>
      <c r="F122" s="248" t="s">
        <v>204</v>
      </c>
      <c r="G122" s="246"/>
      <c r="H122" s="249">
        <v>1323.899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AT122" s="255" t="s">
        <v>168</v>
      </c>
      <c r="AU122" s="255" t="s">
        <v>88</v>
      </c>
      <c r="AV122" s="14" t="s">
        <v>166</v>
      </c>
      <c r="AW122" s="14" t="s">
        <v>42</v>
      </c>
      <c r="AX122" s="14" t="s">
        <v>24</v>
      </c>
      <c r="AY122" s="255" t="s">
        <v>159</v>
      </c>
    </row>
    <row r="123" spans="2:65" s="1" customFormat="1" ht="31.5" customHeight="1">
      <c r="B123" s="41"/>
      <c r="C123" s="204" t="s">
        <v>185</v>
      </c>
      <c r="D123" s="204" t="s">
        <v>161</v>
      </c>
      <c r="E123" s="205" t="s">
        <v>224</v>
      </c>
      <c r="F123" s="206" t="s">
        <v>225</v>
      </c>
      <c r="G123" s="207" t="s">
        <v>226</v>
      </c>
      <c r="H123" s="208">
        <v>983.808</v>
      </c>
      <c r="I123" s="209"/>
      <c r="J123" s="210">
        <f>ROUND(I123*H123,2)</f>
        <v>0</v>
      </c>
      <c r="K123" s="206" t="s">
        <v>22</v>
      </c>
      <c r="L123" s="61"/>
      <c r="M123" s="211" t="s">
        <v>22</v>
      </c>
      <c r="N123" s="212" t="s">
        <v>50</v>
      </c>
      <c r="O123" s="4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5" t="s">
        <v>166</v>
      </c>
      <c r="AT123" s="25" t="s">
        <v>161</v>
      </c>
      <c r="AU123" s="25" t="s">
        <v>88</v>
      </c>
      <c r="AY123" s="25" t="s">
        <v>159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5" t="s">
        <v>24</v>
      </c>
      <c r="BK123" s="215">
        <f>ROUND(I123*H123,2)</f>
        <v>0</v>
      </c>
      <c r="BL123" s="25" t="s">
        <v>166</v>
      </c>
      <c r="BM123" s="25" t="s">
        <v>1022</v>
      </c>
    </row>
    <row r="124" spans="2:47" s="1" customFormat="1" ht="27">
      <c r="B124" s="41"/>
      <c r="C124" s="63"/>
      <c r="D124" s="218" t="s">
        <v>189</v>
      </c>
      <c r="E124" s="63"/>
      <c r="F124" s="240" t="s">
        <v>228</v>
      </c>
      <c r="G124" s="63"/>
      <c r="H124" s="63"/>
      <c r="I124" s="172"/>
      <c r="J124" s="63"/>
      <c r="K124" s="63"/>
      <c r="L124" s="61"/>
      <c r="M124" s="241"/>
      <c r="N124" s="42"/>
      <c r="O124" s="42"/>
      <c r="P124" s="42"/>
      <c r="Q124" s="42"/>
      <c r="R124" s="42"/>
      <c r="S124" s="42"/>
      <c r="T124" s="78"/>
      <c r="AT124" s="25" t="s">
        <v>189</v>
      </c>
      <c r="AU124" s="25" t="s">
        <v>88</v>
      </c>
    </row>
    <row r="125" spans="2:51" s="12" customFormat="1" ht="13.5">
      <c r="B125" s="216"/>
      <c r="C125" s="217"/>
      <c r="D125" s="218" t="s">
        <v>168</v>
      </c>
      <c r="E125" s="219" t="s">
        <v>22</v>
      </c>
      <c r="F125" s="220" t="s">
        <v>229</v>
      </c>
      <c r="G125" s="217"/>
      <c r="H125" s="221" t="s">
        <v>22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168</v>
      </c>
      <c r="AU125" s="227" t="s">
        <v>88</v>
      </c>
      <c r="AV125" s="12" t="s">
        <v>24</v>
      </c>
      <c r="AW125" s="12" t="s">
        <v>42</v>
      </c>
      <c r="AX125" s="12" t="s">
        <v>79</v>
      </c>
      <c r="AY125" s="227" t="s">
        <v>159</v>
      </c>
    </row>
    <row r="126" spans="2:51" s="12" customFormat="1" ht="13.5">
      <c r="B126" s="216"/>
      <c r="C126" s="217"/>
      <c r="D126" s="218" t="s">
        <v>168</v>
      </c>
      <c r="E126" s="219" t="s">
        <v>22</v>
      </c>
      <c r="F126" s="220" t="s">
        <v>230</v>
      </c>
      <c r="G126" s="217"/>
      <c r="H126" s="221" t="s">
        <v>22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168</v>
      </c>
      <c r="AU126" s="227" t="s">
        <v>88</v>
      </c>
      <c r="AV126" s="12" t="s">
        <v>24</v>
      </c>
      <c r="AW126" s="12" t="s">
        <v>42</v>
      </c>
      <c r="AX126" s="12" t="s">
        <v>79</v>
      </c>
      <c r="AY126" s="227" t="s">
        <v>159</v>
      </c>
    </row>
    <row r="127" spans="2:51" s="13" customFormat="1" ht="13.5">
      <c r="B127" s="228"/>
      <c r="C127" s="229"/>
      <c r="D127" s="230" t="s">
        <v>168</v>
      </c>
      <c r="E127" s="231" t="s">
        <v>22</v>
      </c>
      <c r="F127" s="232" t="s">
        <v>1023</v>
      </c>
      <c r="G127" s="229"/>
      <c r="H127" s="233">
        <v>983.808</v>
      </c>
      <c r="I127" s="234"/>
      <c r="J127" s="229"/>
      <c r="K127" s="229"/>
      <c r="L127" s="235"/>
      <c r="M127" s="236"/>
      <c r="N127" s="237"/>
      <c r="O127" s="237"/>
      <c r="P127" s="237"/>
      <c r="Q127" s="237"/>
      <c r="R127" s="237"/>
      <c r="S127" s="237"/>
      <c r="T127" s="238"/>
      <c r="AT127" s="239" t="s">
        <v>168</v>
      </c>
      <c r="AU127" s="239" t="s">
        <v>88</v>
      </c>
      <c r="AV127" s="13" t="s">
        <v>88</v>
      </c>
      <c r="AW127" s="13" t="s">
        <v>42</v>
      </c>
      <c r="AX127" s="13" t="s">
        <v>24</v>
      </c>
      <c r="AY127" s="239" t="s">
        <v>159</v>
      </c>
    </row>
    <row r="128" spans="2:65" s="1" customFormat="1" ht="31.5" customHeight="1">
      <c r="B128" s="41"/>
      <c r="C128" s="204" t="s">
        <v>194</v>
      </c>
      <c r="D128" s="204" t="s">
        <v>161</v>
      </c>
      <c r="E128" s="205" t="s">
        <v>233</v>
      </c>
      <c r="F128" s="206" t="s">
        <v>234</v>
      </c>
      <c r="G128" s="207" t="s">
        <v>235</v>
      </c>
      <c r="H128" s="208">
        <v>40.992</v>
      </c>
      <c r="I128" s="209"/>
      <c r="J128" s="210">
        <f>ROUND(I128*H128,2)</f>
        <v>0</v>
      </c>
      <c r="K128" s="206" t="s">
        <v>165</v>
      </c>
      <c r="L128" s="61"/>
      <c r="M128" s="211" t="s">
        <v>22</v>
      </c>
      <c r="N128" s="212" t="s">
        <v>50</v>
      </c>
      <c r="O128" s="42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25" t="s">
        <v>166</v>
      </c>
      <c r="AT128" s="25" t="s">
        <v>161</v>
      </c>
      <c r="AU128" s="25" t="s">
        <v>88</v>
      </c>
      <c r="AY128" s="25" t="s">
        <v>159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25" t="s">
        <v>24</v>
      </c>
      <c r="BK128" s="215">
        <f>ROUND(I128*H128,2)</f>
        <v>0</v>
      </c>
      <c r="BL128" s="25" t="s">
        <v>166</v>
      </c>
      <c r="BM128" s="25" t="s">
        <v>1024</v>
      </c>
    </row>
    <row r="129" spans="2:51" s="12" customFormat="1" ht="13.5">
      <c r="B129" s="216"/>
      <c r="C129" s="217"/>
      <c r="D129" s="218" t="s">
        <v>168</v>
      </c>
      <c r="E129" s="219" t="s">
        <v>22</v>
      </c>
      <c r="F129" s="220" t="s">
        <v>237</v>
      </c>
      <c r="G129" s="217"/>
      <c r="H129" s="221" t="s">
        <v>22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168</v>
      </c>
      <c r="AU129" s="227" t="s">
        <v>88</v>
      </c>
      <c r="AV129" s="12" t="s">
        <v>24</v>
      </c>
      <c r="AW129" s="12" t="s">
        <v>42</v>
      </c>
      <c r="AX129" s="12" t="s">
        <v>79</v>
      </c>
      <c r="AY129" s="227" t="s">
        <v>159</v>
      </c>
    </row>
    <row r="130" spans="2:51" s="13" customFormat="1" ht="13.5">
      <c r="B130" s="228"/>
      <c r="C130" s="229"/>
      <c r="D130" s="230" t="s">
        <v>168</v>
      </c>
      <c r="E130" s="231" t="s">
        <v>22</v>
      </c>
      <c r="F130" s="232" t="s">
        <v>1025</v>
      </c>
      <c r="G130" s="229"/>
      <c r="H130" s="233">
        <v>40.992</v>
      </c>
      <c r="I130" s="234"/>
      <c r="J130" s="229"/>
      <c r="K130" s="229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168</v>
      </c>
      <c r="AU130" s="239" t="s">
        <v>88</v>
      </c>
      <c r="AV130" s="13" t="s">
        <v>88</v>
      </c>
      <c r="AW130" s="13" t="s">
        <v>42</v>
      </c>
      <c r="AX130" s="13" t="s">
        <v>24</v>
      </c>
      <c r="AY130" s="239" t="s">
        <v>159</v>
      </c>
    </row>
    <row r="131" spans="2:65" s="1" customFormat="1" ht="57" customHeight="1">
      <c r="B131" s="41"/>
      <c r="C131" s="204" t="s">
        <v>205</v>
      </c>
      <c r="D131" s="204" t="s">
        <v>161</v>
      </c>
      <c r="E131" s="205" t="s">
        <v>240</v>
      </c>
      <c r="F131" s="206" t="s">
        <v>241</v>
      </c>
      <c r="G131" s="207" t="s">
        <v>217</v>
      </c>
      <c r="H131" s="208">
        <v>4.12</v>
      </c>
      <c r="I131" s="209"/>
      <c r="J131" s="210">
        <f>ROUND(I131*H131,2)</f>
        <v>0</v>
      </c>
      <c r="K131" s="206" t="s">
        <v>165</v>
      </c>
      <c r="L131" s="61"/>
      <c r="M131" s="211" t="s">
        <v>22</v>
      </c>
      <c r="N131" s="212" t="s">
        <v>50</v>
      </c>
      <c r="O131" s="42"/>
      <c r="P131" s="213">
        <f>O131*H131</f>
        <v>0</v>
      </c>
      <c r="Q131" s="213">
        <v>0.00868</v>
      </c>
      <c r="R131" s="213">
        <f>Q131*H131</f>
        <v>0.035761600000000004</v>
      </c>
      <c r="S131" s="213">
        <v>0</v>
      </c>
      <c r="T131" s="214">
        <f>S131*H131</f>
        <v>0</v>
      </c>
      <c r="AR131" s="25" t="s">
        <v>166</v>
      </c>
      <c r="AT131" s="25" t="s">
        <v>161</v>
      </c>
      <c r="AU131" s="25" t="s">
        <v>88</v>
      </c>
      <c r="AY131" s="25" t="s">
        <v>159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25" t="s">
        <v>24</v>
      </c>
      <c r="BK131" s="215">
        <f>ROUND(I131*H131,2)</f>
        <v>0</v>
      </c>
      <c r="BL131" s="25" t="s">
        <v>166</v>
      </c>
      <c r="BM131" s="25" t="s">
        <v>1026</v>
      </c>
    </row>
    <row r="132" spans="2:51" s="12" customFormat="1" ht="13.5">
      <c r="B132" s="216"/>
      <c r="C132" s="217"/>
      <c r="D132" s="218" t="s">
        <v>168</v>
      </c>
      <c r="E132" s="219" t="s">
        <v>22</v>
      </c>
      <c r="F132" s="220" t="s">
        <v>1027</v>
      </c>
      <c r="G132" s="217"/>
      <c r="H132" s="221" t="s">
        <v>22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168</v>
      </c>
      <c r="AU132" s="227" t="s">
        <v>88</v>
      </c>
      <c r="AV132" s="12" t="s">
        <v>24</v>
      </c>
      <c r="AW132" s="12" t="s">
        <v>42</v>
      </c>
      <c r="AX132" s="12" t="s">
        <v>79</v>
      </c>
      <c r="AY132" s="227" t="s">
        <v>159</v>
      </c>
    </row>
    <row r="133" spans="2:51" s="13" customFormat="1" ht="13.5">
      <c r="B133" s="228"/>
      <c r="C133" s="229"/>
      <c r="D133" s="230" t="s">
        <v>168</v>
      </c>
      <c r="E133" s="231" t="s">
        <v>22</v>
      </c>
      <c r="F133" s="232" t="s">
        <v>1028</v>
      </c>
      <c r="G133" s="229"/>
      <c r="H133" s="233">
        <v>4.12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168</v>
      </c>
      <c r="AU133" s="239" t="s">
        <v>88</v>
      </c>
      <c r="AV133" s="13" t="s">
        <v>88</v>
      </c>
      <c r="AW133" s="13" t="s">
        <v>42</v>
      </c>
      <c r="AX133" s="13" t="s">
        <v>24</v>
      </c>
      <c r="AY133" s="239" t="s">
        <v>159</v>
      </c>
    </row>
    <row r="134" spans="2:65" s="1" customFormat="1" ht="57" customHeight="1">
      <c r="B134" s="41"/>
      <c r="C134" s="204" t="s">
        <v>214</v>
      </c>
      <c r="D134" s="204" t="s">
        <v>161</v>
      </c>
      <c r="E134" s="205" t="s">
        <v>252</v>
      </c>
      <c r="F134" s="206" t="s">
        <v>253</v>
      </c>
      <c r="G134" s="207" t="s">
        <v>217</v>
      </c>
      <c r="H134" s="208">
        <v>8.24</v>
      </c>
      <c r="I134" s="209"/>
      <c r="J134" s="210">
        <f>ROUND(I134*H134,2)</f>
        <v>0</v>
      </c>
      <c r="K134" s="206" t="s">
        <v>165</v>
      </c>
      <c r="L134" s="61"/>
      <c r="M134" s="211" t="s">
        <v>22</v>
      </c>
      <c r="N134" s="212" t="s">
        <v>50</v>
      </c>
      <c r="O134" s="42"/>
      <c r="P134" s="213">
        <f>O134*H134</f>
        <v>0</v>
      </c>
      <c r="Q134" s="213">
        <v>0.0369</v>
      </c>
      <c r="R134" s="213">
        <f>Q134*H134</f>
        <v>0.30405600000000005</v>
      </c>
      <c r="S134" s="213">
        <v>0</v>
      </c>
      <c r="T134" s="214">
        <f>S134*H134</f>
        <v>0</v>
      </c>
      <c r="AR134" s="25" t="s">
        <v>166</v>
      </c>
      <c r="AT134" s="25" t="s">
        <v>161</v>
      </c>
      <c r="AU134" s="25" t="s">
        <v>88</v>
      </c>
      <c r="AY134" s="25" t="s">
        <v>159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5" t="s">
        <v>24</v>
      </c>
      <c r="BK134" s="215">
        <f>ROUND(I134*H134,2)</f>
        <v>0</v>
      </c>
      <c r="BL134" s="25" t="s">
        <v>166</v>
      </c>
      <c r="BM134" s="25" t="s">
        <v>1029</v>
      </c>
    </row>
    <row r="135" spans="2:51" s="12" customFormat="1" ht="13.5">
      <c r="B135" s="216"/>
      <c r="C135" s="217"/>
      <c r="D135" s="218" t="s">
        <v>168</v>
      </c>
      <c r="E135" s="219" t="s">
        <v>22</v>
      </c>
      <c r="F135" s="220" t="s">
        <v>1027</v>
      </c>
      <c r="G135" s="217"/>
      <c r="H135" s="221" t="s">
        <v>22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168</v>
      </c>
      <c r="AU135" s="227" t="s">
        <v>88</v>
      </c>
      <c r="AV135" s="12" t="s">
        <v>24</v>
      </c>
      <c r="AW135" s="12" t="s">
        <v>42</v>
      </c>
      <c r="AX135" s="12" t="s">
        <v>79</v>
      </c>
      <c r="AY135" s="227" t="s">
        <v>159</v>
      </c>
    </row>
    <row r="136" spans="2:51" s="13" customFormat="1" ht="13.5">
      <c r="B136" s="228"/>
      <c r="C136" s="229"/>
      <c r="D136" s="230" t="s">
        <v>168</v>
      </c>
      <c r="E136" s="231" t="s">
        <v>22</v>
      </c>
      <c r="F136" s="232" t="s">
        <v>1030</v>
      </c>
      <c r="G136" s="229"/>
      <c r="H136" s="233">
        <v>8.24</v>
      </c>
      <c r="I136" s="234"/>
      <c r="J136" s="229"/>
      <c r="K136" s="229"/>
      <c r="L136" s="235"/>
      <c r="M136" s="236"/>
      <c r="N136" s="237"/>
      <c r="O136" s="237"/>
      <c r="P136" s="237"/>
      <c r="Q136" s="237"/>
      <c r="R136" s="237"/>
      <c r="S136" s="237"/>
      <c r="T136" s="238"/>
      <c r="AT136" s="239" t="s">
        <v>168</v>
      </c>
      <c r="AU136" s="239" t="s">
        <v>88</v>
      </c>
      <c r="AV136" s="13" t="s">
        <v>88</v>
      </c>
      <c r="AW136" s="13" t="s">
        <v>42</v>
      </c>
      <c r="AX136" s="13" t="s">
        <v>24</v>
      </c>
      <c r="AY136" s="239" t="s">
        <v>159</v>
      </c>
    </row>
    <row r="137" spans="2:65" s="1" customFormat="1" ht="31.5" customHeight="1">
      <c r="B137" s="41"/>
      <c r="C137" s="204" t="s">
        <v>220</v>
      </c>
      <c r="D137" s="204" t="s">
        <v>161</v>
      </c>
      <c r="E137" s="205" t="s">
        <v>264</v>
      </c>
      <c r="F137" s="206" t="s">
        <v>265</v>
      </c>
      <c r="G137" s="207" t="s">
        <v>258</v>
      </c>
      <c r="H137" s="208">
        <v>70.946</v>
      </c>
      <c r="I137" s="209"/>
      <c r="J137" s="210">
        <f>ROUND(I137*H137,2)</f>
        <v>0</v>
      </c>
      <c r="K137" s="206" t="s">
        <v>165</v>
      </c>
      <c r="L137" s="61"/>
      <c r="M137" s="211" t="s">
        <v>22</v>
      </c>
      <c r="N137" s="212" t="s">
        <v>50</v>
      </c>
      <c r="O137" s="4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5" t="s">
        <v>166</v>
      </c>
      <c r="AT137" s="25" t="s">
        <v>161</v>
      </c>
      <c r="AU137" s="25" t="s">
        <v>88</v>
      </c>
      <c r="AY137" s="25" t="s">
        <v>159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5" t="s">
        <v>24</v>
      </c>
      <c r="BK137" s="215">
        <f>ROUND(I137*H137,2)</f>
        <v>0</v>
      </c>
      <c r="BL137" s="25" t="s">
        <v>166</v>
      </c>
      <c r="BM137" s="25" t="s">
        <v>1031</v>
      </c>
    </row>
    <row r="138" spans="2:51" s="13" customFormat="1" ht="13.5">
      <c r="B138" s="228"/>
      <c r="C138" s="229"/>
      <c r="D138" s="230" t="s">
        <v>168</v>
      </c>
      <c r="E138" s="231" t="s">
        <v>22</v>
      </c>
      <c r="F138" s="232" t="s">
        <v>1032</v>
      </c>
      <c r="G138" s="229"/>
      <c r="H138" s="233">
        <v>70.946</v>
      </c>
      <c r="I138" s="234"/>
      <c r="J138" s="229"/>
      <c r="K138" s="229"/>
      <c r="L138" s="235"/>
      <c r="M138" s="236"/>
      <c r="N138" s="237"/>
      <c r="O138" s="237"/>
      <c r="P138" s="237"/>
      <c r="Q138" s="237"/>
      <c r="R138" s="237"/>
      <c r="S138" s="237"/>
      <c r="T138" s="238"/>
      <c r="AT138" s="239" t="s">
        <v>168</v>
      </c>
      <c r="AU138" s="239" t="s">
        <v>88</v>
      </c>
      <c r="AV138" s="13" t="s">
        <v>88</v>
      </c>
      <c r="AW138" s="13" t="s">
        <v>42</v>
      </c>
      <c r="AX138" s="13" t="s">
        <v>24</v>
      </c>
      <c r="AY138" s="239" t="s">
        <v>159</v>
      </c>
    </row>
    <row r="139" spans="2:65" s="1" customFormat="1" ht="31.5" customHeight="1">
      <c r="B139" s="41"/>
      <c r="C139" s="204" t="s">
        <v>28</v>
      </c>
      <c r="D139" s="204" t="s">
        <v>161</v>
      </c>
      <c r="E139" s="205" t="s">
        <v>269</v>
      </c>
      <c r="F139" s="206" t="s">
        <v>270</v>
      </c>
      <c r="G139" s="207" t="s">
        <v>258</v>
      </c>
      <c r="H139" s="208">
        <v>212.539</v>
      </c>
      <c r="I139" s="209"/>
      <c r="J139" s="210">
        <f>ROUND(I139*H139,2)</f>
        <v>0</v>
      </c>
      <c r="K139" s="206" t="s">
        <v>165</v>
      </c>
      <c r="L139" s="61"/>
      <c r="M139" s="211" t="s">
        <v>22</v>
      </c>
      <c r="N139" s="212" t="s">
        <v>50</v>
      </c>
      <c r="O139" s="42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AR139" s="25" t="s">
        <v>166</v>
      </c>
      <c r="AT139" s="25" t="s">
        <v>161</v>
      </c>
      <c r="AU139" s="25" t="s">
        <v>88</v>
      </c>
      <c r="AY139" s="25" t="s">
        <v>159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25" t="s">
        <v>24</v>
      </c>
      <c r="BK139" s="215">
        <f>ROUND(I139*H139,2)</f>
        <v>0</v>
      </c>
      <c r="BL139" s="25" t="s">
        <v>166</v>
      </c>
      <c r="BM139" s="25" t="s">
        <v>1033</v>
      </c>
    </row>
    <row r="140" spans="2:51" s="12" customFormat="1" ht="13.5">
      <c r="B140" s="216"/>
      <c r="C140" s="217"/>
      <c r="D140" s="218" t="s">
        <v>168</v>
      </c>
      <c r="E140" s="219" t="s">
        <v>22</v>
      </c>
      <c r="F140" s="220" t="s">
        <v>1012</v>
      </c>
      <c r="G140" s="217"/>
      <c r="H140" s="221" t="s">
        <v>22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168</v>
      </c>
      <c r="AU140" s="227" t="s">
        <v>88</v>
      </c>
      <c r="AV140" s="12" t="s">
        <v>24</v>
      </c>
      <c r="AW140" s="12" t="s">
        <v>42</v>
      </c>
      <c r="AX140" s="12" t="s">
        <v>79</v>
      </c>
      <c r="AY140" s="227" t="s">
        <v>159</v>
      </c>
    </row>
    <row r="141" spans="2:51" s="12" customFormat="1" ht="13.5">
      <c r="B141" s="216"/>
      <c r="C141" s="217"/>
      <c r="D141" s="218" t="s">
        <v>168</v>
      </c>
      <c r="E141" s="219" t="s">
        <v>22</v>
      </c>
      <c r="F141" s="220" t="s">
        <v>273</v>
      </c>
      <c r="G141" s="217"/>
      <c r="H141" s="221" t="s">
        <v>22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168</v>
      </c>
      <c r="AU141" s="227" t="s">
        <v>88</v>
      </c>
      <c r="AV141" s="12" t="s">
        <v>24</v>
      </c>
      <c r="AW141" s="12" t="s">
        <v>42</v>
      </c>
      <c r="AX141" s="12" t="s">
        <v>79</v>
      </c>
      <c r="AY141" s="227" t="s">
        <v>159</v>
      </c>
    </row>
    <row r="142" spans="2:51" s="12" customFormat="1" ht="13.5">
      <c r="B142" s="216"/>
      <c r="C142" s="217"/>
      <c r="D142" s="218" t="s">
        <v>168</v>
      </c>
      <c r="E142" s="219" t="s">
        <v>22</v>
      </c>
      <c r="F142" s="220" t="s">
        <v>274</v>
      </c>
      <c r="G142" s="217"/>
      <c r="H142" s="221" t="s">
        <v>22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168</v>
      </c>
      <c r="AU142" s="227" t="s">
        <v>88</v>
      </c>
      <c r="AV142" s="12" t="s">
        <v>24</v>
      </c>
      <c r="AW142" s="12" t="s">
        <v>42</v>
      </c>
      <c r="AX142" s="12" t="s">
        <v>79</v>
      </c>
      <c r="AY142" s="227" t="s">
        <v>159</v>
      </c>
    </row>
    <row r="143" spans="2:51" s="13" customFormat="1" ht="13.5">
      <c r="B143" s="228"/>
      <c r="C143" s="229"/>
      <c r="D143" s="218" t="s">
        <v>168</v>
      </c>
      <c r="E143" s="242" t="s">
        <v>22</v>
      </c>
      <c r="F143" s="243" t="s">
        <v>1034</v>
      </c>
      <c r="G143" s="229"/>
      <c r="H143" s="244">
        <v>209.808</v>
      </c>
      <c r="I143" s="234"/>
      <c r="J143" s="229"/>
      <c r="K143" s="229"/>
      <c r="L143" s="235"/>
      <c r="M143" s="236"/>
      <c r="N143" s="237"/>
      <c r="O143" s="237"/>
      <c r="P143" s="237"/>
      <c r="Q143" s="237"/>
      <c r="R143" s="237"/>
      <c r="S143" s="237"/>
      <c r="T143" s="238"/>
      <c r="AT143" s="239" t="s">
        <v>168</v>
      </c>
      <c r="AU143" s="239" t="s">
        <v>88</v>
      </c>
      <c r="AV143" s="13" t="s">
        <v>88</v>
      </c>
      <c r="AW143" s="13" t="s">
        <v>42</v>
      </c>
      <c r="AX143" s="13" t="s">
        <v>79</v>
      </c>
      <c r="AY143" s="239" t="s">
        <v>159</v>
      </c>
    </row>
    <row r="144" spans="2:51" s="13" customFormat="1" ht="13.5">
      <c r="B144" s="228"/>
      <c r="C144" s="229"/>
      <c r="D144" s="218" t="s">
        <v>168</v>
      </c>
      <c r="E144" s="242" t="s">
        <v>22</v>
      </c>
      <c r="F144" s="243" t="s">
        <v>1035</v>
      </c>
      <c r="G144" s="229"/>
      <c r="H144" s="244">
        <v>12.667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168</v>
      </c>
      <c r="AU144" s="239" t="s">
        <v>88</v>
      </c>
      <c r="AV144" s="13" t="s">
        <v>88</v>
      </c>
      <c r="AW144" s="13" t="s">
        <v>42</v>
      </c>
      <c r="AX144" s="13" t="s">
        <v>79</v>
      </c>
      <c r="AY144" s="239" t="s">
        <v>159</v>
      </c>
    </row>
    <row r="145" spans="2:51" s="15" customFormat="1" ht="13.5">
      <c r="B145" s="256"/>
      <c r="C145" s="257"/>
      <c r="D145" s="218" t="s">
        <v>168</v>
      </c>
      <c r="E145" s="258" t="s">
        <v>22</v>
      </c>
      <c r="F145" s="259" t="s">
        <v>212</v>
      </c>
      <c r="G145" s="257"/>
      <c r="H145" s="260">
        <v>222.475</v>
      </c>
      <c r="I145" s="261"/>
      <c r="J145" s="257"/>
      <c r="K145" s="257"/>
      <c r="L145" s="262"/>
      <c r="M145" s="263"/>
      <c r="N145" s="264"/>
      <c r="O145" s="264"/>
      <c r="P145" s="264"/>
      <c r="Q145" s="264"/>
      <c r="R145" s="264"/>
      <c r="S145" s="264"/>
      <c r="T145" s="265"/>
      <c r="AT145" s="266" t="s">
        <v>168</v>
      </c>
      <c r="AU145" s="266" t="s">
        <v>88</v>
      </c>
      <c r="AV145" s="15" t="s">
        <v>175</v>
      </c>
      <c r="AW145" s="15" t="s">
        <v>42</v>
      </c>
      <c r="AX145" s="15" t="s">
        <v>79</v>
      </c>
      <c r="AY145" s="266" t="s">
        <v>159</v>
      </c>
    </row>
    <row r="146" spans="2:51" s="12" customFormat="1" ht="13.5">
      <c r="B146" s="216"/>
      <c r="C146" s="217"/>
      <c r="D146" s="218" t="s">
        <v>168</v>
      </c>
      <c r="E146" s="219" t="s">
        <v>22</v>
      </c>
      <c r="F146" s="220" t="s">
        <v>277</v>
      </c>
      <c r="G146" s="217"/>
      <c r="H146" s="221" t="s">
        <v>22</v>
      </c>
      <c r="I146" s="222"/>
      <c r="J146" s="217"/>
      <c r="K146" s="217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168</v>
      </c>
      <c r="AU146" s="227" t="s">
        <v>88</v>
      </c>
      <c r="AV146" s="12" t="s">
        <v>24</v>
      </c>
      <c r="AW146" s="12" t="s">
        <v>42</v>
      </c>
      <c r="AX146" s="12" t="s">
        <v>79</v>
      </c>
      <c r="AY146" s="227" t="s">
        <v>159</v>
      </c>
    </row>
    <row r="147" spans="2:51" s="13" customFormat="1" ht="13.5">
      <c r="B147" s="228"/>
      <c r="C147" s="229"/>
      <c r="D147" s="218" t="s">
        <v>168</v>
      </c>
      <c r="E147" s="242" t="s">
        <v>22</v>
      </c>
      <c r="F147" s="243" t="s">
        <v>1036</v>
      </c>
      <c r="G147" s="229"/>
      <c r="H147" s="244">
        <v>-7.168</v>
      </c>
      <c r="I147" s="234"/>
      <c r="J147" s="229"/>
      <c r="K147" s="229"/>
      <c r="L147" s="235"/>
      <c r="M147" s="236"/>
      <c r="N147" s="237"/>
      <c r="O147" s="237"/>
      <c r="P147" s="237"/>
      <c r="Q147" s="237"/>
      <c r="R147" s="237"/>
      <c r="S147" s="237"/>
      <c r="T147" s="238"/>
      <c r="AT147" s="239" t="s">
        <v>168</v>
      </c>
      <c r="AU147" s="239" t="s">
        <v>88</v>
      </c>
      <c r="AV147" s="13" t="s">
        <v>88</v>
      </c>
      <c r="AW147" s="13" t="s">
        <v>42</v>
      </c>
      <c r="AX147" s="13" t="s">
        <v>79</v>
      </c>
      <c r="AY147" s="239" t="s">
        <v>159</v>
      </c>
    </row>
    <row r="148" spans="2:51" s="12" customFormat="1" ht="13.5">
      <c r="B148" s="216"/>
      <c r="C148" s="217"/>
      <c r="D148" s="218" t="s">
        <v>168</v>
      </c>
      <c r="E148" s="219" t="s">
        <v>22</v>
      </c>
      <c r="F148" s="220" t="s">
        <v>280</v>
      </c>
      <c r="G148" s="217"/>
      <c r="H148" s="221" t="s">
        <v>22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168</v>
      </c>
      <c r="AU148" s="227" t="s">
        <v>88</v>
      </c>
      <c r="AV148" s="12" t="s">
        <v>24</v>
      </c>
      <c r="AW148" s="12" t="s">
        <v>42</v>
      </c>
      <c r="AX148" s="12" t="s">
        <v>79</v>
      </c>
      <c r="AY148" s="227" t="s">
        <v>159</v>
      </c>
    </row>
    <row r="149" spans="2:51" s="13" customFormat="1" ht="13.5">
      <c r="B149" s="228"/>
      <c r="C149" s="229"/>
      <c r="D149" s="218" t="s">
        <v>168</v>
      </c>
      <c r="E149" s="242" t="s">
        <v>22</v>
      </c>
      <c r="F149" s="243" t="s">
        <v>1037</v>
      </c>
      <c r="G149" s="229"/>
      <c r="H149" s="244">
        <v>-1.449</v>
      </c>
      <c r="I149" s="234"/>
      <c r="J149" s="229"/>
      <c r="K149" s="229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168</v>
      </c>
      <c r="AU149" s="239" t="s">
        <v>88</v>
      </c>
      <c r="AV149" s="13" t="s">
        <v>88</v>
      </c>
      <c r="AW149" s="13" t="s">
        <v>42</v>
      </c>
      <c r="AX149" s="13" t="s">
        <v>79</v>
      </c>
      <c r="AY149" s="239" t="s">
        <v>159</v>
      </c>
    </row>
    <row r="150" spans="2:51" s="13" customFormat="1" ht="13.5">
      <c r="B150" s="228"/>
      <c r="C150" s="229"/>
      <c r="D150" s="218" t="s">
        <v>168</v>
      </c>
      <c r="E150" s="242" t="s">
        <v>22</v>
      </c>
      <c r="F150" s="243" t="s">
        <v>1038</v>
      </c>
      <c r="G150" s="229"/>
      <c r="H150" s="244">
        <v>-1.319</v>
      </c>
      <c r="I150" s="234"/>
      <c r="J150" s="229"/>
      <c r="K150" s="229"/>
      <c r="L150" s="235"/>
      <c r="M150" s="236"/>
      <c r="N150" s="237"/>
      <c r="O150" s="237"/>
      <c r="P150" s="237"/>
      <c r="Q150" s="237"/>
      <c r="R150" s="237"/>
      <c r="S150" s="237"/>
      <c r="T150" s="238"/>
      <c r="AT150" s="239" t="s">
        <v>168</v>
      </c>
      <c r="AU150" s="239" t="s">
        <v>88</v>
      </c>
      <c r="AV150" s="13" t="s">
        <v>88</v>
      </c>
      <c r="AW150" s="13" t="s">
        <v>42</v>
      </c>
      <c r="AX150" s="13" t="s">
        <v>79</v>
      </c>
      <c r="AY150" s="239" t="s">
        <v>159</v>
      </c>
    </row>
    <row r="151" spans="2:51" s="15" customFormat="1" ht="13.5">
      <c r="B151" s="256"/>
      <c r="C151" s="257"/>
      <c r="D151" s="218" t="s">
        <v>168</v>
      </c>
      <c r="E151" s="258" t="s">
        <v>22</v>
      </c>
      <c r="F151" s="259" t="s">
        <v>212</v>
      </c>
      <c r="G151" s="257"/>
      <c r="H151" s="260">
        <v>-9.936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AT151" s="266" t="s">
        <v>168</v>
      </c>
      <c r="AU151" s="266" t="s">
        <v>88</v>
      </c>
      <c r="AV151" s="15" t="s">
        <v>175</v>
      </c>
      <c r="AW151" s="15" t="s">
        <v>42</v>
      </c>
      <c r="AX151" s="15" t="s">
        <v>79</v>
      </c>
      <c r="AY151" s="266" t="s">
        <v>159</v>
      </c>
    </row>
    <row r="152" spans="2:51" s="14" customFormat="1" ht="13.5">
      <c r="B152" s="245"/>
      <c r="C152" s="246"/>
      <c r="D152" s="230" t="s">
        <v>168</v>
      </c>
      <c r="E152" s="247" t="s">
        <v>22</v>
      </c>
      <c r="F152" s="248" t="s">
        <v>204</v>
      </c>
      <c r="G152" s="246"/>
      <c r="H152" s="249">
        <v>212.539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AT152" s="255" t="s">
        <v>168</v>
      </c>
      <c r="AU152" s="255" t="s">
        <v>88</v>
      </c>
      <c r="AV152" s="14" t="s">
        <v>166</v>
      </c>
      <c r="AW152" s="14" t="s">
        <v>42</v>
      </c>
      <c r="AX152" s="14" t="s">
        <v>24</v>
      </c>
      <c r="AY152" s="255" t="s">
        <v>159</v>
      </c>
    </row>
    <row r="153" spans="2:65" s="1" customFormat="1" ht="31.5" customHeight="1">
      <c r="B153" s="41"/>
      <c r="C153" s="204" t="s">
        <v>232</v>
      </c>
      <c r="D153" s="204" t="s">
        <v>161</v>
      </c>
      <c r="E153" s="205" t="s">
        <v>283</v>
      </c>
      <c r="F153" s="206" t="s">
        <v>284</v>
      </c>
      <c r="G153" s="207" t="s">
        <v>258</v>
      </c>
      <c r="H153" s="208">
        <v>63.762</v>
      </c>
      <c r="I153" s="209"/>
      <c r="J153" s="210">
        <f>ROUND(I153*H153,2)</f>
        <v>0</v>
      </c>
      <c r="K153" s="206" t="s">
        <v>165</v>
      </c>
      <c r="L153" s="61"/>
      <c r="M153" s="211" t="s">
        <v>22</v>
      </c>
      <c r="N153" s="212" t="s">
        <v>50</v>
      </c>
      <c r="O153" s="42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AR153" s="25" t="s">
        <v>166</v>
      </c>
      <c r="AT153" s="25" t="s">
        <v>161</v>
      </c>
      <c r="AU153" s="25" t="s">
        <v>88</v>
      </c>
      <c r="AY153" s="25" t="s">
        <v>159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25" t="s">
        <v>24</v>
      </c>
      <c r="BK153" s="215">
        <f>ROUND(I153*H153,2)</f>
        <v>0</v>
      </c>
      <c r="BL153" s="25" t="s">
        <v>166</v>
      </c>
      <c r="BM153" s="25" t="s">
        <v>1039</v>
      </c>
    </row>
    <row r="154" spans="2:47" s="1" customFormat="1" ht="27">
      <c r="B154" s="41"/>
      <c r="C154" s="63"/>
      <c r="D154" s="218" t="s">
        <v>189</v>
      </c>
      <c r="E154" s="63"/>
      <c r="F154" s="240" t="s">
        <v>286</v>
      </c>
      <c r="G154" s="63"/>
      <c r="H154" s="63"/>
      <c r="I154" s="172"/>
      <c r="J154" s="63"/>
      <c r="K154" s="63"/>
      <c r="L154" s="61"/>
      <c r="M154" s="241"/>
      <c r="N154" s="42"/>
      <c r="O154" s="42"/>
      <c r="P154" s="42"/>
      <c r="Q154" s="42"/>
      <c r="R154" s="42"/>
      <c r="S154" s="42"/>
      <c r="T154" s="78"/>
      <c r="AT154" s="25" t="s">
        <v>189</v>
      </c>
      <c r="AU154" s="25" t="s">
        <v>88</v>
      </c>
    </row>
    <row r="155" spans="2:51" s="13" customFormat="1" ht="13.5">
      <c r="B155" s="228"/>
      <c r="C155" s="229"/>
      <c r="D155" s="230" t="s">
        <v>168</v>
      </c>
      <c r="E155" s="229"/>
      <c r="F155" s="232" t="s">
        <v>1040</v>
      </c>
      <c r="G155" s="229"/>
      <c r="H155" s="233">
        <v>63.762</v>
      </c>
      <c r="I155" s="234"/>
      <c r="J155" s="229"/>
      <c r="K155" s="229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168</v>
      </c>
      <c r="AU155" s="239" t="s">
        <v>88</v>
      </c>
      <c r="AV155" s="13" t="s">
        <v>88</v>
      </c>
      <c r="AW155" s="13" t="s">
        <v>6</v>
      </c>
      <c r="AX155" s="13" t="s">
        <v>24</v>
      </c>
      <c r="AY155" s="239" t="s">
        <v>159</v>
      </c>
    </row>
    <row r="156" spans="2:65" s="1" customFormat="1" ht="31.5" customHeight="1">
      <c r="B156" s="41"/>
      <c r="C156" s="204" t="s">
        <v>239</v>
      </c>
      <c r="D156" s="204" t="s">
        <v>161</v>
      </c>
      <c r="E156" s="205" t="s">
        <v>289</v>
      </c>
      <c r="F156" s="206" t="s">
        <v>290</v>
      </c>
      <c r="G156" s="207" t="s">
        <v>258</v>
      </c>
      <c r="H156" s="208">
        <v>212.539</v>
      </c>
      <c r="I156" s="209"/>
      <c r="J156" s="210">
        <f>ROUND(I156*H156,2)</f>
        <v>0</v>
      </c>
      <c r="K156" s="206" t="s">
        <v>165</v>
      </c>
      <c r="L156" s="61"/>
      <c r="M156" s="211" t="s">
        <v>22</v>
      </c>
      <c r="N156" s="212" t="s">
        <v>50</v>
      </c>
      <c r="O156" s="42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25" t="s">
        <v>166</v>
      </c>
      <c r="AT156" s="25" t="s">
        <v>161</v>
      </c>
      <c r="AU156" s="25" t="s">
        <v>88</v>
      </c>
      <c r="AY156" s="25" t="s">
        <v>159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5" t="s">
        <v>24</v>
      </c>
      <c r="BK156" s="215">
        <f>ROUND(I156*H156,2)</f>
        <v>0</v>
      </c>
      <c r="BL156" s="25" t="s">
        <v>166</v>
      </c>
      <c r="BM156" s="25" t="s">
        <v>1041</v>
      </c>
    </row>
    <row r="157" spans="2:51" s="12" customFormat="1" ht="13.5">
      <c r="B157" s="216"/>
      <c r="C157" s="217"/>
      <c r="D157" s="218" t="s">
        <v>168</v>
      </c>
      <c r="E157" s="219" t="s">
        <v>22</v>
      </c>
      <c r="F157" s="220" t="s">
        <v>1012</v>
      </c>
      <c r="G157" s="217"/>
      <c r="H157" s="221" t="s">
        <v>22</v>
      </c>
      <c r="I157" s="222"/>
      <c r="J157" s="217"/>
      <c r="K157" s="217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168</v>
      </c>
      <c r="AU157" s="227" t="s">
        <v>88</v>
      </c>
      <c r="AV157" s="12" t="s">
        <v>24</v>
      </c>
      <c r="AW157" s="12" t="s">
        <v>42</v>
      </c>
      <c r="AX157" s="12" t="s">
        <v>79</v>
      </c>
      <c r="AY157" s="227" t="s">
        <v>159</v>
      </c>
    </row>
    <row r="158" spans="2:51" s="12" customFormat="1" ht="13.5">
      <c r="B158" s="216"/>
      <c r="C158" s="217"/>
      <c r="D158" s="218" t="s">
        <v>168</v>
      </c>
      <c r="E158" s="219" t="s">
        <v>22</v>
      </c>
      <c r="F158" s="220" t="s">
        <v>273</v>
      </c>
      <c r="G158" s="217"/>
      <c r="H158" s="221" t="s">
        <v>22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168</v>
      </c>
      <c r="AU158" s="227" t="s">
        <v>88</v>
      </c>
      <c r="AV158" s="12" t="s">
        <v>24</v>
      </c>
      <c r="AW158" s="12" t="s">
        <v>42</v>
      </c>
      <c r="AX158" s="12" t="s">
        <v>79</v>
      </c>
      <c r="AY158" s="227" t="s">
        <v>159</v>
      </c>
    </row>
    <row r="159" spans="2:51" s="12" customFormat="1" ht="13.5">
      <c r="B159" s="216"/>
      <c r="C159" s="217"/>
      <c r="D159" s="218" t="s">
        <v>168</v>
      </c>
      <c r="E159" s="219" t="s">
        <v>22</v>
      </c>
      <c r="F159" s="220" t="s">
        <v>274</v>
      </c>
      <c r="G159" s="217"/>
      <c r="H159" s="221" t="s">
        <v>22</v>
      </c>
      <c r="I159" s="222"/>
      <c r="J159" s="217"/>
      <c r="K159" s="217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168</v>
      </c>
      <c r="AU159" s="227" t="s">
        <v>88</v>
      </c>
      <c r="AV159" s="12" t="s">
        <v>24</v>
      </c>
      <c r="AW159" s="12" t="s">
        <v>42</v>
      </c>
      <c r="AX159" s="12" t="s">
        <v>79</v>
      </c>
      <c r="AY159" s="227" t="s">
        <v>159</v>
      </c>
    </row>
    <row r="160" spans="2:51" s="13" customFormat="1" ht="13.5">
      <c r="B160" s="228"/>
      <c r="C160" s="229"/>
      <c r="D160" s="218" t="s">
        <v>168</v>
      </c>
      <c r="E160" s="242" t="s">
        <v>22</v>
      </c>
      <c r="F160" s="243" t="s">
        <v>1034</v>
      </c>
      <c r="G160" s="229"/>
      <c r="H160" s="244">
        <v>209.808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168</v>
      </c>
      <c r="AU160" s="239" t="s">
        <v>88</v>
      </c>
      <c r="AV160" s="13" t="s">
        <v>88</v>
      </c>
      <c r="AW160" s="13" t="s">
        <v>42</v>
      </c>
      <c r="AX160" s="13" t="s">
        <v>79</v>
      </c>
      <c r="AY160" s="239" t="s">
        <v>159</v>
      </c>
    </row>
    <row r="161" spans="2:51" s="13" customFormat="1" ht="13.5">
      <c r="B161" s="228"/>
      <c r="C161" s="229"/>
      <c r="D161" s="218" t="s">
        <v>168</v>
      </c>
      <c r="E161" s="242" t="s">
        <v>22</v>
      </c>
      <c r="F161" s="243" t="s">
        <v>1035</v>
      </c>
      <c r="G161" s="229"/>
      <c r="H161" s="244">
        <v>12.667</v>
      </c>
      <c r="I161" s="234"/>
      <c r="J161" s="229"/>
      <c r="K161" s="229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168</v>
      </c>
      <c r="AU161" s="239" t="s">
        <v>88</v>
      </c>
      <c r="AV161" s="13" t="s">
        <v>88</v>
      </c>
      <c r="AW161" s="13" t="s">
        <v>42</v>
      </c>
      <c r="AX161" s="13" t="s">
        <v>79</v>
      </c>
      <c r="AY161" s="239" t="s">
        <v>159</v>
      </c>
    </row>
    <row r="162" spans="2:51" s="15" customFormat="1" ht="13.5">
      <c r="B162" s="256"/>
      <c r="C162" s="257"/>
      <c r="D162" s="218" t="s">
        <v>168</v>
      </c>
      <c r="E162" s="258" t="s">
        <v>22</v>
      </c>
      <c r="F162" s="259" t="s">
        <v>212</v>
      </c>
      <c r="G162" s="257"/>
      <c r="H162" s="260">
        <v>222.475</v>
      </c>
      <c r="I162" s="261"/>
      <c r="J162" s="257"/>
      <c r="K162" s="257"/>
      <c r="L162" s="262"/>
      <c r="M162" s="263"/>
      <c r="N162" s="264"/>
      <c r="O162" s="264"/>
      <c r="P162" s="264"/>
      <c r="Q162" s="264"/>
      <c r="R162" s="264"/>
      <c r="S162" s="264"/>
      <c r="T162" s="265"/>
      <c r="AT162" s="266" t="s">
        <v>168</v>
      </c>
      <c r="AU162" s="266" t="s">
        <v>88</v>
      </c>
      <c r="AV162" s="15" t="s">
        <v>175</v>
      </c>
      <c r="AW162" s="15" t="s">
        <v>42</v>
      </c>
      <c r="AX162" s="15" t="s">
        <v>79</v>
      </c>
      <c r="AY162" s="266" t="s">
        <v>159</v>
      </c>
    </row>
    <row r="163" spans="2:51" s="12" customFormat="1" ht="13.5">
      <c r="B163" s="216"/>
      <c r="C163" s="217"/>
      <c r="D163" s="218" t="s">
        <v>168</v>
      </c>
      <c r="E163" s="219" t="s">
        <v>22</v>
      </c>
      <c r="F163" s="220" t="s">
        <v>277</v>
      </c>
      <c r="G163" s="217"/>
      <c r="H163" s="221" t="s">
        <v>22</v>
      </c>
      <c r="I163" s="222"/>
      <c r="J163" s="217"/>
      <c r="K163" s="217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168</v>
      </c>
      <c r="AU163" s="227" t="s">
        <v>88</v>
      </c>
      <c r="AV163" s="12" t="s">
        <v>24</v>
      </c>
      <c r="AW163" s="12" t="s">
        <v>42</v>
      </c>
      <c r="AX163" s="12" t="s">
        <v>79</v>
      </c>
      <c r="AY163" s="227" t="s">
        <v>159</v>
      </c>
    </row>
    <row r="164" spans="2:51" s="13" customFormat="1" ht="13.5">
      <c r="B164" s="228"/>
      <c r="C164" s="229"/>
      <c r="D164" s="218" t="s">
        <v>168</v>
      </c>
      <c r="E164" s="242" t="s">
        <v>22</v>
      </c>
      <c r="F164" s="243" t="s">
        <v>1036</v>
      </c>
      <c r="G164" s="229"/>
      <c r="H164" s="244">
        <v>-7.168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168</v>
      </c>
      <c r="AU164" s="239" t="s">
        <v>88</v>
      </c>
      <c r="AV164" s="13" t="s">
        <v>88</v>
      </c>
      <c r="AW164" s="13" t="s">
        <v>42</v>
      </c>
      <c r="AX164" s="13" t="s">
        <v>79</v>
      </c>
      <c r="AY164" s="239" t="s">
        <v>159</v>
      </c>
    </row>
    <row r="165" spans="2:51" s="12" customFormat="1" ht="13.5">
      <c r="B165" s="216"/>
      <c r="C165" s="217"/>
      <c r="D165" s="218" t="s">
        <v>168</v>
      </c>
      <c r="E165" s="219" t="s">
        <v>22</v>
      </c>
      <c r="F165" s="220" t="s">
        <v>280</v>
      </c>
      <c r="G165" s="217"/>
      <c r="H165" s="221" t="s">
        <v>22</v>
      </c>
      <c r="I165" s="222"/>
      <c r="J165" s="217"/>
      <c r="K165" s="217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168</v>
      </c>
      <c r="AU165" s="227" t="s">
        <v>88</v>
      </c>
      <c r="AV165" s="12" t="s">
        <v>24</v>
      </c>
      <c r="AW165" s="12" t="s">
        <v>42</v>
      </c>
      <c r="AX165" s="12" t="s">
        <v>79</v>
      </c>
      <c r="AY165" s="227" t="s">
        <v>159</v>
      </c>
    </row>
    <row r="166" spans="2:51" s="13" customFormat="1" ht="13.5">
      <c r="B166" s="228"/>
      <c r="C166" s="229"/>
      <c r="D166" s="218" t="s">
        <v>168</v>
      </c>
      <c r="E166" s="242" t="s">
        <v>22</v>
      </c>
      <c r="F166" s="243" t="s">
        <v>1037</v>
      </c>
      <c r="G166" s="229"/>
      <c r="H166" s="244">
        <v>-1.449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AT166" s="239" t="s">
        <v>168</v>
      </c>
      <c r="AU166" s="239" t="s">
        <v>88</v>
      </c>
      <c r="AV166" s="13" t="s">
        <v>88</v>
      </c>
      <c r="AW166" s="13" t="s">
        <v>42</v>
      </c>
      <c r="AX166" s="13" t="s">
        <v>79</v>
      </c>
      <c r="AY166" s="239" t="s">
        <v>159</v>
      </c>
    </row>
    <row r="167" spans="2:51" s="13" customFormat="1" ht="13.5">
      <c r="B167" s="228"/>
      <c r="C167" s="229"/>
      <c r="D167" s="218" t="s">
        <v>168</v>
      </c>
      <c r="E167" s="242" t="s">
        <v>22</v>
      </c>
      <c r="F167" s="243" t="s">
        <v>1038</v>
      </c>
      <c r="G167" s="229"/>
      <c r="H167" s="244">
        <v>-1.319</v>
      </c>
      <c r="I167" s="234"/>
      <c r="J167" s="229"/>
      <c r="K167" s="229"/>
      <c r="L167" s="235"/>
      <c r="M167" s="236"/>
      <c r="N167" s="237"/>
      <c r="O167" s="237"/>
      <c r="P167" s="237"/>
      <c r="Q167" s="237"/>
      <c r="R167" s="237"/>
      <c r="S167" s="237"/>
      <c r="T167" s="238"/>
      <c r="AT167" s="239" t="s">
        <v>168</v>
      </c>
      <c r="AU167" s="239" t="s">
        <v>88</v>
      </c>
      <c r="AV167" s="13" t="s">
        <v>88</v>
      </c>
      <c r="AW167" s="13" t="s">
        <v>42</v>
      </c>
      <c r="AX167" s="13" t="s">
        <v>79</v>
      </c>
      <c r="AY167" s="239" t="s">
        <v>159</v>
      </c>
    </row>
    <row r="168" spans="2:51" s="15" customFormat="1" ht="13.5">
      <c r="B168" s="256"/>
      <c r="C168" s="257"/>
      <c r="D168" s="218" t="s">
        <v>168</v>
      </c>
      <c r="E168" s="258" t="s">
        <v>22</v>
      </c>
      <c r="F168" s="259" t="s">
        <v>212</v>
      </c>
      <c r="G168" s="257"/>
      <c r="H168" s="260">
        <v>-9.936</v>
      </c>
      <c r="I168" s="261"/>
      <c r="J168" s="257"/>
      <c r="K168" s="257"/>
      <c r="L168" s="262"/>
      <c r="M168" s="263"/>
      <c r="N168" s="264"/>
      <c r="O168" s="264"/>
      <c r="P168" s="264"/>
      <c r="Q168" s="264"/>
      <c r="R168" s="264"/>
      <c r="S168" s="264"/>
      <c r="T168" s="265"/>
      <c r="AT168" s="266" t="s">
        <v>168</v>
      </c>
      <c r="AU168" s="266" t="s">
        <v>88</v>
      </c>
      <c r="AV168" s="15" t="s">
        <v>175</v>
      </c>
      <c r="AW168" s="15" t="s">
        <v>42</v>
      </c>
      <c r="AX168" s="15" t="s">
        <v>79</v>
      </c>
      <c r="AY168" s="266" t="s">
        <v>159</v>
      </c>
    </row>
    <row r="169" spans="2:51" s="14" customFormat="1" ht="13.5">
      <c r="B169" s="245"/>
      <c r="C169" s="246"/>
      <c r="D169" s="230" t="s">
        <v>168</v>
      </c>
      <c r="E169" s="247" t="s">
        <v>22</v>
      </c>
      <c r="F169" s="248" t="s">
        <v>204</v>
      </c>
      <c r="G169" s="246"/>
      <c r="H169" s="249">
        <v>212.539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AT169" s="255" t="s">
        <v>168</v>
      </c>
      <c r="AU169" s="255" t="s">
        <v>88</v>
      </c>
      <c r="AV169" s="14" t="s">
        <v>166</v>
      </c>
      <c r="AW169" s="14" t="s">
        <v>42</v>
      </c>
      <c r="AX169" s="14" t="s">
        <v>24</v>
      </c>
      <c r="AY169" s="255" t="s">
        <v>159</v>
      </c>
    </row>
    <row r="170" spans="2:65" s="1" customFormat="1" ht="31.5" customHeight="1">
      <c r="B170" s="41"/>
      <c r="C170" s="204" t="s">
        <v>245</v>
      </c>
      <c r="D170" s="204" t="s">
        <v>161</v>
      </c>
      <c r="E170" s="205" t="s">
        <v>293</v>
      </c>
      <c r="F170" s="206" t="s">
        <v>294</v>
      </c>
      <c r="G170" s="207" t="s">
        <v>258</v>
      </c>
      <c r="H170" s="208">
        <v>63.762</v>
      </c>
      <c r="I170" s="209"/>
      <c r="J170" s="210">
        <f>ROUND(I170*H170,2)</f>
        <v>0</v>
      </c>
      <c r="K170" s="206" t="s">
        <v>165</v>
      </c>
      <c r="L170" s="61"/>
      <c r="M170" s="211" t="s">
        <v>22</v>
      </c>
      <c r="N170" s="212" t="s">
        <v>50</v>
      </c>
      <c r="O170" s="42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AR170" s="25" t="s">
        <v>166</v>
      </c>
      <c r="AT170" s="25" t="s">
        <v>161</v>
      </c>
      <c r="AU170" s="25" t="s">
        <v>88</v>
      </c>
      <c r="AY170" s="25" t="s">
        <v>159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25" t="s">
        <v>24</v>
      </c>
      <c r="BK170" s="215">
        <f>ROUND(I170*H170,2)</f>
        <v>0</v>
      </c>
      <c r="BL170" s="25" t="s">
        <v>166</v>
      </c>
      <c r="BM170" s="25" t="s">
        <v>1042</v>
      </c>
    </row>
    <row r="171" spans="2:47" s="1" customFormat="1" ht="27">
      <c r="B171" s="41"/>
      <c r="C171" s="63"/>
      <c r="D171" s="218" t="s">
        <v>189</v>
      </c>
      <c r="E171" s="63"/>
      <c r="F171" s="240" t="s">
        <v>286</v>
      </c>
      <c r="G171" s="63"/>
      <c r="H171" s="63"/>
      <c r="I171" s="172"/>
      <c r="J171" s="63"/>
      <c r="K171" s="63"/>
      <c r="L171" s="61"/>
      <c r="M171" s="241"/>
      <c r="N171" s="42"/>
      <c r="O171" s="42"/>
      <c r="P171" s="42"/>
      <c r="Q171" s="42"/>
      <c r="R171" s="42"/>
      <c r="S171" s="42"/>
      <c r="T171" s="78"/>
      <c r="AT171" s="25" t="s">
        <v>189</v>
      </c>
      <c r="AU171" s="25" t="s">
        <v>88</v>
      </c>
    </row>
    <row r="172" spans="2:51" s="13" customFormat="1" ht="13.5">
      <c r="B172" s="228"/>
      <c r="C172" s="229"/>
      <c r="D172" s="230" t="s">
        <v>168</v>
      </c>
      <c r="E172" s="229"/>
      <c r="F172" s="232" t="s">
        <v>1040</v>
      </c>
      <c r="G172" s="229"/>
      <c r="H172" s="233">
        <v>63.762</v>
      </c>
      <c r="I172" s="234"/>
      <c r="J172" s="229"/>
      <c r="K172" s="229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168</v>
      </c>
      <c r="AU172" s="239" t="s">
        <v>88</v>
      </c>
      <c r="AV172" s="13" t="s">
        <v>88</v>
      </c>
      <c r="AW172" s="13" t="s">
        <v>6</v>
      </c>
      <c r="AX172" s="13" t="s">
        <v>24</v>
      </c>
      <c r="AY172" s="239" t="s">
        <v>159</v>
      </c>
    </row>
    <row r="173" spans="2:65" s="1" customFormat="1" ht="31.5" customHeight="1">
      <c r="B173" s="41"/>
      <c r="C173" s="204" t="s">
        <v>251</v>
      </c>
      <c r="D173" s="204" t="s">
        <v>161</v>
      </c>
      <c r="E173" s="205" t="s">
        <v>296</v>
      </c>
      <c r="F173" s="206" t="s">
        <v>297</v>
      </c>
      <c r="G173" s="207" t="s">
        <v>258</v>
      </c>
      <c r="H173" s="208">
        <v>53.135</v>
      </c>
      <c r="I173" s="209"/>
      <c r="J173" s="210">
        <f>ROUND(I173*H173,2)</f>
        <v>0</v>
      </c>
      <c r="K173" s="206" t="s">
        <v>165</v>
      </c>
      <c r="L173" s="61"/>
      <c r="M173" s="211" t="s">
        <v>22</v>
      </c>
      <c r="N173" s="212" t="s">
        <v>50</v>
      </c>
      <c r="O173" s="42"/>
      <c r="P173" s="213">
        <f>O173*H173</f>
        <v>0</v>
      </c>
      <c r="Q173" s="213">
        <v>0.00822</v>
      </c>
      <c r="R173" s="213">
        <f>Q173*H173</f>
        <v>0.4367697</v>
      </c>
      <c r="S173" s="213">
        <v>0</v>
      </c>
      <c r="T173" s="214">
        <f>S173*H173</f>
        <v>0</v>
      </c>
      <c r="AR173" s="25" t="s">
        <v>166</v>
      </c>
      <c r="AT173" s="25" t="s">
        <v>161</v>
      </c>
      <c r="AU173" s="25" t="s">
        <v>88</v>
      </c>
      <c r="AY173" s="25" t="s">
        <v>159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5" t="s">
        <v>24</v>
      </c>
      <c r="BK173" s="215">
        <f>ROUND(I173*H173,2)</f>
        <v>0</v>
      </c>
      <c r="BL173" s="25" t="s">
        <v>166</v>
      </c>
      <c r="BM173" s="25" t="s">
        <v>1043</v>
      </c>
    </row>
    <row r="174" spans="2:51" s="12" customFormat="1" ht="13.5">
      <c r="B174" s="216"/>
      <c r="C174" s="217"/>
      <c r="D174" s="218" t="s">
        <v>168</v>
      </c>
      <c r="E174" s="219" t="s">
        <v>22</v>
      </c>
      <c r="F174" s="220" t="s">
        <v>1012</v>
      </c>
      <c r="G174" s="217"/>
      <c r="H174" s="221" t="s">
        <v>22</v>
      </c>
      <c r="I174" s="222"/>
      <c r="J174" s="217"/>
      <c r="K174" s="217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168</v>
      </c>
      <c r="AU174" s="227" t="s">
        <v>88</v>
      </c>
      <c r="AV174" s="12" t="s">
        <v>24</v>
      </c>
      <c r="AW174" s="12" t="s">
        <v>42</v>
      </c>
      <c r="AX174" s="12" t="s">
        <v>79</v>
      </c>
      <c r="AY174" s="227" t="s">
        <v>159</v>
      </c>
    </row>
    <row r="175" spans="2:51" s="12" customFormat="1" ht="13.5">
      <c r="B175" s="216"/>
      <c r="C175" s="217"/>
      <c r="D175" s="218" t="s">
        <v>168</v>
      </c>
      <c r="E175" s="219" t="s">
        <v>22</v>
      </c>
      <c r="F175" s="220" t="s">
        <v>273</v>
      </c>
      <c r="G175" s="217"/>
      <c r="H175" s="221" t="s">
        <v>22</v>
      </c>
      <c r="I175" s="222"/>
      <c r="J175" s="217"/>
      <c r="K175" s="217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168</v>
      </c>
      <c r="AU175" s="227" t="s">
        <v>88</v>
      </c>
      <c r="AV175" s="12" t="s">
        <v>24</v>
      </c>
      <c r="AW175" s="12" t="s">
        <v>42</v>
      </c>
      <c r="AX175" s="12" t="s">
        <v>79</v>
      </c>
      <c r="AY175" s="227" t="s">
        <v>159</v>
      </c>
    </row>
    <row r="176" spans="2:51" s="12" customFormat="1" ht="13.5">
      <c r="B176" s="216"/>
      <c r="C176" s="217"/>
      <c r="D176" s="218" t="s">
        <v>168</v>
      </c>
      <c r="E176" s="219" t="s">
        <v>22</v>
      </c>
      <c r="F176" s="220" t="s">
        <v>299</v>
      </c>
      <c r="G176" s="217"/>
      <c r="H176" s="221" t="s">
        <v>22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168</v>
      </c>
      <c r="AU176" s="227" t="s">
        <v>88</v>
      </c>
      <c r="AV176" s="12" t="s">
        <v>24</v>
      </c>
      <c r="AW176" s="12" t="s">
        <v>42</v>
      </c>
      <c r="AX176" s="12" t="s">
        <v>79</v>
      </c>
      <c r="AY176" s="227" t="s">
        <v>159</v>
      </c>
    </row>
    <row r="177" spans="2:51" s="13" customFormat="1" ht="13.5">
      <c r="B177" s="228"/>
      <c r="C177" s="229"/>
      <c r="D177" s="218" t="s">
        <v>168</v>
      </c>
      <c r="E177" s="242" t="s">
        <v>22</v>
      </c>
      <c r="F177" s="243" t="s">
        <v>1044</v>
      </c>
      <c r="G177" s="229"/>
      <c r="H177" s="244">
        <v>52.452</v>
      </c>
      <c r="I177" s="234"/>
      <c r="J177" s="229"/>
      <c r="K177" s="229"/>
      <c r="L177" s="235"/>
      <c r="M177" s="236"/>
      <c r="N177" s="237"/>
      <c r="O177" s="237"/>
      <c r="P177" s="237"/>
      <c r="Q177" s="237"/>
      <c r="R177" s="237"/>
      <c r="S177" s="237"/>
      <c r="T177" s="238"/>
      <c r="AT177" s="239" t="s">
        <v>168</v>
      </c>
      <c r="AU177" s="239" t="s">
        <v>88</v>
      </c>
      <c r="AV177" s="13" t="s">
        <v>88</v>
      </c>
      <c r="AW177" s="13" t="s">
        <v>42</v>
      </c>
      <c r="AX177" s="13" t="s">
        <v>79</v>
      </c>
      <c r="AY177" s="239" t="s">
        <v>159</v>
      </c>
    </row>
    <row r="178" spans="2:51" s="13" customFormat="1" ht="13.5">
      <c r="B178" s="228"/>
      <c r="C178" s="229"/>
      <c r="D178" s="218" t="s">
        <v>168</v>
      </c>
      <c r="E178" s="242" t="s">
        <v>22</v>
      </c>
      <c r="F178" s="243" t="s">
        <v>1045</v>
      </c>
      <c r="G178" s="229"/>
      <c r="H178" s="244">
        <v>3.167</v>
      </c>
      <c r="I178" s="234"/>
      <c r="J178" s="229"/>
      <c r="K178" s="229"/>
      <c r="L178" s="235"/>
      <c r="M178" s="236"/>
      <c r="N178" s="237"/>
      <c r="O178" s="237"/>
      <c r="P178" s="237"/>
      <c r="Q178" s="237"/>
      <c r="R178" s="237"/>
      <c r="S178" s="237"/>
      <c r="T178" s="238"/>
      <c r="AT178" s="239" t="s">
        <v>168</v>
      </c>
      <c r="AU178" s="239" t="s">
        <v>88</v>
      </c>
      <c r="AV178" s="13" t="s">
        <v>88</v>
      </c>
      <c r="AW178" s="13" t="s">
        <v>42</v>
      </c>
      <c r="AX178" s="13" t="s">
        <v>79</v>
      </c>
      <c r="AY178" s="239" t="s">
        <v>159</v>
      </c>
    </row>
    <row r="179" spans="2:51" s="15" customFormat="1" ht="13.5">
      <c r="B179" s="256"/>
      <c r="C179" s="257"/>
      <c r="D179" s="218" t="s">
        <v>168</v>
      </c>
      <c r="E179" s="258" t="s">
        <v>22</v>
      </c>
      <c r="F179" s="259" t="s">
        <v>212</v>
      </c>
      <c r="G179" s="257"/>
      <c r="H179" s="260">
        <v>55.619</v>
      </c>
      <c r="I179" s="261"/>
      <c r="J179" s="257"/>
      <c r="K179" s="257"/>
      <c r="L179" s="262"/>
      <c r="M179" s="263"/>
      <c r="N179" s="264"/>
      <c r="O179" s="264"/>
      <c r="P179" s="264"/>
      <c r="Q179" s="264"/>
      <c r="R179" s="264"/>
      <c r="S179" s="264"/>
      <c r="T179" s="265"/>
      <c r="AT179" s="266" t="s">
        <v>168</v>
      </c>
      <c r="AU179" s="266" t="s">
        <v>88</v>
      </c>
      <c r="AV179" s="15" t="s">
        <v>175</v>
      </c>
      <c r="AW179" s="15" t="s">
        <v>42</v>
      </c>
      <c r="AX179" s="15" t="s">
        <v>79</v>
      </c>
      <c r="AY179" s="266" t="s">
        <v>159</v>
      </c>
    </row>
    <row r="180" spans="2:51" s="12" customFormat="1" ht="13.5">
      <c r="B180" s="216"/>
      <c r="C180" s="217"/>
      <c r="D180" s="218" t="s">
        <v>168</v>
      </c>
      <c r="E180" s="219" t="s">
        <v>22</v>
      </c>
      <c r="F180" s="220" t="s">
        <v>277</v>
      </c>
      <c r="G180" s="217"/>
      <c r="H180" s="221" t="s">
        <v>22</v>
      </c>
      <c r="I180" s="222"/>
      <c r="J180" s="217"/>
      <c r="K180" s="217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168</v>
      </c>
      <c r="AU180" s="227" t="s">
        <v>88</v>
      </c>
      <c r="AV180" s="12" t="s">
        <v>24</v>
      </c>
      <c r="AW180" s="12" t="s">
        <v>42</v>
      </c>
      <c r="AX180" s="12" t="s">
        <v>79</v>
      </c>
      <c r="AY180" s="227" t="s">
        <v>159</v>
      </c>
    </row>
    <row r="181" spans="2:51" s="13" customFormat="1" ht="13.5">
      <c r="B181" s="228"/>
      <c r="C181" s="229"/>
      <c r="D181" s="218" t="s">
        <v>168</v>
      </c>
      <c r="E181" s="242" t="s">
        <v>22</v>
      </c>
      <c r="F181" s="243" t="s">
        <v>1046</v>
      </c>
      <c r="G181" s="229"/>
      <c r="H181" s="244">
        <v>-1.792</v>
      </c>
      <c r="I181" s="234"/>
      <c r="J181" s="229"/>
      <c r="K181" s="229"/>
      <c r="L181" s="235"/>
      <c r="M181" s="236"/>
      <c r="N181" s="237"/>
      <c r="O181" s="237"/>
      <c r="P181" s="237"/>
      <c r="Q181" s="237"/>
      <c r="R181" s="237"/>
      <c r="S181" s="237"/>
      <c r="T181" s="238"/>
      <c r="AT181" s="239" t="s">
        <v>168</v>
      </c>
      <c r="AU181" s="239" t="s">
        <v>88</v>
      </c>
      <c r="AV181" s="13" t="s">
        <v>88</v>
      </c>
      <c r="AW181" s="13" t="s">
        <v>42</v>
      </c>
      <c r="AX181" s="13" t="s">
        <v>79</v>
      </c>
      <c r="AY181" s="239" t="s">
        <v>159</v>
      </c>
    </row>
    <row r="182" spans="2:51" s="12" customFormat="1" ht="13.5">
      <c r="B182" s="216"/>
      <c r="C182" s="217"/>
      <c r="D182" s="218" t="s">
        <v>168</v>
      </c>
      <c r="E182" s="219" t="s">
        <v>22</v>
      </c>
      <c r="F182" s="220" t="s">
        <v>280</v>
      </c>
      <c r="G182" s="217"/>
      <c r="H182" s="221" t="s">
        <v>22</v>
      </c>
      <c r="I182" s="222"/>
      <c r="J182" s="217"/>
      <c r="K182" s="217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168</v>
      </c>
      <c r="AU182" s="227" t="s">
        <v>88</v>
      </c>
      <c r="AV182" s="12" t="s">
        <v>24</v>
      </c>
      <c r="AW182" s="12" t="s">
        <v>42</v>
      </c>
      <c r="AX182" s="12" t="s">
        <v>79</v>
      </c>
      <c r="AY182" s="227" t="s">
        <v>159</v>
      </c>
    </row>
    <row r="183" spans="2:51" s="13" customFormat="1" ht="13.5">
      <c r="B183" s="228"/>
      <c r="C183" s="229"/>
      <c r="D183" s="218" t="s">
        <v>168</v>
      </c>
      <c r="E183" s="242" t="s">
        <v>22</v>
      </c>
      <c r="F183" s="243" t="s">
        <v>1047</v>
      </c>
      <c r="G183" s="229"/>
      <c r="H183" s="244">
        <v>-0.362</v>
      </c>
      <c r="I183" s="234"/>
      <c r="J183" s="229"/>
      <c r="K183" s="229"/>
      <c r="L183" s="235"/>
      <c r="M183" s="236"/>
      <c r="N183" s="237"/>
      <c r="O183" s="237"/>
      <c r="P183" s="237"/>
      <c r="Q183" s="237"/>
      <c r="R183" s="237"/>
      <c r="S183" s="237"/>
      <c r="T183" s="238"/>
      <c r="AT183" s="239" t="s">
        <v>168</v>
      </c>
      <c r="AU183" s="239" t="s">
        <v>88</v>
      </c>
      <c r="AV183" s="13" t="s">
        <v>88</v>
      </c>
      <c r="AW183" s="13" t="s">
        <v>42</v>
      </c>
      <c r="AX183" s="13" t="s">
        <v>79</v>
      </c>
      <c r="AY183" s="239" t="s">
        <v>159</v>
      </c>
    </row>
    <row r="184" spans="2:51" s="13" customFormat="1" ht="13.5">
      <c r="B184" s="228"/>
      <c r="C184" s="229"/>
      <c r="D184" s="218" t="s">
        <v>168</v>
      </c>
      <c r="E184" s="242" t="s">
        <v>22</v>
      </c>
      <c r="F184" s="243" t="s">
        <v>1048</v>
      </c>
      <c r="G184" s="229"/>
      <c r="H184" s="244">
        <v>-0.33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168</v>
      </c>
      <c r="AU184" s="239" t="s">
        <v>88</v>
      </c>
      <c r="AV184" s="13" t="s">
        <v>88</v>
      </c>
      <c r="AW184" s="13" t="s">
        <v>42</v>
      </c>
      <c r="AX184" s="13" t="s">
        <v>79</v>
      </c>
      <c r="AY184" s="239" t="s">
        <v>159</v>
      </c>
    </row>
    <row r="185" spans="2:51" s="15" customFormat="1" ht="13.5">
      <c r="B185" s="256"/>
      <c r="C185" s="257"/>
      <c r="D185" s="218" t="s">
        <v>168</v>
      </c>
      <c r="E185" s="258" t="s">
        <v>22</v>
      </c>
      <c r="F185" s="259" t="s">
        <v>212</v>
      </c>
      <c r="G185" s="257"/>
      <c r="H185" s="260">
        <v>-2.484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AT185" s="266" t="s">
        <v>168</v>
      </c>
      <c r="AU185" s="266" t="s">
        <v>88</v>
      </c>
      <c r="AV185" s="15" t="s">
        <v>175</v>
      </c>
      <c r="AW185" s="15" t="s">
        <v>42</v>
      </c>
      <c r="AX185" s="15" t="s">
        <v>79</v>
      </c>
      <c r="AY185" s="266" t="s">
        <v>159</v>
      </c>
    </row>
    <row r="186" spans="2:51" s="14" customFormat="1" ht="13.5">
      <c r="B186" s="245"/>
      <c r="C186" s="246"/>
      <c r="D186" s="230" t="s">
        <v>168</v>
      </c>
      <c r="E186" s="247" t="s">
        <v>22</v>
      </c>
      <c r="F186" s="248" t="s">
        <v>204</v>
      </c>
      <c r="G186" s="246"/>
      <c r="H186" s="249">
        <v>53.135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AT186" s="255" t="s">
        <v>168</v>
      </c>
      <c r="AU186" s="255" t="s">
        <v>88</v>
      </c>
      <c r="AV186" s="14" t="s">
        <v>166</v>
      </c>
      <c r="AW186" s="14" t="s">
        <v>42</v>
      </c>
      <c r="AX186" s="14" t="s">
        <v>24</v>
      </c>
      <c r="AY186" s="255" t="s">
        <v>159</v>
      </c>
    </row>
    <row r="187" spans="2:65" s="1" customFormat="1" ht="31.5" customHeight="1">
      <c r="B187" s="41"/>
      <c r="C187" s="204" t="s">
        <v>10</v>
      </c>
      <c r="D187" s="204" t="s">
        <v>161</v>
      </c>
      <c r="E187" s="205" t="s">
        <v>306</v>
      </c>
      <c r="F187" s="206" t="s">
        <v>307</v>
      </c>
      <c r="G187" s="207" t="s">
        <v>258</v>
      </c>
      <c r="H187" s="208">
        <v>53.135</v>
      </c>
      <c r="I187" s="209"/>
      <c r="J187" s="210">
        <f>ROUND(I187*H187,2)</f>
        <v>0</v>
      </c>
      <c r="K187" s="206" t="s">
        <v>165</v>
      </c>
      <c r="L187" s="61"/>
      <c r="M187" s="211" t="s">
        <v>22</v>
      </c>
      <c r="N187" s="212" t="s">
        <v>50</v>
      </c>
      <c r="O187" s="42"/>
      <c r="P187" s="213">
        <f>O187*H187</f>
        <v>0</v>
      </c>
      <c r="Q187" s="213">
        <v>0.01552</v>
      </c>
      <c r="R187" s="213">
        <f>Q187*H187</f>
        <v>0.8246552</v>
      </c>
      <c r="S187" s="213">
        <v>0</v>
      </c>
      <c r="T187" s="214">
        <f>S187*H187</f>
        <v>0</v>
      </c>
      <c r="AR187" s="25" t="s">
        <v>166</v>
      </c>
      <c r="AT187" s="25" t="s">
        <v>161</v>
      </c>
      <c r="AU187" s="25" t="s">
        <v>88</v>
      </c>
      <c r="AY187" s="25" t="s">
        <v>159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5" t="s">
        <v>24</v>
      </c>
      <c r="BK187" s="215">
        <f>ROUND(I187*H187,2)</f>
        <v>0</v>
      </c>
      <c r="BL187" s="25" t="s">
        <v>166</v>
      </c>
      <c r="BM187" s="25" t="s">
        <v>1049</v>
      </c>
    </row>
    <row r="188" spans="2:51" s="12" customFormat="1" ht="13.5">
      <c r="B188" s="216"/>
      <c r="C188" s="217"/>
      <c r="D188" s="218" t="s">
        <v>168</v>
      </c>
      <c r="E188" s="219" t="s">
        <v>22</v>
      </c>
      <c r="F188" s="220" t="s">
        <v>1012</v>
      </c>
      <c r="G188" s="217"/>
      <c r="H188" s="221" t="s">
        <v>22</v>
      </c>
      <c r="I188" s="222"/>
      <c r="J188" s="217"/>
      <c r="K188" s="217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168</v>
      </c>
      <c r="AU188" s="227" t="s">
        <v>88</v>
      </c>
      <c r="AV188" s="12" t="s">
        <v>24</v>
      </c>
      <c r="AW188" s="12" t="s">
        <v>42</v>
      </c>
      <c r="AX188" s="12" t="s">
        <v>79</v>
      </c>
      <c r="AY188" s="227" t="s">
        <v>159</v>
      </c>
    </row>
    <row r="189" spans="2:51" s="12" customFormat="1" ht="13.5">
      <c r="B189" s="216"/>
      <c r="C189" s="217"/>
      <c r="D189" s="218" t="s">
        <v>168</v>
      </c>
      <c r="E189" s="219" t="s">
        <v>22</v>
      </c>
      <c r="F189" s="220" t="s">
        <v>273</v>
      </c>
      <c r="G189" s="217"/>
      <c r="H189" s="221" t="s">
        <v>22</v>
      </c>
      <c r="I189" s="222"/>
      <c r="J189" s="217"/>
      <c r="K189" s="217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168</v>
      </c>
      <c r="AU189" s="227" t="s">
        <v>88</v>
      </c>
      <c r="AV189" s="12" t="s">
        <v>24</v>
      </c>
      <c r="AW189" s="12" t="s">
        <v>42</v>
      </c>
      <c r="AX189" s="12" t="s">
        <v>79</v>
      </c>
      <c r="AY189" s="227" t="s">
        <v>159</v>
      </c>
    </row>
    <row r="190" spans="2:51" s="12" customFormat="1" ht="13.5">
      <c r="B190" s="216"/>
      <c r="C190" s="217"/>
      <c r="D190" s="218" t="s">
        <v>168</v>
      </c>
      <c r="E190" s="219" t="s">
        <v>22</v>
      </c>
      <c r="F190" s="220" t="s">
        <v>299</v>
      </c>
      <c r="G190" s="217"/>
      <c r="H190" s="221" t="s">
        <v>22</v>
      </c>
      <c r="I190" s="222"/>
      <c r="J190" s="217"/>
      <c r="K190" s="217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168</v>
      </c>
      <c r="AU190" s="227" t="s">
        <v>88</v>
      </c>
      <c r="AV190" s="12" t="s">
        <v>24</v>
      </c>
      <c r="AW190" s="12" t="s">
        <v>42</v>
      </c>
      <c r="AX190" s="12" t="s">
        <v>79</v>
      </c>
      <c r="AY190" s="227" t="s">
        <v>159</v>
      </c>
    </row>
    <row r="191" spans="2:51" s="13" customFormat="1" ht="13.5">
      <c r="B191" s="228"/>
      <c r="C191" s="229"/>
      <c r="D191" s="218" t="s">
        <v>168</v>
      </c>
      <c r="E191" s="242" t="s">
        <v>22</v>
      </c>
      <c r="F191" s="243" t="s">
        <v>1044</v>
      </c>
      <c r="G191" s="229"/>
      <c r="H191" s="244">
        <v>52.452</v>
      </c>
      <c r="I191" s="234"/>
      <c r="J191" s="229"/>
      <c r="K191" s="229"/>
      <c r="L191" s="235"/>
      <c r="M191" s="236"/>
      <c r="N191" s="237"/>
      <c r="O191" s="237"/>
      <c r="P191" s="237"/>
      <c r="Q191" s="237"/>
      <c r="R191" s="237"/>
      <c r="S191" s="237"/>
      <c r="T191" s="238"/>
      <c r="AT191" s="239" t="s">
        <v>168</v>
      </c>
      <c r="AU191" s="239" t="s">
        <v>88</v>
      </c>
      <c r="AV191" s="13" t="s">
        <v>88</v>
      </c>
      <c r="AW191" s="13" t="s">
        <v>42</v>
      </c>
      <c r="AX191" s="13" t="s">
        <v>79</v>
      </c>
      <c r="AY191" s="239" t="s">
        <v>159</v>
      </c>
    </row>
    <row r="192" spans="2:51" s="13" customFormat="1" ht="13.5">
      <c r="B192" s="228"/>
      <c r="C192" s="229"/>
      <c r="D192" s="218" t="s">
        <v>168</v>
      </c>
      <c r="E192" s="242" t="s">
        <v>22</v>
      </c>
      <c r="F192" s="243" t="s">
        <v>1045</v>
      </c>
      <c r="G192" s="229"/>
      <c r="H192" s="244">
        <v>3.167</v>
      </c>
      <c r="I192" s="234"/>
      <c r="J192" s="229"/>
      <c r="K192" s="229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168</v>
      </c>
      <c r="AU192" s="239" t="s">
        <v>88</v>
      </c>
      <c r="AV192" s="13" t="s">
        <v>88</v>
      </c>
      <c r="AW192" s="13" t="s">
        <v>42</v>
      </c>
      <c r="AX192" s="13" t="s">
        <v>79</v>
      </c>
      <c r="AY192" s="239" t="s">
        <v>159</v>
      </c>
    </row>
    <row r="193" spans="2:51" s="15" customFormat="1" ht="13.5">
      <c r="B193" s="256"/>
      <c r="C193" s="257"/>
      <c r="D193" s="218" t="s">
        <v>168</v>
      </c>
      <c r="E193" s="258" t="s">
        <v>22</v>
      </c>
      <c r="F193" s="259" t="s">
        <v>212</v>
      </c>
      <c r="G193" s="257"/>
      <c r="H193" s="260">
        <v>55.619</v>
      </c>
      <c r="I193" s="261"/>
      <c r="J193" s="257"/>
      <c r="K193" s="257"/>
      <c r="L193" s="262"/>
      <c r="M193" s="263"/>
      <c r="N193" s="264"/>
      <c r="O193" s="264"/>
      <c r="P193" s="264"/>
      <c r="Q193" s="264"/>
      <c r="R193" s="264"/>
      <c r="S193" s="264"/>
      <c r="T193" s="265"/>
      <c r="AT193" s="266" t="s">
        <v>168</v>
      </c>
      <c r="AU193" s="266" t="s">
        <v>88</v>
      </c>
      <c r="AV193" s="15" t="s">
        <v>175</v>
      </c>
      <c r="AW193" s="15" t="s">
        <v>42</v>
      </c>
      <c r="AX193" s="15" t="s">
        <v>79</v>
      </c>
      <c r="AY193" s="266" t="s">
        <v>159</v>
      </c>
    </row>
    <row r="194" spans="2:51" s="12" customFormat="1" ht="13.5">
      <c r="B194" s="216"/>
      <c r="C194" s="217"/>
      <c r="D194" s="218" t="s">
        <v>168</v>
      </c>
      <c r="E194" s="219" t="s">
        <v>22</v>
      </c>
      <c r="F194" s="220" t="s">
        <v>277</v>
      </c>
      <c r="G194" s="217"/>
      <c r="H194" s="221" t="s">
        <v>22</v>
      </c>
      <c r="I194" s="222"/>
      <c r="J194" s="217"/>
      <c r="K194" s="217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168</v>
      </c>
      <c r="AU194" s="227" t="s">
        <v>88</v>
      </c>
      <c r="AV194" s="12" t="s">
        <v>24</v>
      </c>
      <c r="AW194" s="12" t="s">
        <v>42</v>
      </c>
      <c r="AX194" s="12" t="s">
        <v>79</v>
      </c>
      <c r="AY194" s="227" t="s">
        <v>159</v>
      </c>
    </row>
    <row r="195" spans="2:51" s="13" customFormat="1" ht="13.5">
      <c r="B195" s="228"/>
      <c r="C195" s="229"/>
      <c r="D195" s="218" t="s">
        <v>168</v>
      </c>
      <c r="E195" s="242" t="s">
        <v>22</v>
      </c>
      <c r="F195" s="243" t="s">
        <v>1046</v>
      </c>
      <c r="G195" s="229"/>
      <c r="H195" s="244">
        <v>-1.792</v>
      </c>
      <c r="I195" s="234"/>
      <c r="J195" s="229"/>
      <c r="K195" s="229"/>
      <c r="L195" s="235"/>
      <c r="M195" s="236"/>
      <c r="N195" s="237"/>
      <c r="O195" s="237"/>
      <c r="P195" s="237"/>
      <c r="Q195" s="237"/>
      <c r="R195" s="237"/>
      <c r="S195" s="237"/>
      <c r="T195" s="238"/>
      <c r="AT195" s="239" t="s">
        <v>168</v>
      </c>
      <c r="AU195" s="239" t="s">
        <v>88</v>
      </c>
      <c r="AV195" s="13" t="s">
        <v>88</v>
      </c>
      <c r="AW195" s="13" t="s">
        <v>42</v>
      </c>
      <c r="AX195" s="13" t="s">
        <v>79</v>
      </c>
      <c r="AY195" s="239" t="s">
        <v>159</v>
      </c>
    </row>
    <row r="196" spans="2:51" s="12" customFormat="1" ht="13.5">
      <c r="B196" s="216"/>
      <c r="C196" s="217"/>
      <c r="D196" s="218" t="s">
        <v>168</v>
      </c>
      <c r="E196" s="219" t="s">
        <v>22</v>
      </c>
      <c r="F196" s="220" t="s">
        <v>280</v>
      </c>
      <c r="G196" s="217"/>
      <c r="H196" s="221" t="s">
        <v>22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168</v>
      </c>
      <c r="AU196" s="227" t="s">
        <v>88</v>
      </c>
      <c r="AV196" s="12" t="s">
        <v>24</v>
      </c>
      <c r="AW196" s="12" t="s">
        <v>42</v>
      </c>
      <c r="AX196" s="12" t="s">
        <v>79</v>
      </c>
      <c r="AY196" s="227" t="s">
        <v>159</v>
      </c>
    </row>
    <row r="197" spans="2:51" s="13" customFormat="1" ht="13.5">
      <c r="B197" s="228"/>
      <c r="C197" s="229"/>
      <c r="D197" s="218" t="s">
        <v>168</v>
      </c>
      <c r="E197" s="242" t="s">
        <v>22</v>
      </c>
      <c r="F197" s="243" t="s">
        <v>1047</v>
      </c>
      <c r="G197" s="229"/>
      <c r="H197" s="244">
        <v>-0.362</v>
      </c>
      <c r="I197" s="234"/>
      <c r="J197" s="229"/>
      <c r="K197" s="229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168</v>
      </c>
      <c r="AU197" s="239" t="s">
        <v>88</v>
      </c>
      <c r="AV197" s="13" t="s">
        <v>88</v>
      </c>
      <c r="AW197" s="13" t="s">
        <v>42</v>
      </c>
      <c r="AX197" s="13" t="s">
        <v>79</v>
      </c>
      <c r="AY197" s="239" t="s">
        <v>159</v>
      </c>
    </row>
    <row r="198" spans="2:51" s="13" customFormat="1" ht="13.5">
      <c r="B198" s="228"/>
      <c r="C198" s="229"/>
      <c r="D198" s="218" t="s">
        <v>168</v>
      </c>
      <c r="E198" s="242" t="s">
        <v>22</v>
      </c>
      <c r="F198" s="243" t="s">
        <v>1048</v>
      </c>
      <c r="G198" s="229"/>
      <c r="H198" s="244">
        <v>-0.33</v>
      </c>
      <c r="I198" s="234"/>
      <c r="J198" s="229"/>
      <c r="K198" s="229"/>
      <c r="L198" s="235"/>
      <c r="M198" s="236"/>
      <c r="N198" s="237"/>
      <c r="O198" s="237"/>
      <c r="P198" s="237"/>
      <c r="Q198" s="237"/>
      <c r="R198" s="237"/>
      <c r="S198" s="237"/>
      <c r="T198" s="238"/>
      <c r="AT198" s="239" t="s">
        <v>168</v>
      </c>
      <c r="AU198" s="239" t="s">
        <v>88</v>
      </c>
      <c r="AV198" s="13" t="s">
        <v>88</v>
      </c>
      <c r="AW198" s="13" t="s">
        <v>42</v>
      </c>
      <c r="AX198" s="13" t="s">
        <v>79</v>
      </c>
      <c r="AY198" s="239" t="s">
        <v>159</v>
      </c>
    </row>
    <row r="199" spans="2:51" s="15" customFormat="1" ht="13.5">
      <c r="B199" s="256"/>
      <c r="C199" s="257"/>
      <c r="D199" s="218" t="s">
        <v>168</v>
      </c>
      <c r="E199" s="258" t="s">
        <v>22</v>
      </c>
      <c r="F199" s="259" t="s">
        <v>212</v>
      </c>
      <c r="G199" s="257"/>
      <c r="H199" s="260">
        <v>-2.484</v>
      </c>
      <c r="I199" s="261"/>
      <c r="J199" s="257"/>
      <c r="K199" s="257"/>
      <c r="L199" s="262"/>
      <c r="M199" s="263"/>
      <c r="N199" s="264"/>
      <c r="O199" s="264"/>
      <c r="P199" s="264"/>
      <c r="Q199" s="264"/>
      <c r="R199" s="264"/>
      <c r="S199" s="264"/>
      <c r="T199" s="265"/>
      <c r="AT199" s="266" t="s">
        <v>168</v>
      </c>
      <c r="AU199" s="266" t="s">
        <v>88</v>
      </c>
      <c r="AV199" s="15" t="s">
        <v>175</v>
      </c>
      <c r="AW199" s="15" t="s">
        <v>42</v>
      </c>
      <c r="AX199" s="15" t="s">
        <v>79</v>
      </c>
      <c r="AY199" s="266" t="s">
        <v>159</v>
      </c>
    </row>
    <row r="200" spans="2:51" s="14" customFormat="1" ht="13.5">
      <c r="B200" s="245"/>
      <c r="C200" s="246"/>
      <c r="D200" s="230" t="s">
        <v>168</v>
      </c>
      <c r="E200" s="247" t="s">
        <v>22</v>
      </c>
      <c r="F200" s="248" t="s">
        <v>204</v>
      </c>
      <c r="G200" s="246"/>
      <c r="H200" s="249">
        <v>53.135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AT200" s="255" t="s">
        <v>168</v>
      </c>
      <c r="AU200" s="255" t="s">
        <v>88</v>
      </c>
      <c r="AV200" s="14" t="s">
        <v>166</v>
      </c>
      <c r="AW200" s="14" t="s">
        <v>42</v>
      </c>
      <c r="AX200" s="14" t="s">
        <v>24</v>
      </c>
      <c r="AY200" s="255" t="s">
        <v>159</v>
      </c>
    </row>
    <row r="201" spans="2:65" s="1" customFormat="1" ht="31.5" customHeight="1">
      <c r="B201" s="41"/>
      <c r="C201" s="204" t="s">
        <v>263</v>
      </c>
      <c r="D201" s="204" t="s">
        <v>161</v>
      </c>
      <c r="E201" s="205" t="s">
        <v>889</v>
      </c>
      <c r="F201" s="206" t="s">
        <v>890</v>
      </c>
      <c r="G201" s="207" t="s">
        <v>164</v>
      </c>
      <c r="H201" s="208">
        <v>556.54</v>
      </c>
      <c r="I201" s="209"/>
      <c r="J201" s="210">
        <f>ROUND(I201*H201,2)</f>
        <v>0</v>
      </c>
      <c r="K201" s="206" t="s">
        <v>165</v>
      </c>
      <c r="L201" s="61"/>
      <c r="M201" s="211" t="s">
        <v>22</v>
      </c>
      <c r="N201" s="212" t="s">
        <v>50</v>
      </c>
      <c r="O201" s="42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AR201" s="25" t="s">
        <v>166</v>
      </c>
      <c r="AT201" s="25" t="s">
        <v>161</v>
      </c>
      <c r="AU201" s="25" t="s">
        <v>88</v>
      </c>
      <c r="AY201" s="25" t="s">
        <v>159</v>
      </c>
      <c r="BE201" s="215">
        <f>IF(N201="základní",J201,0)</f>
        <v>0</v>
      </c>
      <c r="BF201" s="215">
        <f>IF(N201="snížená",J201,0)</f>
        <v>0</v>
      </c>
      <c r="BG201" s="215">
        <f>IF(N201="zákl. přenesená",J201,0)</f>
        <v>0</v>
      </c>
      <c r="BH201" s="215">
        <f>IF(N201="sníž. přenesená",J201,0)</f>
        <v>0</v>
      </c>
      <c r="BI201" s="215">
        <f>IF(N201="nulová",J201,0)</f>
        <v>0</v>
      </c>
      <c r="BJ201" s="25" t="s">
        <v>24</v>
      </c>
      <c r="BK201" s="215">
        <f>ROUND(I201*H201,2)</f>
        <v>0</v>
      </c>
      <c r="BL201" s="25" t="s">
        <v>166</v>
      </c>
      <c r="BM201" s="25" t="s">
        <v>1050</v>
      </c>
    </row>
    <row r="202" spans="2:51" s="12" customFormat="1" ht="13.5">
      <c r="B202" s="216"/>
      <c r="C202" s="217"/>
      <c r="D202" s="218" t="s">
        <v>168</v>
      </c>
      <c r="E202" s="219" t="s">
        <v>22</v>
      </c>
      <c r="F202" s="220" t="s">
        <v>1051</v>
      </c>
      <c r="G202" s="217"/>
      <c r="H202" s="221" t="s">
        <v>22</v>
      </c>
      <c r="I202" s="222"/>
      <c r="J202" s="217"/>
      <c r="K202" s="217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168</v>
      </c>
      <c r="AU202" s="227" t="s">
        <v>88</v>
      </c>
      <c r="AV202" s="12" t="s">
        <v>24</v>
      </c>
      <c r="AW202" s="12" t="s">
        <v>42</v>
      </c>
      <c r="AX202" s="12" t="s">
        <v>79</v>
      </c>
      <c r="AY202" s="227" t="s">
        <v>159</v>
      </c>
    </row>
    <row r="203" spans="2:51" s="12" customFormat="1" ht="13.5">
      <c r="B203" s="216"/>
      <c r="C203" s="217"/>
      <c r="D203" s="218" t="s">
        <v>168</v>
      </c>
      <c r="E203" s="219" t="s">
        <v>22</v>
      </c>
      <c r="F203" s="220" t="s">
        <v>273</v>
      </c>
      <c r="G203" s="217"/>
      <c r="H203" s="221" t="s">
        <v>22</v>
      </c>
      <c r="I203" s="222"/>
      <c r="J203" s="217"/>
      <c r="K203" s="217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168</v>
      </c>
      <c r="AU203" s="227" t="s">
        <v>88</v>
      </c>
      <c r="AV203" s="12" t="s">
        <v>24</v>
      </c>
      <c r="AW203" s="12" t="s">
        <v>42</v>
      </c>
      <c r="AX203" s="12" t="s">
        <v>79</v>
      </c>
      <c r="AY203" s="227" t="s">
        <v>159</v>
      </c>
    </row>
    <row r="204" spans="2:51" s="13" customFormat="1" ht="13.5">
      <c r="B204" s="228"/>
      <c r="C204" s="229"/>
      <c r="D204" s="230" t="s">
        <v>168</v>
      </c>
      <c r="E204" s="231" t="s">
        <v>22</v>
      </c>
      <c r="F204" s="232" t="s">
        <v>1052</v>
      </c>
      <c r="G204" s="229"/>
      <c r="H204" s="233">
        <v>556.54</v>
      </c>
      <c r="I204" s="234"/>
      <c r="J204" s="229"/>
      <c r="K204" s="229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168</v>
      </c>
      <c r="AU204" s="239" t="s">
        <v>88</v>
      </c>
      <c r="AV204" s="13" t="s">
        <v>88</v>
      </c>
      <c r="AW204" s="13" t="s">
        <v>42</v>
      </c>
      <c r="AX204" s="13" t="s">
        <v>24</v>
      </c>
      <c r="AY204" s="239" t="s">
        <v>159</v>
      </c>
    </row>
    <row r="205" spans="2:65" s="1" customFormat="1" ht="31.5" customHeight="1">
      <c r="B205" s="41"/>
      <c r="C205" s="204" t="s">
        <v>268</v>
      </c>
      <c r="D205" s="204" t="s">
        <v>161</v>
      </c>
      <c r="E205" s="205" t="s">
        <v>894</v>
      </c>
      <c r="F205" s="206" t="s">
        <v>895</v>
      </c>
      <c r="G205" s="207" t="s">
        <v>164</v>
      </c>
      <c r="H205" s="208">
        <v>556.54</v>
      </c>
      <c r="I205" s="209"/>
      <c r="J205" s="210">
        <f>ROUND(I205*H205,2)</f>
        <v>0</v>
      </c>
      <c r="K205" s="206" t="s">
        <v>165</v>
      </c>
      <c r="L205" s="61"/>
      <c r="M205" s="211" t="s">
        <v>22</v>
      </c>
      <c r="N205" s="212" t="s">
        <v>50</v>
      </c>
      <c r="O205" s="42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AR205" s="25" t="s">
        <v>166</v>
      </c>
      <c r="AT205" s="25" t="s">
        <v>161</v>
      </c>
      <c r="AU205" s="25" t="s">
        <v>88</v>
      </c>
      <c r="AY205" s="25" t="s">
        <v>159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25" t="s">
        <v>24</v>
      </c>
      <c r="BK205" s="215">
        <f>ROUND(I205*H205,2)</f>
        <v>0</v>
      </c>
      <c r="BL205" s="25" t="s">
        <v>166</v>
      </c>
      <c r="BM205" s="25" t="s">
        <v>1053</v>
      </c>
    </row>
    <row r="206" spans="2:51" s="12" customFormat="1" ht="13.5">
      <c r="B206" s="216"/>
      <c r="C206" s="217"/>
      <c r="D206" s="218" t="s">
        <v>168</v>
      </c>
      <c r="E206" s="219" t="s">
        <v>22</v>
      </c>
      <c r="F206" s="220" t="s">
        <v>323</v>
      </c>
      <c r="G206" s="217"/>
      <c r="H206" s="221" t="s">
        <v>22</v>
      </c>
      <c r="I206" s="222"/>
      <c r="J206" s="217"/>
      <c r="K206" s="217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168</v>
      </c>
      <c r="AU206" s="227" t="s">
        <v>88</v>
      </c>
      <c r="AV206" s="12" t="s">
        <v>24</v>
      </c>
      <c r="AW206" s="12" t="s">
        <v>42</v>
      </c>
      <c r="AX206" s="12" t="s">
        <v>79</v>
      </c>
      <c r="AY206" s="227" t="s">
        <v>159</v>
      </c>
    </row>
    <row r="207" spans="2:51" s="13" customFormat="1" ht="13.5">
      <c r="B207" s="228"/>
      <c r="C207" s="229"/>
      <c r="D207" s="230" t="s">
        <v>168</v>
      </c>
      <c r="E207" s="231" t="s">
        <v>22</v>
      </c>
      <c r="F207" s="232" t="s">
        <v>1052</v>
      </c>
      <c r="G207" s="229"/>
      <c r="H207" s="233">
        <v>556.54</v>
      </c>
      <c r="I207" s="234"/>
      <c r="J207" s="229"/>
      <c r="K207" s="229"/>
      <c r="L207" s="235"/>
      <c r="M207" s="236"/>
      <c r="N207" s="237"/>
      <c r="O207" s="237"/>
      <c r="P207" s="237"/>
      <c r="Q207" s="237"/>
      <c r="R207" s="237"/>
      <c r="S207" s="237"/>
      <c r="T207" s="238"/>
      <c r="AT207" s="239" t="s">
        <v>168</v>
      </c>
      <c r="AU207" s="239" t="s">
        <v>88</v>
      </c>
      <c r="AV207" s="13" t="s">
        <v>88</v>
      </c>
      <c r="AW207" s="13" t="s">
        <v>42</v>
      </c>
      <c r="AX207" s="13" t="s">
        <v>24</v>
      </c>
      <c r="AY207" s="239" t="s">
        <v>159</v>
      </c>
    </row>
    <row r="208" spans="2:65" s="1" customFormat="1" ht="44.25" customHeight="1">
      <c r="B208" s="41"/>
      <c r="C208" s="204" t="s">
        <v>282</v>
      </c>
      <c r="D208" s="204" t="s">
        <v>161</v>
      </c>
      <c r="E208" s="205" t="s">
        <v>897</v>
      </c>
      <c r="F208" s="206" t="s">
        <v>898</v>
      </c>
      <c r="G208" s="207" t="s">
        <v>258</v>
      </c>
      <c r="H208" s="208">
        <v>29.755</v>
      </c>
      <c r="I208" s="209"/>
      <c r="J208" s="210">
        <f>ROUND(I208*H208,2)</f>
        <v>0</v>
      </c>
      <c r="K208" s="206" t="s">
        <v>165</v>
      </c>
      <c r="L208" s="61"/>
      <c r="M208" s="211" t="s">
        <v>22</v>
      </c>
      <c r="N208" s="212" t="s">
        <v>50</v>
      </c>
      <c r="O208" s="42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AR208" s="25" t="s">
        <v>166</v>
      </c>
      <c r="AT208" s="25" t="s">
        <v>161</v>
      </c>
      <c r="AU208" s="25" t="s">
        <v>88</v>
      </c>
      <c r="AY208" s="25" t="s">
        <v>159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25" t="s">
        <v>24</v>
      </c>
      <c r="BK208" s="215">
        <f>ROUND(I208*H208,2)</f>
        <v>0</v>
      </c>
      <c r="BL208" s="25" t="s">
        <v>166</v>
      </c>
      <c r="BM208" s="25" t="s">
        <v>1054</v>
      </c>
    </row>
    <row r="209" spans="2:47" s="1" customFormat="1" ht="40.5">
      <c r="B209" s="41"/>
      <c r="C209" s="63"/>
      <c r="D209" s="218" t="s">
        <v>189</v>
      </c>
      <c r="E209" s="63"/>
      <c r="F209" s="240" t="s">
        <v>900</v>
      </c>
      <c r="G209" s="63"/>
      <c r="H209" s="63"/>
      <c r="I209" s="172"/>
      <c r="J209" s="63"/>
      <c r="K209" s="63"/>
      <c r="L209" s="61"/>
      <c r="M209" s="241"/>
      <c r="N209" s="42"/>
      <c r="O209" s="42"/>
      <c r="P209" s="42"/>
      <c r="Q209" s="42"/>
      <c r="R209" s="42"/>
      <c r="S209" s="42"/>
      <c r="T209" s="78"/>
      <c r="AT209" s="25" t="s">
        <v>189</v>
      </c>
      <c r="AU209" s="25" t="s">
        <v>88</v>
      </c>
    </row>
    <row r="210" spans="2:51" s="12" customFormat="1" ht="13.5">
      <c r="B210" s="216"/>
      <c r="C210" s="217"/>
      <c r="D210" s="218" t="s">
        <v>168</v>
      </c>
      <c r="E210" s="219" t="s">
        <v>22</v>
      </c>
      <c r="F210" s="220" t="s">
        <v>333</v>
      </c>
      <c r="G210" s="217"/>
      <c r="H210" s="221" t="s">
        <v>22</v>
      </c>
      <c r="I210" s="222"/>
      <c r="J210" s="217"/>
      <c r="K210" s="217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168</v>
      </c>
      <c r="AU210" s="227" t="s">
        <v>88</v>
      </c>
      <c r="AV210" s="12" t="s">
        <v>24</v>
      </c>
      <c r="AW210" s="12" t="s">
        <v>42</v>
      </c>
      <c r="AX210" s="12" t="s">
        <v>79</v>
      </c>
      <c r="AY210" s="227" t="s">
        <v>159</v>
      </c>
    </row>
    <row r="211" spans="2:51" s="13" customFormat="1" ht="13.5">
      <c r="B211" s="228"/>
      <c r="C211" s="229"/>
      <c r="D211" s="230" t="s">
        <v>168</v>
      </c>
      <c r="E211" s="231" t="s">
        <v>22</v>
      </c>
      <c r="F211" s="232" t="s">
        <v>1055</v>
      </c>
      <c r="G211" s="229"/>
      <c r="H211" s="233">
        <v>29.755</v>
      </c>
      <c r="I211" s="234"/>
      <c r="J211" s="229"/>
      <c r="K211" s="229"/>
      <c r="L211" s="235"/>
      <c r="M211" s="236"/>
      <c r="N211" s="237"/>
      <c r="O211" s="237"/>
      <c r="P211" s="237"/>
      <c r="Q211" s="237"/>
      <c r="R211" s="237"/>
      <c r="S211" s="237"/>
      <c r="T211" s="238"/>
      <c r="AT211" s="239" t="s">
        <v>168</v>
      </c>
      <c r="AU211" s="239" t="s">
        <v>88</v>
      </c>
      <c r="AV211" s="13" t="s">
        <v>88</v>
      </c>
      <c r="AW211" s="13" t="s">
        <v>42</v>
      </c>
      <c r="AX211" s="13" t="s">
        <v>24</v>
      </c>
      <c r="AY211" s="239" t="s">
        <v>159</v>
      </c>
    </row>
    <row r="212" spans="2:65" s="1" customFormat="1" ht="44.25" customHeight="1">
      <c r="B212" s="41"/>
      <c r="C212" s="204" t="s">
        <v>288</v>
      </c>
      <c r="D212" s="204" t="s">
        <v>161</v>
      </c>
      <c r="E212" s="205" t="s">
        <v>902</v>
      </c>
      <c r="F212" s="206" t="s">
        <v>903</v>
      </c>
      <c r="G212" s="207" t="s">
        <v>258</v>
      </c>
      <c r="H212" s="208">
        <v>7.439</v>
      </c>
      <c r="I212" s="209"/>
      <c r="J212" s="210">
        <f>ROUND(I212*H212,2)</f>
        <v>0</v>
      </c>
      <c r="K212" s="206" t="s">
        <v>165</v>
      </c>
      <c r="L212" s="61"/>
      <c r="M212" s="211" t="s">
        <v>22</v>
      </c>
      <c r="N212" s="212" t="s">
        <v>50</v>
      </c>
      <c r="O212" s="42"/>
      <c r="P212" s="213">
        <f>O212*H212</f>
        <v>0</v>
      </c>
      <c r="Q212" s="213">
        <v>0</v>
      </c>
      <c r="R212" s="213">
        <f>Q212*H212</f>
        <v>0</v>
      </c>
      <c r="S212" s="213">
        <v>0</v>
      </c>
      <c r="T212" s="214">
        <f>S212*H212</f>
        <v>0</v>
      </c>
      <c r="AR212" s="25" t="s">
        <v>166</v>
      </c>
      <c r="AT212" s="25" t="s">
        <v>161</v>
      </c>
      <c r="AU212" s="25" t="s">
        <v>88</v>
      </c>
      <c r="AY212" s="25" t="s">
        <v>159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25" t="s">
        <v>24</v>
      </c>
      <c r="BK212" s="215">
        <f>ROUND(I212*H212,2)</f>
        <v>0</v>
      </c>
      <c r="BL212" s="25" t="s">
        <v>166</v>
      </c>
      <c r="BM212" s="25" t="s">
        <v>1056</v>
      </c>
    </row>
    <row r="213" spans="2:47" s="1" customFormat="1" ht="40.5">
      <c r="B213" s="41"/>
      <c r="C213" s="63"/>
      <c r="D213" s="218" t="s">
        <v>189</v>
      </c>
      <c r="E213" s="63"/>
      <c r="F213" s="240" t="s">
        <v>332</v>
      </c>
      <c r="G213" s="63"/>
      <c r="H213" s="63"/>
      <c r="I213" s="172"/>
      <c r="J213" s="63"/>
      <c r="K213" s="63"/>
      <c r="L213" s="61"/>
      <c r="M213" s="241"/>
      <c r="N213" s="42"/>
      <c r="O213" s="42"/>
      <c r="P213" s="42"/>
      <c r="Q213" s="42"/>
      <c r="R213" s="42"/>
      <c r="S213" s="42"/>
      <c r="T213" s="78"/>
      <c r="AT213" s="25" t="s">
        <v>189</v>
      </c>
      <c r="AU213" s="25" t="s">
        <v>88</v>
      </c>
    </row>
    <row r="214" spans="2:51" s="12" customFormat="1" ht="13.5">
      <c r="B214" s="216"/>
      <c r="C214" s="217"/>
      <c r="D214" s="218" t="s">
        <v>168</v>
      </c>
      <c r="E214" s="219" t="s">
        <v>22</v>
      </c>
      <c r="F214" s="220" t="s">
        <v>339</v>
      </c>
      <c r="G214" s="217"/>
      <c r="H214" s="221" t="s">
        <v>22</v>
      </c>
      <c r="I214" s="222"/>
      <c r="J214" s="217"/>
      <c r="K214" s="217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168</v>
      </c>
      <c r="AU214" s="227" t="s">
        <v>88</v>
      </c>
      <c r="AV214" s="12" t="s">
        <v>24</v>
      </c>
      <c r="AW214" s="12" t="s">
        <v>42</v>
      </c>
      <c r="AX214" s="12" t="s">
        <v>79</v>
      </c>
      <c r="AY214" s="227" t="s">
        <v>159</v>
      </c>
    </row>
    <row r="215" spans="2:51" s="13" customFormat="1" ht="13.5">
      <c r="B215" s="228"/>
      <c r="C215" s="229"/>
      <c r="D215" s="230" t="s">
        <v>168</v>
      </c>
      <c r="E215" s="231" t="s">
        <v>22</v>
      </c>
      <c r="F215" s="232" t="s">
        <v>1057</v>
      </c>
      <c r="G215" s="229"/>
      <c r="H215" s="233">
        <v>7.439</v>
      </c>
      <c r="I215" s="234"/>
      <c r="J215" s="229"/>
      <c r="K215" s="229"/>
      <c r="L215" s="235"/>
      <c r="M215" s="236"/>
      <c r="N215" s="237"/>
      <c r="O215" s="237"/>
      <c r="P215" s="237"/>
      <c r="Q215" s="237"/>
      <c r="R215" s="237"/>
      <c r="S215" s="237"/>
      <c r="T215" s="238"/>
      <c r="AT215" s="239" t="s">
        <v>168</v>
      </c>
      <c r="AU215" s="239" t="s">
        <v>88</v>
      </c>
      <c r="AV215" s="13" t="s">
        <v>88</v>
      </c>
      <c r="AW215" s="13" t="s">
        <v>42</v>
      </c>
      <c r="AX215" s="13" t="s">
        <v>24</v>
      </c>
      <c r="AY215" s="239" t="s">
        <v>159</v>
      </c>
    </row>
    <row r="216" spans="2:65" s="1" customFormat="1" ht="44.25" customHeight="1">
      <c r="B216" s="41"/>
      <c r="C216" s="204" t="s">
        <v>292</v>
      </c>
      <c r="D216" s="204" t="s">
        <v>161</v>
      </c>
      <c r="E216" s="205" t="s">
        <v>359</v>
      </c>
      <c r="F216" s="206" t="s">
        <v>360</v>
      </c>
      <c r="G216" s="207" t="s">
        <v>258</v>
      </c>
      <c r="H216" s="208">
        <v>425.078</v>
      </c>
      <c r="I216" s="209"/>
      <c r="J216" s="210">
        <f>ROUND(I216*H216,2)</f>
        <v>0</v>
      </c>
      <c r="K216" s="206" t="s">
        <v>165</v>
      </c>
      <c r="L216" s="61"/>
      <c r="M216" s="211" t="s">
        <v>22</v>
      </c>
      <c r="N216" s="212" t="s">
        <v>50</v>
      </c>
      <c r="O216" s="42"/>
      <c r="P216" s="213">
        <f>O216*H216</f>
        <v>0</v>
      </c>
      <c r="Q216" s="213">
        <v>0</v>
      </c>
      <c r="R216" s="213">
        <f>Q216*H216</f>
        <v>0</v>
      </c>
      <c r="S216" s="213">
        <v>0</v>
      </c>
      <c r="T216" s="214">
        <f>S216*H216</f>
        <v>0</v>
      </c>
      <c r="AR216" s="25" t="s">
        <v>166</v>
      </c>
      <c r="AT216" s="25" t="s">
        <v>161</v>
      </c>
      <c r="AU216" s="25" t="s">
        <v>88</v>
      </c>
      <c r="AY216" s="25" t="s">
        <v>159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25" t="s">
        <v>24</v>
      </c>
      <c r="BK216" s="215">
        <f>ROUND(I216*H216,2)</f>
        <v>0</v>
      </c>
      <c r="BL216" s="25" t="s">
        <v>166</v>
      </c>
      <c r="BM216" s="25" t="s">
        <v>1058</v>
      </c>
    </row>
    <row r="217" spans="2:51" s="12" customFormat="1" ht="13.5">
      <c r="B217" s="216"/>
      <c r="C217" s="217"/>
      <c r="D217" s="218" t="s">
        <v>168</v>
      </c>
      <c r="E217" s="219" t="s">
        <v>22</v>
      </c>
      <c r="F217" s="220" t="s">
        <v>366</v>
      </c>
      <c r="G217" s="217"/>
      <c r="H217" s="221" t="s">
        <v>22</v>
      </c>
      <c r="I217" s="222"/>
      <c r="J217" s="217"/>
      <c r="K217" s="217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168</v>
      </c>
      <c r="AU217" s="227" t="s">
        <v>88</v>
      </c>
      <c r="AV217" s="12" t="s">
        <v>24</v>
      </c>
      <c r="AW217" s="12" t="s">
        <v>42</v>
      </c>
      <c r="AX217" s="12" t="s">
        <v>79</v>
      </c>
      <c r="AY217" s="227" t="s">
        <v>159</v>
      </c>
    </row>
    <row r="218" spans="2:51" s="13" customFormat="1" ht="13.5">
      <c r="B218" s="228"/>
      <c r="C218" s="229"/>
      <c r="D218" s="230" t="s">
        <v>168</v>
      </c>
      <c r="E218" s="231" t="s">
        <v>22</v>
      </c>
      <c r="F218" s="232" t="s">
        <v>1059</v>
      </c>
      <c r="G218" s="229"/>
      <c r="H218" s="233">
        <v>425.078</v>
      </c>
      <c r="I218" s="234"/>
      <c r="J218" s="229"/>
      <c r="K218" s="229"/>
      <c r="L218" s="235"/>
      <c r="M218" s="236"/>
      <c r="N218" s="237"/>
      <c r="O218" s="237"/>
      <c r="P218" s="237"/>
      <c r="Q218" s="237"/>
      <c r="R218" s="237"/>
      <c r="S218" s="237"/>
      <c r="T218" s="238"/>
      <c r="AT218" s="239" t="s">
        <v>168</v>
      </c>
      <c r="AU218" s="239" t="s">
        <v>88</v>
      </c>
      <c r="AV218" s="13" t="s">
        <v>88</v>
      </c>
      <c r="AW218" s="13" t="s">
        <v>42</v>
      </c>
      <c r="AX218" s="13" t="s">
        <v>24</v>
      </c>
      <c r="AY218" s="239" t="s">
        <v>159</v>
      </c>
    </row>
    <row r="219" spans="2:65" s="1" customFormat="1" ht="44.25" customHeight="1">
      <c r="B219" s="41"/>
      <c r="C219" s="204" t="s">
        <v>9</v>
      </c>
      <c r="D219" s="204" t="s">
        <v>161</v>
      </c>
      <c r="E219" s="205" t="s">
        <v>370</v>
      </c>
      <c r="F219" s="206" t="s">
        <v>371</v>
      </c>
      <c r="G219" s="207" t="s">
        <v>258</v>
      </c>
      <c r="H219" s="208">
        <v>106.269</v>
      </c>
      <c r="I219" s="209"/>
      <c r="J219" s="210">
        <f>ROUND(I219*H219,2)</f>
        <v>0</v>
      </c>
      <c r="K219" s="206" t="s">
        <v>165</v>
      </c>
      <c r="L219" s="61"/>
      <c r="M219" s="211" t="s">
        <v>22</v>
      </c>
      <c r="N219" s="212" t="s">
        <v>50</v>
      </c>
      <c r="O219" s="42"/>
      <c r="P219" s="213">
        <f>O219*H219</f>
        <v>0</v>
      </c>
      <c r="Q219" s="213">
        <v>0</v>
      </c>
      <c r="R219" s="213">
        <f>Q219*H219</f>
        <v>0</v>
      </c>
      <c r="S219" s="213">
        <v>0</v>
      </c>
      <c r="T219" s="214">
        <f>S219*H219</f>
        <v>0</v>
      </c>
      <c r="AR219" s="25" t="s">
        <v>166</v>
      </c>
      <c r="AT219" s="25" t="s">
        <v>161</v>
      </c>
      <c r="AU219" s="25" t="s">
        <v>88</v>
      </c>
      <c r="AY219" s="25" t="s">
        <v>159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25" t="s">
        <v>24</v>
      </c>
      <c r="BK219" s="215">
        <f>ROUND(I219*H219,2)</f>
        <v>0</v>
      </c>
      <c r="BL219" s="25" t="s">
        <v>166</v>
      </c>
      <c r="BM219" s="25" t="s">
        <v>1060</v>
      </c>
    </row>
    <row r="220" spans="2:51" s="12" customFormat="1" ht="13.5">
      <c r="B220" s="216"/>
      <c r="C220" s="217"/>
      <c r="D220" s="218" t="s">
        <v>168</v>
      </c>
      <c r="E220" s="219" t="s">
        <v>22</v>
      </c>
      <c r="F220" s="220" t="s">
        <v>366</v>
      </c>
      <c r="G220" s="217"/>
      <c r="H220" s="221" t="s">
        <v>22</v>
      </c>
      <c r="I220" s="222"/>
      <c r="J220" s="217"/>
      <c r="K220" s="217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168</v>
      </c>
      <c r="AU220" s="227" t="s">
        <v>88</v>
      </c>
      <c r="AV220" s="12" t="s">
        <v>24</v>
      </c>
      <c r="AW220" s="12" t="s">
        <v>42</v>
      </c>
      <c r="AX220" s="12" t="s">
        <v>79</v>
      </c>
      <c r="AY220" s="227" t="s">
        <v>159</v>
      </c>
    </row>
    <row r="221" spans="2:51" s="13" customFormat="1" ht="13.5">
      <c r="B221" s="228"/>
      <c r="C221" s="229"/>
      <c r="D221" s="230" t="s">
        <v>168</v>
      </c>
      <c r="E221" s="231" t="s">
        <v>22</v>
      </c>
      <c r="F221" s="232" t="s">
        <v>1061</v>
      </c>
      <c r="G221" s="229"/>
      <c r="H221" s="233">
        <v>106.269</v>
      </c>
      <c r="I221" s="234"/>
      <c r="J221" s="229"/>
      <c r="K221" s="229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168</v>
      </c>
      <c r="AU221" s="239" t="s">
        <v>88</v>
      </c>
      <c r="AV221" s="13" t="s">
        <v>88</v>
      </c>
      <c r="AW221" s="13" t="s">
        <v>42</v>
      </c>
      <c r="AX221" s="13" t="s">
        <v>24</v>
      </c>
      <c r="AY221" s="239" t="s">
        <v>159</v>
      </c>
    </row>
    <row r="222" spans="2:65" s="1" customFormat="1" ht="22.5" customHeight="1">
      <c r="B222" s="41"/>
      <c r="C222" s="204" t="s">
        <v>305</v>
      </c>
      <c r="D222" s="204" t="s">
        <v>161</v>
      </c>
      <c r="E222" s="205" t="s">
        <v>375</v>
      </c>
      <c r="F222" s="206" t="s">
        <v>376</v>
      </c>
      <c r="G222" s="207" t="s">
        <v>377</v>
      </c>
      <c r="H222" s="208">
        <v>1009.559</v>
      </c>
      <c r="I222" s="209"/>
      <c r="J222" s="210">
        <f>ROUND(I222*H222,2)</f>
        <v>0</v>
      </c>
      <c r="K222" s="206" t="s">
        <v>165</v>
      </c>
      <c r="L222" s="61"/>
      <c r="M222" s="211" t="s">
        <v>22</v>
      </c>
      <c r="N222" s="212" t="s">
        <v>50</v>
      </c>
      <c r="O222" s="42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AR222" s="25" t="s">
        <v>166</v>
      </c>
      <c r="AT222" s="25" t="s">
        <v>161</v>
      </c>
      <c r="AU222" s="25" t="s">
        <v>88</v>
      </c>
      <c r="AY222" s="25" t="s">
        <v>159</v>
      </c>
      <c r="BE222" s="215">
        <f>IF(N222="základní",J222,0)</f>
        <v>0</v>
      </c>
      <c r="BF222" s="215">
        <f>IF(N222="snížená",J222,0)</f>
        <v>0</v>
      </c>
      <c r="BG222" s="215">
        <f>IF(N222="zákl. přenesená",J222,0)</f>
        <v>0</v>
      </c>
      <c r="BH222" s="215">
        <f>IF(N222="sníž. přenesená",J222,0)</f>
        <v>0</v>
      </c>
      <c r="BI222" s="215">
        <f>IF(N222="nulová",J222,0)</f>
        <v>0</v>
      </c>
      <c r="BJ222" s="25" t="s">
        <v>24</v>
      </c>
      <c r="BK222" s="215">
        <f>ROUND(I222*H222,2)</f>
        <v>0</v>
      </c>
      <c r="BL222" s="25" t="s">
        <v>166</v>
      </c>
      <c r="BM222" s="25" t="s">
        <v>1062</v>
      </c>
    </row>
    <row r="223" spans="2:47" s="1" customFormat="1" ht="27">
      <c r="B223" s="41"/>
      <c r="C223" s="63"/>
      <c r="D223" s="218" t="s">
        <v>189</v>
      </c>
      <c r="E223" s="63"/>
      <c r="F223" s="240" t="s">
        <v>379</v>
      </c>
      <c r="G223" s="63"/>
      <c r="H223" s="63"/>
      <c r="I223" s="172"/>
      <c r="J223" s="63"/>
      <c r="K223" s="63"/>
      <c r="L223" s="61"/>
      <c r="M223" s="241"/>
      <c r="N223" s="42"/>
      <c r="O223" s="42"/>
      <c r="P223" s="42"/>
      <c r="Q223" s="42"/>
      <c r="R223" s="42"/>
      <c r="S223" s="42"/>
      <c r="T223" s="78"/>
      <c r="AT223" s="25" t="s">
        <v>189</v>
      </c>
      <c r="AU223" s="25" t="s">
        <v>88</v>
      </c>
    </row>
    <row r="224" spans="2:51" s="13" customFormat="1" ht="13.5">
      <c r="B224" s="228"/>
      <c r="C224" s="229"/>
      <c r="D224" s="230" t="s">
        <v>168</v>
      </c>
      <c r="E224" s="231" t="s">
        <v>22</v>
      </c>
      <c r="F224" s="232" t="s">
        <v>1063</v>
      </c>
      <c r="G224" s="229"/>
      <c r="H224" s="233">
        <v>1009.559</v>
      </c>
      <c r="I224" s="234"/>
      <c r="J224" s="229"/>
      <c r="K224" s="229"/>
      <c r="L224" s="235"/>
      <c r="M224" s="236"/>
      <c r="N224" s="237"/>
      <c r="O224" s="237"/>
      <c r="P224" s="237"/>
      <c r="Q224" s="237"/>
      <c r="R224" s="237"/>
      <c r="S224" s="237"/>
      <c r="T224" s="238"/>
      <c r="AT224" s="239" t="s">
        <v>168</v>
      </c>
      <c r="AU224" s="239" t="s">
        <v>88</v>
      </c>
      <c r="AV224" s="13" t="s">
        <v>88</v>
      </c>
      <c r="AW224" s="13" t="s">
        <v>42</v>
      </c>
      <c r="AX224" s="13" t="s">
        <v>24</v>
      </c>
      <c r="AY224" s="239" t="s">
        <v>159</v>
      </c>
    </row>
    <row r="225" spans="2:65" s="1" customFormat="1" ht="31.5" customHeight="1">
      <c r="B225" s="41"/>
      <c r="C225" s="204" t="s">
        <v>309</v>
      </c>
      <c r="D225" s="204" t="s">
        <v>161</v>
      </c>
      <c r="E225" s="205" t="s">
        <v>382</v>
      </c>
      <c r="F225" s="206" t="s">
        <v>383</v>
      </c>
      <c r="G225" s="207" t="s">
        <v>258</v>
      </c>
      <c r="H225" s="208">
        <v>224.38</v>
      </c>
      <c r="I225" s="209"/>
      <c r="J225" s="210">
        <f>ROUND(I225*H225,2)</f>
        <v>0</v>
      </c>
      <c r="K225" s="206" t="s">
        <v>165</v>
      </c>
      <c r="L225" s="61"/>
      <c r="M225" s="211" t="s">
        <v>22</v>
      </c>
      <c r="N225" s="212" t="s">
        <v>50</v>
      </c>
      <c r="O225" s="42"/>
      <c r="P225" s="213">
        <f>O225*H225</f>
        <v>0</v>
      </c>
      <c r="Q225" s="213">
        <v>0</v>
      </c>
      <c r="R225" s="213">
        <f>Q225*H225</f>
        <v>0</v>
      </c>
      <c r="S225" s="213">
        <v>0</v>
      </c>
      <c r="T225" s="214">
        <f>S225*H225</f>
        <v>0</v>
      </c>
      <c r="AR225" s="25" t="s">
        <v>166</v>
      </c>
      <c r="AT225" s="25" t="s">
        <v>161</v>
      </c>
      <c r="AU225" s="25" t="s">
        <v>88</v>
      </c>
      <c r="AY225" s="25" t="s">
        <v>159</v>
      </c>
      <c r="BE225" s="215">
        <f>IF(N225="základní",J225,0)</f>
        <v>0</v>
      </c>
      <c r="BF225" s="215">
        <f>IF(N225="snížená",J225,0)</f>
        <v>0</v>
      </c>
      <c r="BG225" s="215">
        <f>IF(N225="zákl. přenesená",J225,0)</f>
        <v>0</v>
      </c>
      <c r="BH225" s="215">
        <f>IF(N225="sníž. přenesená",J225,0)</f>
        <v>0</v>
      </c>
      <c r="BI225" s="215">
        <f>IF(N225="nulová",J225,0)</f>
        <v>0</v>
      </c>
      <c r="BJ225" s="25" t="s">
        <v>24</v>
      </c>
      <c r="BK225" s="215">
        <f>ROUND(I225*H225,2)</f>
        <v>0</v>
      </c>
      <c r="BL225" s="25" t="s">
        <v>166</v>
      </c>
      <c r="BM225" s="25" t="s">
        <v>1064</v>
      </c>
    </row>
    <row r="226" spans="2:51" s="12" customFormat="1" ht="13.5">
      <c r="B226" s="216"/>
      <c r="C226" s="217"/>
      <c r="D226" s="218" t="s">
        <v>168</v>
      </c>
      <c r="E226" s="219" t="s">
        <v>22</v>
      </c>
      <c r="F226" s="220" t="s">
        <v>1012</v>
      </c>
      <c r="G226" s="217"/>
      <c r="H226" s="221" t="s">
        <v>22</v>
      </c>
      <c r="I226" s="222"/>
      <c r="J226" s="217"/>
      <c r="K226" s="217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168</v>
      </c>
      <c r="AU226" s="227" t="s">
        <v>88</v>
      </c>
      <c r="AV226" s="12" t="s">
        <v>24</v>
      </c>
      <c r="AW226" s="12" t="s">
        <v>42</v>
      </c>
      <c r="AX226" s="12" t="s">
        <v>79</v>
      </c>
      <c r="AY226" s="227" t="s">
        <v>159</v>
      </c>
    </row>
    <row r="227" spans="2:51" s="12" customFormat="1" ht="13.5">
      <c r="B227" s="216"/>
      <c r="C227" s="217"/>
      <c r="D227" s="218" t="s">
        <v>168</v>
      </c>
      <c r="E227" s="219" t="s">
        <v>22</v>
      </c>
      <c r="F227" s="220" t="s">
        <v>273</v>
      </c>
      <c r="G227" s="217"/>
      <c r="H227" s="221" t="s">
        <v>22</v>
      </c>
      <c r="I227" s="222"/>
      <c r="J227" s="217"/>
      <c r="K227" s="217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168</v>
      </c>
      <c r="AU227" s="227" t="s">
        <v>88</v>
      </c>
      <c r="AV227" s="12" t="s">
        <v>24</v>
      </c>
      <c r="AW227" s="12" t="s">
        <v>42</v>
      </c>
      <c r="AX227" s="12" t="s">
        <v>79</v>
      </c>
      <c r="AY227" s="227" t="s">
        <v>159</v>
      </c>
    </row>
    <row r="228" spans="2:51" s="13" customFormat="1" ht="13.5">
      <c r="B228" s="228"/>
      <c r="C228" s="229"/>
      <c r="D228" s="230" t="s">
        <v>168</v>
      </c>
      <c r="E228" s="231" t="s">
        <v>22</v>
      </c>
      <c r="F228" s="232" t="s">
        <v>1065</v>
      </c>
      <c r="G228" s="229"/>
      <c r="H228" s="233">
        <v>224.38</v>
      </c>
      <c r="I228" s="234"/>
      <c r="J228" s="229"/>
      <c r="K228" s="229"/>
      <c r="L228" s="235"/>
      <c r="M228" s="236"/>
      <c r="N228" s="237"/>
      <c r="O228" s="237"/>
      <c r="P228" s="237"/>
      <c r="Q228" s="237"/>
      <c r="R228" s="237"/>
      <c r="S228" s="237"/>
      <c r="T228" s="238"/>
      <c r="AT228" s="239" t="s">
        <v>168</v>
      </c>
      <c r="AU228" s="239" t="s">
        <v>88</v>
      </c>
      <c r="AV228" s="13" t="s">
        <v>88</v>
      </c>
      <c r="AW228" s="13" t="s">
        <v>42</v>
      </c>
      <c r="AX228" s="13" t="s">
        <v>24</v>
      </c>
      <c r="AY228" s="239" t="s">
        <v>159</v>
      </c>
    </row>
    <row r="229" spans="2:65" s="1" customFormat="1" ht="31.5" customHeight="1">
      <c r="B229" s="41"/>
      <c r="C229" s="267" t="s">
        <v>314</v>
      </c>
      <c r="D229" s="267" t="s">
        <v>395</v>
      </c>
      <c r="E229" s="268" t="s">
        <v>396</v>
      </c>
      <c r="F229" s="269" t="s">
        <v>397</v>
      </c>
      <c r="G229" s="270" t="s">
        <v>377</v>
      </c>
      <c r="H229" s="271">
        <v>448.76</v>
      </c>
      <c r="I229" s="272"/>
      <c r="J229" s="273">
        <f>ROUND(I229*H229,2)</f>
        <v>0</v>
      </c>
      <c r="K229" s="269" t="s">
        <v>22</v>
      </c>
      <c r="L229" s="274"/>
      <c r="M229" s="275" t="s">
        <v>22</v>
      </c>
      <c r="N229" s="276" t="s">
        <v>50</v>
      </c>
      <c r="O229" s="42"/>
      <c r="P229" s="213">
        <f>O229*H229</f>
        <v>0</v>
      </c>
      <c r="Q229" s="213">
        <v>1</v>
      </c>
      <c r="R229" s="213">
        <f>Q229*H229</f>
        <v>448.76</v>
      </c>
      <c r="S229" s="213">
        <v>0</v>
      </c>
      <c r="T229" s="214">
        <f>S229*H229</f>
        <v>0</v>
      </c>
      <c r="AR229" s="25" t="s">
        <v>214</v>
      </c>
      <c r="AT229" s="25" t="s">
        <v>395</v>
      </c>
      <c r="AU229" s="25" t="s">
        <v>88</v>
      </c>
      <c r="AY229" s="25" t="s">
        <v>159</v>
      </c>
      <c r="BE229" s="215">
        <f>IF(N229="základní",J229,0)</f>
        <v>0</v>
      </c>
      <c r="BF229" s="215">
        <f>IF(N229="snížená",J229,0)</f>
        <v>0</v>
      </c>
      <c r="BG229" s="215">
        <f>IF(N229="zákl. přenesená",J229,0)</f>
        <v>0</v>
      </c>
      <c r="BH229" s="215">
        <f>IF(N229="sníž. přenesená",J229,0)</f>
        <v>0</v>
      </c>
      <c r="BI229" s="215">
        <f>IF(N229="nulová",J229,0)</f>
        <v>0</v>
      </c>
      <c r="BJ229" s="25" t="s">
        <v>24</v>
      </c>
      <c r="BK229" s="215">
        <f>ROUND(I229*H229,2)</f>
        <v>0</v>
      </c>
      <c r="BL229" s="25" t="s">
        <v>166</v>
      </c>
      <c r="BM229" s="25" t="s">
        <v>1066</v>
      </c>
    </row>
    <row r="230" spans="2:47" s="1" customFormat="1" ht="27">
      <c r="B230" s="41"/>
      <c r="C230" s="63"/>
      <c r="D230" s="218" t="s">
        <v>189</v>
      </c>
      <c r="E230" s="63"/>
      <c r="F230" s="240" t="s">
        <v>399</v>
      </c>
      <c r="G230" s="63"/>
      <c r="H230" s="63"/>
      <c r="I230" s="172"/>
      <c r="J230" s="63"/>
      <c r="K230" s="63"/>
      <c r="L230" s="61"/>
      <c r="M230" s="241"/>
      <c r="N230" s="42"/>
      <c r="O230" s="42"/>
      <c r="P230" s="42"/>
      <c r="Q230" s="42"/>
      <c r="R230" s="42"/>
      <c r="S230" s="42"/>
      <c r="T230" s="78"/>
      <c r="AT230" s="25" t="s">
        <v>189</v>
      </c>
      <c r="AU230" s="25" t="s">
        <v>88</v>
      </c>
    </row>
    <row r="231" spans="2:51" s="13" customFormat="1" ht="13.5">
      <c r="B231" s="228"/>
      <c r="C231" s="229"/>
      <c r="D231" s="230" t="s">
        <v>168</v>
      </c>
      <c r="E231" s="231" t="s">
        <v>22</v>
      </c>
      <c r="F231" s="232" t="s">
        <v>1067</v>
      </c>
      <c r="G231" s="229"/>
      <c r="H231" s="233">
        <v>448.76</v>
      </c>
      <c r="I231" s="234"/>
      <c r="J231" s="229"/>
      <c r="K231" s="229"/>
      <c r="L231" s="235"/>
      <c r="M231" s="236"/>
      <c r="N231" s="237"/>
      <c r="O231" s="237"/>
      <c r="P231" s="237"/>
      <c r="Q231" s="237"/>
      <c r="R231" s="237"/>
      <c r="S231" s="237"/>
      <c r="T231" s="238"/>
      <c r="AT231" s="239" t="s">
        <v>168</v>
      </c>
      <c r="AU231" s="239" t="s">
        <v>88</v>
      </c>
      <c r="AV231" s="13" t="s">
        <v>88</v>
      </c>
      <c r="AW231" s="13" t="s">
        <v>42</v>
      </c>
      <c r="AX231" s="13" t="s">
        <v>24</v>
      </c>
      <c r="AY231" s="239" t="s">
        <v>159</v>
      </c>
    </row>
    <row r="232" spans="2:65" s="1" customFormat="1" ht="44.25" customHeight="1">
      <c r="B232" s="41"/>
      <c r="C232" s="204" t="s">
        <v>319</v>
      </c>
      <c r="D232" s="204" t="s">
        <v>161</v>
      </c>
      <c r="E232" s="205" t="s">
        <v>403</v>
      </c>
      <c r="F232" s="206" t="s">
        <v>404</v>
      </c>
      <c r="G232" s="207" t="s">
        <v>258</v>
      </c>
      <c r="H232" s="208">
        <v>171.258</v>
      </c>
      <c r="I232" s="209"/>
      <c r="J232" s="210">
        <f>ROUND(I232*H232,2)</f>
        <v>0</v>
      </c>
      <c r="K232" s="206" t="s">
        <v>165</v>
      </c>
      <c r="L232" s="61"/>
      <c r="M232" s="211" t="s">
        <v>22</v>
      </c>
      <c r="N232" s="212" t="s">
        <v>50</v>
      </c>
      <c r="O232" s="42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AR232" s="25" t="s">
        <v>166</v>
      </c>
      <c r="AT232" s="25" t="s">
        <v>161</v>
      </c>
      <c r="AU232" s="25" t="s">
        <v>88</v>
      </c>
      <c r="AY232" s="25" t="s">
        <v>159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25" t="s">
        <v>24</v>
      </c>
      <c r="BK232" s="215">
        <f>ROUND(I232*H232,2)</f>
        <v>0</v>
      </c>
      <c r="BL232" s="25" t="s">
        <v>166</v>
      </c>
      <c r="BM232" s="25" t="s">
        <v>1068</v>
      </c>
    </row>
    <row r="233" spans="2:51" s="12" customFormat="1" ht="13.5">
      <c r="B233" s="216"/>
      <c r="C233" s="217"/>
      <c r="D233" s="218" t="s">
        <v>168</v>
      </c>
      <c r="E233" s="219" t="s">
        <v>22</v>
      </c>
      <c r="F233" s="220" t="s">
        <v>1012</v>
      </c>
      <c r="G233" s="217"/>
      <c r="H233" s="221" t="s">
        <v>22</v>
      </c>
      <c r="I233" s="222"/>
      <c r="J233" s="217"/>
      <c r="K233" s="217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168</v>
      </c>
      <c r="AU233" s="227" t="s">
        <v>88</v>
      </c>
      <c r="AV233" s="12" t="s">
        <v>24</v>
      </c>
      <c r="AW233" s="12" t="s">
        <v>42</v>
      </c>
      <c r="AX233" s="12" t="s">
        <v>79</v>
      </c>
      <c r="AY233" s="227" t="s">
        <v>159</v>
      </c>
    </row>
    <row r="234" spans="2:51" s="13" customFormat="1" ht="13.5">
      <c r="B234" s="228"/>
      <c r="C234" s="229"/>
      <c r="D234" s="218" t="s">
        <v>168</v>
      </c>
      <c r="E234" s="242" t="s">
        <v>22</v>
      </c>
      <c r="F234" s="243" t="s">
        <v>1069</v>
      </c>
      <c r="G234" s="229"/>
      <c r="H234" s="244">
        <v>185.76</v>
      </c>
      <c r="I234" s="234"/>
      <c r="J234" s="229"/>
      <c r="K234" s="229"/>
      <c r="L234" s="235"/>
      <c r="M234" s="236"/>
      <c r="N234" s="237"/>
      <c r="O234" s="237"/>
      <c r="P234" s="237"/>
      <c r="Q234" s="237"/>
      <c r="R234" s="237"/>
      <c r="S234" s="237"/>
      <c r="T234" s="238"/>
      <c r="AT234" s="239" t="s">
        <v>168</v>
      </c>
      <c r="AU234" s="239" t="s">
        <v>88</v>
      </c>
      <c r="AV234" s="13" t="s">
        <v>88</v>
      </c>
      <c r="AW234" s="13" t="s">
        <v>42</v>
      </c>
      <c r="AX234" s="13" t="s">
        <v>79</v>
      </c>
      <c r="AY234" s="239" t="s">
        <v>159</v>
      </c>
    </row>
    <row r="235" spans="2:51" s="13" customFormat="1" ht="13.5">
      <c r="B235" s="228"/>
      <c r="C235" s="229"/>
      <c r="D235" s="218" t="s">
        <v>168</v>
      </c>
      <c r="E235" s="242" t="s">
        <v>22</v>
      </c>
      <c r="F235" s="243" t="s">
        <v>1070</v>
      </c>
      <c r="G235" s="229"/>
      <c r="H235" s="244">
        <v>-14.502</v>
      </c>
      <c r="I235" s="234"/>
      <c r="J235" s="229"/>
      <c r="K235" s="229"/>
      <c r="L235" s="235"/>
      <c r="M235" s="236"/>
      <c r="N235" s="237"/>
      <c r="O235" s="237"/>
      <c r="P235" s="237"/>
      <c r="Q235" s="237"/>
      <c r="R235" s="237"/>
      <c r="S235" s="237"/>
      <c r="T235" s="238"/>
      <c r="AT235" s="239" t="s">
        <v>168</v>
      </c>
      <c r="AU235" s="239" t="s">
        <v>88</v>
      </c>
      <c r="AV235" s="13" t="s">
        <v>88</v>
      </c>
      <c r="AW235" s="13" t="s">
        <v>42</v>
      </c>
      <c r="AX235" s="13" t="s">
        <v>79</v>
      </c>
      <c r="AY235" s="239" t="s">
        <v>159</v>
      </c>
    </row>
    <row r="236" spans="2:51" s="14" customFormat="1" ht="13.5">
      <c r="B236" s="245"/>
      <c r="C236" s="246"/>
      <c r="D236" s="230" t="s">
        <v>168</v>
      </c>
      <c r="E236" s="247" t="s">
        <v>22</v>
      </c>
      <c r="F236" s="248" t="s">
        <v>204</v>
      </c>
      <c r="G236" s="246"/>
      <c r="H236" s="249">
        <v>171.258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AT236" s="255" t="s">
        <v>168</v>
      </c>
      <c r="AU236" s="255" t="s">
        <v>88</v>
      </c>
      <c r="AV236" s="14" t="s">
        <v>166</v>
      </c>
      <c r="AW236" s="14" t="s">
        <v>42</v>
      </c>
      <c r="AX236" s="14" t="s">
        <v>24</v>
      </c>
      <c r="AY236" s="255" t="s">
        <v>159</v>
      </c>
    </row>
    <row r="237" spans="2:65" s="1" customFormat="1" ht="31.5" customHeight="1">
      <c r="B237" s="41"/>
      <c r="C237" s="267" t="s">
        <v>324</v>
      </c>
      <c r="D237" s="267" t="s">
        <v>395</v>
      </c>
      <c r="E237" s="268" t="s">
        <v>410</v>
      </c>
      <c r="F237" s="269" t="s">
        <v>411</v>
      </c>
      <c r="G237" s="270" t="s">
        <v>377</v>
      </c>
      <c r="H237" s="271">
        <v>376.062</v>
      </c>
      <c r="I237" s="272"/>
      <c r="J237" s="273">
        <f>ROUND(I237*H237,2)</f>
        <v>0</v>
      </c>
      <c r="K237" s="269" t="s">
        <v>165</v>
      </c>
      <c r="L237" s="274"/>
      <c r="M237" s="275" t="s">
        <v>22</v>
      </c>
      <c r="N237" s="276" t="s">
        <v>50</v>
      </c>
      <c r="O237" s="42"/>
      <c r="P237" s="213">
        <f>O237*H237</f>
        <v>0</v>
      </c>
      <c r="Q237" s="213">
        <v>1</v>
      </c>
      <c r="R237" s="213">
        <f>Q237*H237</f>
        <v>376.062</v>
      </c>
      <c r="S237" s="213">
        <v>0</v>
      </c>
      <c r="T237" s="214">
        <f>S237*H237</f>
        <v>0</v>
      </c>
      <c r="AR237" s="25" t="s">
        <v>214</v>
      </c>
      <c r="AT237" s="25" t="s">
        <v>395</v>
      </c>
      <c r="AU237" s="25" t="s">
        <v>88</v>
      </c>
      <c r="AY237" s="25" t="s">
        <v>159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25" t="s">
        <v>24</v>
      </c>
      <c r="BK237" s="215">
        <f>ROUND(I237*H237,2)</f>
        <v>0</v>
      </c>
      <c r="BL237" s="25" t="s">
        <v>166</v>
      </c>
      <c r="BM237" s="25" t="s">
        <v>1071</v>
      </c>
    </row>
    <row r="238" spans="2:47" s="1" customFormat="1" ht="27">
      <c r="B238" s="41"/>
      <c r="C238" s="63"/>
      <c r="D238" s="218" t="s">
        <v>189</v>
      </c>
      <c r="E238" s="63"/>
      <c r="F238" s="240" t="s">
        <v>399</v>
      </c>
      <c r="G238" s="63"/>
      <c r="H238" s="63"/>
      <c r="I238" s="172"/>
      <c r="J238" s="63"/>
      <c r="K238" s="63"/>
      <c r="L238" s="61"/>
      <c r="M238" s="241"/>
      <c r="N238" s="42"/>
      <c r="O238" s="42"/>
      <c r="P238" s="42"/>
      <c r="Q238" s="42"/>
      <c r="R238" s="42"/>
      <c r="S238" s="42"/>
      <c r="T238" s="78"/>
      <c r="AT238" s="25" t="s">
        <v>189</v>
      </c>
      <c r="AU238" s="25" t="s">
        <v>88</v>
      </c>
    </row>
    <row r="239" spans="2:51" s="13" customFormat="1" ht="13.5">
      <c r="B239" s="228"/>
      <c r="C239" s="229"/>
      <c r="D239" s="218" t="s">
        <v>168</v>
      </c>
      <c r="E239" s="229"/>
      <c r="F239" s="243" t="s">
        <v>1072</v>
      </c>
      <c r="G239" s="229"/>
      <c r="H239" s="244">
        <v>376.062</v>
      </c>
      <c r="I239" s="234"/>
      <c r="J239" s="229"/>
      <c r="K239" s="229"/>
      <c r="L239" s="235"/>
      <c r="M239" s="236"/>
      <c r="N239" s="237"/>
      <c r="O239" s="237"/>
      <c r="P239" s="237"/>
      <c r="Q239" s="237"/>
      <c r="R239" s="237"/>
      <c r="S239" s="237"/>
      <c r="T239" s="238"/>
      <c r="AT239" s="239" t="s">
        <v>168</v>
      </c>
      <c r="AU239" s="239" t="s">
        <v>88</v>
      </c>
      <c r="AV239" s="13" t="s">
        <v>88</v>
      </c>
      <c r="AW239" s="13" t="s">
        <v>6</v>
      </c>
      <c r="AX239" s="13" t="s">
        <v>24</v>
      </c>
      <c r="AY239" s="239" t="s">
        <v>159</v>
      </c>
    </row>
    <row r="240" spans="2:63" s="11" customFormat="1" ht="29.85" customHeight="1">
      <c r="B240" s="187"/>
      <c r="C240" s="188"/>
      <c r="D240" s="201" t="s">
        <v>78</v>
      </c>
      <c r="E240" s="202" t="s">
        <v>88</v>
      </c>
      <c r="F240" s="202" t="s">
        <v>473</v>
      </c>
      <c r="G240" s="188"/>
      <c r="H240" s="188"/>
      <c r="I240" s="191"/>
      <c r="J240" s="203">
        <f>BK240</f>
        <v>0</v>
      </c>
      <c r="K240" s="188"/>
      <c r="L240" s="193"/>
      <c r="M240" s="194"/>
      <c r="N240" s="195"/>
      <c r="O240" s="195"/>
      <c r="P240" s="196">
        <f>SUM(P241:P247)</f>
        <v>0</v>
      </c>
      <c r="Q240" s="195"/>
      <c r="R240" s="196">
        <f>SUM(R241:R247)</f>
        <v>51.69039039999999</v>
      </c>
      <c r="S240" s="195"/>
      <c r="T240" s="197">
        <f>SUM(T241:T247)</f>
        <v>0</v>
      </c>
      <c r="AR240" s="198" t="s">
        <v>24</v>
      </c>
      <c r="AT240" s="199" t="s">
        <v>78</v>
      </c>
      <c r="AU240" s="199" t="s">
        <v>24</v>
      </c>
      <c r="AY240" s="198" t="s">
        <v>159</v>
      </c>
      <c r="BK240" s="200">
        <f>SUM(BK241:BK247)</f>
        <v>0</v>
      </c>
    </row>
    <row r="241" spans="2:65" s="1" customFormat="1" ht="31.5" customHeight="1">
      <c r="B241" s="41"/>
      <c r="C241" s="204" t="s">
        <v>328</v>
      </c>
      <c r="D241" s="204" t="s">
        <v>161</v>
      </c>
      <c r="E241" s="205" t="s">
        <v>475</v>
      </c>
      <c r="F241" s="206" t="s">
        <v>476</v>
      </c>
      <c r="G241" s="207" t="s">
        <v>258</v>
      </c>
      <c r="H241" s="208">
        <v>31.666</v>
      </c>
      <c r="I241" s="209"/>
      <c r="J241" s="210">
        <f>ROUND(I241*H241,2)</f>
        <v>0</v>
      </c>
      <c r="K241" s="206" t="s">
        <v>165</v>
      </c>
      <c r="L241" s="61"/>
      <c r="M241" s="211" t="s">
        <v>22</v>
      </c>
      <c r="N241" s="212" t="s">
        <v>50</v>
      </c>
      <c r="O241" s="42"/>
      <c r="P241" s="213">
        <f>O241*H241</f>
        <v>0</v>
      </c>
      <c r="Q241" s="213">
        <v>1.63</v>
      </c>
      <c r="R241" s="213">
        <f>Q241*H241</f>
        <v>51.615579999999994</v>
      </c>
      <c r="S241" s="213">
        <v>0</v>
      </c>
      <c r="T241" s="214">
        <f>S241*H241</f>
        <v>0</v>
      </c>
      <c r="AR241" s="25" t="s">
        <v>166</v>
      </c>
      <c r="AT241" s="25" t="s">
        <v>161</v>
      </c>
      <c r="AU241" s="25" t="s">
        <v>88</v>
      </c>
      <c r="AY241" s="25" t="s">
        <v>159</v>
      </c>
      <c r="BE241" s="215">
        <f>IF(N241="základní",J241,0)</f>
        <v>0</v>
      </c>
      <c r="BF241" s="215">
        <f>IF(N241="snížená",J241,0)</f>
        <v>0</v>
      </c>
      <c r="BG241" s="215">
        <f>IF(N241="zákl. přenesená",J241,0)</f>
        <v>0</v>
      </c>
      <c r="BH241" s="215">
        <f>IF(N241="sníž. přenesená",J241,0)</f>
        <v>0</v>
      </c>
      <c r="BI241" s="215">
        <f>IF(N241="nulová",J241,0)</f>
        <v>0</v>
      </c>
      <c r="BJ241" s="25" t="s">
        <v>24</v>
      </c>
      <c r="BK241" s="215">
        <f>ROUND(I241*H241,2)</f>
        <v>0</v>
      </c>
      <c r="BL241" s="25" t="s">
        <v>166</v>
      </c>
      <c r="BM241" s="25" t="s">
        <v>1073</v>
      </c>
    </row>
    <row r="242" spans="2:51" s="12" customFormat="1" ht="13.5">
      <c r="B242" s="216"/>
      <c r="C242" s="217"/>
      <c r="D242" s="218" t="s">
        <v>168</v>
      </c>
      <c r="E242" s="219" t="s">
        <v>22</v>
      </c>
      <c r="F242" s="220" t="s">
        <v>1012</v>
      </c>
      <c r="G242" s="217"/>
      <c r="H242" s="221" t="s">
        <v>22</v>
      </c>
      <c r="I242" s="222"/>
      <c r="J242" s="217"/>
      <c r="K242" s="217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168</v>
      </c>
      <c r="AU242" s="227" t="s">
        <v>88</v>
      </c>
      <c r="AV242" s="12" t="s">
        <v>24</v>
      </c>
      <c r="AW242" s="12" t="s">
        <v>42</v>
      </c>
      <c r="AX242" s="12" t="s">
        <v>79</v>
      </c>
      <c r="AY242" s="227" t="s">
        <v>159</v>
      </c>
    </row>
    <row r="243" spans="2:51" s="12" customFormat="1" ht="13.5">
      <c r="B243" s="216"/>
      <c r="C243" s="217"/>
      <c r="D243" s="218" t="s">
        <v>168</v>
      </c>
      <c r="E243" s="219" t="s">
        <v>22</v>
      </c>
      <c r="F243" s="220" t="s">
        <v>478</v>
      </c>
      <c r="G243" s="217"/>
      <c r="H243" s="221" t="s">
        <v>22</v>
      </c>
      <c r="I243" s="222"/>
      <c r="J243" s="217"/>
      <c r="K243" s="217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168</v>
      </c>
      <c r="AU243" s="227" t="s">
        <v>88</v>
      </c>
      <c r="AV243" s="12" t="s">
        <v>24</v>
      </c>
      <c r="AW243" s="12" t="s">
        <v>42</v>
      </c>
      <c r="AX243" s="12" t="s">
        <v>79</v>
      </c>
      <c r="AY243" s="227" t="s">
        <v>159</v>
      </c>
    </row>
    <row r="244" spans="2:51" s="13" customFormat="1" ht="13.5">
      <c r="B244" s="228"/>
      <c r="C244" s="229"/>
      <c r="D244" s="230" t="s">
        <v>168</v>
      </c>
      <c r="E244" s="231" t="s">
        <v>22</v>
      </c>
      <c r="F244" s="232" t="s">
        <v>1074</v>
      </c>
      <c r="G244" s="229"/>
      <c r="H244" s="233">
        <v>31.666</v>
      </c>
      <c r="I244" s="234"/>
      <c r="J244" s="229"/>
      <c r="K244" s="229"/>
      <c r="L244" s="235"/>
      <c r="M244" s="236"/>
      <c r="N244" s="237"/>
      <c r="O244" s="237"/>
      <c r="P244" s="237"/>
      <c r="Q244" s="237"/>
      <c r="R244" s="237"/>
      <c r="S244" s="237"/>
      <c r="T244" s="238"/>
      <c r="AT244" s="239" t="s">
        <v>168</v>
      </c>
      <c r="AU244" s="239" t="s">
        <v>88</v>
      </c>
      <c r="AV244" s="13" t="s">
        <v>88</v>
      </c>
      <c r="AW244" s="13" t="s">
        <v>42</v>
      </c>
      <c r="AX244" s="13" t="s">
        <v>24</v>
      </c>
      <c r="AY244" s="239" t="s">
        <v>159</v>
      </c>
    </row>
    <row r="245" spans="2:65" s="1" customFormat="1" ht="22.5" customHeight="1">
      <c r="B245" s="41"/>
      <c r="C245" s="204" t="s">
        <v>335</v>
      </c>
      <c r="D245" s="204" t="s">
        <v>161</v>
      </c>
      <c r="E245" s="205" t="s">
        <v>481</v>
      </c>
      <c r="F245" s="206" t="s">
        <v>482</v>
      </c>
      <c r="G245" s="207" t="s">
        <v>217</v>
      </c>
      <c r="H245" s="208">
        <v>102.48</v>
      </c>
      <c r="I245" s="209"/>
      <c r="J245" s="210">
        <f>ROUND(I245*H245,2)</f>
        <v>0</v>
      </c>
      <c r="K245" s="206" t="s">
        <v>22</v>
      </c>
      <c r="L245" s="61"/>
      <c r="M245" s="211" t="s">
        <v>22</v>
      </c>
      <c r="N245" s="212" t="s">
        <v>50</v>
      </c>
      <c r="O245" s="42"/>
      <c r="P245" s="213">
        <f>O245*H245</f>
        <v>0</v>
      </c>
      <c r="Q245" s="213">
        <v>0.00073</v>
      </c>
      <c r="R245" s="213">
        <f>Q245*H245</f>
        <v>0.0748104</v>
      </c>
      <c r="S245" s="213">
        <v>0</v>
      </c>
      <c r="T245" s="214">
        <f>S245*H245</f>
        <v>0</v>
      </c>
      <c r="AR245" s="25" t="s">
        <v>166</v>
      </c>
      <c r="AT245" s="25" t="s">
        <v>161</v>
      </c>
      <c r="AU245" s="25" t="s">
        <v>88</v>
      </c>
      <c r="AY245" s="25" t="s">
        <v>159</v>
      </c>
      <c r="BE245" s="215">
        <f>IF(N245="základní",J245,0)</f>
        <v>0</v>
      </c>
      <c r="BF245" s="215">
        <f>IF(N245="snížená",J245,0)</f>
        <v>0</v>
      </c>
      <c r="BG245" s="215">
        <f>IF(N245="zákl. přenesená",J245,0)</f>
        <v>0</v>
      </c>
      <c r="BH245" s="215">
        <f>IF(N245="sníž. přenesená",J245,0)</f>
        <v>0</v>
      </c>
      <c r="BI245" s="215">
        <f>IF(N245="nulová",J245,0)</f>
        <v>0</v>
      </c>
      <c r="BJ245" s="25" t="s">
        <v>24</v>
      </c>
      <c r="BK245" s="215">
        <f>ROUND(I245*H245,2)</f>
        <v>0</v>
      </c>
      <c r="BL245" s="25" t="s">
        <v>166</v>
      </c>
      <c r="BM245" s="25" t="s">
        <v>1075</v>
      </c>
    </row>
    <row r="246" spans="2:51" s="12" customFormat="1" ht="13.5">
      <c r="B246" s="216"/>
      <c r="C246" s="217"/>
      <c r="D246" s="218" t="s">
        <v>168</v>
      </c>
      <c r="E246" s="219" t="s">
        <v>22</v>
      </c>
      <c r="F246" s="220" t="s">
        <v>1012</v>
      </c>
      <c r="G246" s="217"/>
      <c r="H246" s="221" t="s">
        <v>22</v>
      </c>
      <c r="I246" s="222"/>
      <c r="J246" s="217"/>
      <c r="K246" s="217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168</v>
      </c>
      <c r="AU246" s="227" t="s">
        <v>88</v>
      </c>
      <c r="AV246" s="12" t="s">
        <v>24</v>
      </c>
      <c r="AW246" s="12" t="s">
        <v>42</v>
      </c>
      <c r="AX246" s="12" t="s">
        <v>79</v>
      </c>
      <c r="AY246" s="227" t="s">
        <v>159</v>
      </c>
    </row>
    <row r="247" spans="2:51" s="13" customFormat="1" ht="13.5">
      <c r="B247" s="228"/>
      <c r="C247" s="229"/>
      <c r="D247" s="218" t="s">
        <v>168</v>
      </c>
      <c r="E247" s="242" t="s">
        <v>22</v>
      </c>
      <c r="F247" s="243" t="s">
        <v>1076</v>
      </c>
      <c r="G247" s="229"/>
      <c r="H247" s="244">
        <v>102.48</v>
      </c>
      <c r="I247" s="234"/>
      <c r="J247" s="229"/>
      <c r="K247" s="229"/>
      <c r="L247" s="235"/>
      <c r="M247" s="236"/>
      <c r="N247" s="237"/>
      <c r="O247" s="237"/>
      <c r="P247" s="237"/>
      <c r="Q247" s="237"/>
      <c r="R247" s="237"/>
      <c r="S247" s="237"/>
      <c r="T247" s="238"/>
      <c r="AT247" s="239" t="s">
        <v>168</v>
      </c>
      <c r="AU247" s="239" t="s">
        <v>88</v>
      </c>
      <c r="AV247" s="13" t="s">
        <v>88</v>
      </c>
      <c r="AW247" s="13" t="s">
        <v>42</v>
      </c>
      <c r="AX247" s="13" t="s">
        <v>24</v>
      </c>
      <c r="AY247" s="239" t="s">
        <v>159</v>
      </c>
    </row>
    <row r="248" spans="2:63" s="11" customFormat="1" ht="29.85" customHeight="1">
      <c r="B248" s="187"/>
      <c r="C248" s="188"/>
      <c r="D248" s="201" t="s">
        <v>78</v>
      </c>
      <c r="E248" s="202" t="s">
        <v>175</v>
      </c>
      <c r="F248" s="202" t="s">
        <v>485</v>
      </c>
      <c r="G248" s="188"/>
      <c r="H248" s="188"/>
      <c r="I248" s="191"/>
      <c r="J248" s="203">
        <f>BK248</f>
        <v>0</v>
      </c>
      <c r="K248" s="188"/>
      <c r="L248" s="193"/>
      <c r="M248" s="194"/>
      <c r="N248" s="195"/>
      <c r="O248" s="195"/>
      <c r="P248" s="196">
        <f>SUM(P249:P260)</f>
        <v>0</v>
      </c>
      <c r="Q248" s="195"/>
      <c r="R248" s="196">
        <f>SUM(R249:R260)</f>
        <v>0</v>
      </c>
      <c r="S248" s="195"/>
      <c r="T248" s="197">
        <f>SUM(T249:T260)</f>
        <v>25.506800000000002</v>
      </c>
      <c r="AR248" s="198" t="s">
        <v>24</v>
      </c>
      <c r="AT248" s="199" t="s">
        <v>78</v>
      </c>
      <c r="AU248" s="199" t="s">
        <v>24</v>
      </c>
      <c r="AY248" s="198" t="s">
        <v>159</v>
      </c>
      <c r="BK248" s="200">
        <f>SUM(BK249:BK260)</f>
        <v>0</v>
      </c>
    </row>
    <row r="249" spans="2:65" s="1" customFormat="1" ht="31.5" customHeight="1">
      <c r="B249" s="41"/>
      <c r="C249" s="204" t="s">
        <v>341</v>
      </c>
      <c r="D249" s="204" t="s">
        <v>161</v>
      </c>
      <c r="E249" s="205" t="s">
        <v>487</v>
      </c>
      <c r="F249" s="206" t="s">
        <v>488</v>
      </c>
      <c r="G249" s="207" t="s">
        <v>258</v>
      </c>
      <c r="H249" s="208">
        <v>11.594</v>
      </c>
      <c r="I249" s="209"/>
      <c r="J249" s="210">
        <f>ROUND(I249*H249,2)</f>
        <v>0</v>
      </c>
      <c r="K249" s="206" t="s">
        <v>165</v>
      </c>
      <c r="L249" s="61"/>
      <c r="M249" s="211" t="s">
        <v>22</v>
      </c>
      <c r="N249" s="212" t="s">
        <v>50</v>
      </c>
      <c r="O249" s="42"/>
      <c r="P249" s="213">
        <f>O249*H249</f>
        <v>0</v>
      </c>
      <c r="Q249" s="213">
        <v>0</v>
      </c>
      <c r="R249" s="213">
        <f>Q249*H249</f>
        <v>0</v>
      </c>
      <c r="S249" s="213">
        <v>2.2</v>
      </c>
      <c r="T249" s="214">
        <f>S249*H249</f>
        <v>25.506800000000002</v>
      </c>
      <c r="AR249" s="25" t="s">
        <v>166</v>
      </c>
      <c r="AT249" s="25" t="s">
        <v>161</v>
      </c>
      <c r="AU249" s="25" t="s">
        <v>88</v>
      </c>
      <c r="AY249" s="25" t="s">
        <v>159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25" t="s">
        <v>24</v>
      </c>
      <c r="BK249" s="215">
        <f>ROUND(I249*H249,2)</f>
        <v>0</v>
      </c>
      <c r="BL249" s="25" t="s">
        <v>166</v>
      </c>
      <c r="BM249" s="25" t="s">
        <v>1077</v>
      </c>
    </row>
    <row r="250" spans="2:47" s="1" customFormat="1" ht="27">
      <c r="B250" s="41"/>
      <c r="C250" s="63"/>
      <c r="D250" s="218" t="s">
        <v>189</v>
      </c>
      <c r="E250" s="63"/>
      <c r="F250" s="240" t="s">
        <v>490</v>
      </c>
      <c r="G250" s="63"/>
      <c r="H250" s="63"/>
      <c r="I250" s="172"/>
      <c r="J250" s="63"/>
      <c r="K250" s="63"/>
      <c r="L250" s="61"/>
      <c r="M250" s="241"/>
      <c r="N250" s="42"/>
      <c r="O250" s="42"/>
      <c r="P250" s="42"/>
      <c r="Q250" s="42"/>
      <c r="R250" s="42"/>
      <c r="S250" s="42"/>
      <c r="T250" s="78"/>
      <c r="AT250" s="25" t="s">
        <v>189</v>
      </c>
      <c r="AU250" s="25" t="s">
        <v>88</v>
      </c>
    </row>
    <row r="251" spans="2:51" s="12" customFormat="1" ht="13.5">
      <c r="B251" s="216"/>
      <c r="C251" s="217"/>
      <c r="D251" s="218" t="s">
        <v>168</v>
      </c>
      <c r="E251" s="219" t="s">
        <v>22</v>
      </c>
      <c r="F251" s="220" t="s">
        <v>723</v>
      </c>
      <c r="G251" s="217"/>
      <c r="H251" s="221" t="s">
        <v>22</v>
      </c>
      <c r="I251" s="222"/>
      <c r="J251" s="217"/>
      <c r="K251" s="217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168</v>
      </c>
      <c r="AU251" s="227" t="s">
        <v>88</v>
      </c>
      <c r="AV251" s="12" t="s">
        <v>24</v>
      </c>
      <c r="AW251" s="12" t="s">
        <v>42</v>
      </c>
      <c r="AX251" s="12" t="s">
        <v>79</v>
      </c>
      <c r="AY251" s="227" t="s">
        <v>159</v>
      </c>
    </row>
    <row r="252" spans="2:51" s="13" customFormat="1" ht="13.5">
      <c r="B252" s="228"/>
      <c r="C252" s="229"/>
      <c r="D252" s="218" t="s">
        <v>168</v>
      </c>
      <c r="E252" s="242" t="s">
        <v>22</v>
      </c>
      <c r="F252" s="243" t="s">
        <v>1078</v>
      </c>
      <c r="G252" s="229"/>
      <c r="H252" s="244">
        <v>8.704</v>
      </c>
      <c r="I252" s="234"/>
      <c r="J252" s="229"/>
      <c r="K252" s="229"/>
      <c r="L252" s="235"/>
      <c r="M252" s="236"/>
      <c r="N252" s="237"/>
      <c r="O252" s="237"/>
      <c r="P252" s="237"/>
      <c r="Q252" s="237"/>
      <c r="R252" s="237"/>
      <c r="S252" s="237"/>
      <c r="T252" s="238"/>
      <c r="AT252" s="239" t="s">
        <v>168</v>
      </c>
      <c r="AU252" s="239" t="s">
        <v>88</v>
      </c>
      <c r="AV252" s="13" t="s">
        <v>88</v>
      </c>
      <c r="AW252" s="13" t="s">
        <v>42</v>
      </c>
      <c r="AX252" s="13" t="s">
        <v>79</v>
      </c>
      <c r="AY252" s="239" t="s">
        <v>159</v>
      </c>
    </row>
    <row r="253" spans="2:51" s="12" customFormat="1" ht="13.5">
      <c r="B253" s="216"/>
      <c r="C253" s="217"/>
      <c r="D253" s="218" t="s">
        <v>168</v>
      </c>
      <c r="E253" s="219" t="s">
        <v>22</v>
      </c>
      <c r="F253" s="220" t="s">
        <v>1079</v>
      </c>
      <c r="G253" s="217"/>
      <c r="H253" s="221" t="s">
        <v>22</v>
      </c>
      <c r="I253" s="222"/>
      <c r="J253" s="217"/>
      <c r="K253" s="217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168</v>
      </c>
      <c r="AU253" s="227" t="s">
        <v>88</v>
      </c>
      <c r="AV253" s="12" t="s">
        <v>24</v>
      </c>
      <c r="AW253" s="12" t="s">
        <v>42</v>
      </c>
      <c r="AX253" s="12" t="s">
        <v>79</v>
      </c>
      <c r="AY253" s="227" t="s">
        <v>159</v>
      </c>
    </row>
    <row r="254" spans="2:51" s="13" customFormat="1" ht="13.5">
      <c r="B254" s="228"/>
      <c r="C254" s="229"/>
      <c r="D254" s="218" t="s">
        <v>168</v>
      </c>
      <c r="E254" s="242" t="s">
        <v>22</v>
      </c>
      <c r="F254" s="243" t="s">
        <v>1080</v>
      </c>
      <c r="G254" s="229"/>
      <c r="H254" s="244">
        <v>1.14</v>
      </c>
      <c r="I254" s="234"/>
      <c r="J254" s="229"/>
      <c r="K254" s="229"/>
      <c r="L254" s="235"/>
      <c r="M254" s="236"/>
      <c r="N254" s="237"/>
      <c r="O254" s="237"/>
      <c r="P254" s="237"/>
      <c r="Q254" s="237"/>
      <c r="R254" s="237"/>
      <c r="S254" s="237"/>
      <c r="T254" s="238"/>
      <c r="AT254" s="239" t="s">
        <v>168</v>
      </c>
      <c r="AU254" s="239" t="s">
        <v>88</v>
      </c>
      <c r="AV254" s="13" t="s">
        <v>88</v>
      </c>
      <c r="AW254" s="13" t="s">
        <v>42</v>
      </c>
      <c r="AX254" s="13" t="s">
        <v>79</v>
      </c>
      <c r="AY254" s="239" t="s">
        <v>159</v>
      </c>
    </row>
    <row r="255" spans="2:51" s="13" customFormat="1" ht="13.5">
      <c r="B255" s="228"/>
      <c r="C255" s="229"/>
      <c r="D255" s="218" t="s">
        <v>168</v>
      </c>
      <c r="E255" s="242" t="s">
        <v>22</v>
      </c>
      <c r="F255" s="243" t="s">
        <v>496</v>
      </c>
      <c r="G255" s="229"/>
      <c r="H255" s="244">
        <v>0.362</v>
      </c>
      <c r="I255" s="234"/>
      <c r="J255" s="229"/>
      <c r="K255" s="229"/>
      <c r="L255" s="235"/>
      <c r="M255" s="236"/>
      <c r="N255" s="237"/>
      <c r="O255" s="237"/>
      <c r="P255" s="237"/>
      <c r="Q255" s="237"/>
      <c r="R255" s="237"/>
      <c r="S255" s="237"/>
      <c r="T255" s="238"/>
      <c r="AT255" s="239" t="s">
        <v>168</v>
      </c>
      <c r="AU255" s="239" t="s">
        <v>88</v>
      </c>
      <c r="AV255" s="13" t="s">
        <v>88</v>
      </c>
      <c r="AW255" s="13" t="s">
        <v>42</v>
      </c>
      <c r="AX255" s="13" t="s">
        <v>79</v>
      </c>
      <c r="AY255" s="239" t="s">
        <v>159</v>
      </c>
    </row>
    <row r="256" spans="2:51" s="12" customFormat="1" ht="13.5">
      <c r="B256" s="216"/>
      <c r="C256" s="217"/>
      <c r="D256" s="218" t="s">
        <v>168</v>
      </c>
      <c r="E256" s="219" t="s">
        <v>22</v>
      </c>
      <c r="F256" s="220" t="s">
        <v>1081</v>
      </c>
      <c r="G256" s="217"/>
      <c r="H256" s="221" t="s">
        <v>22</v>
      </c>
      <c r="I256" s="222"/>
      <c r="J256" s="217"/>
      <c r="K256" s="217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168</v>
      </c>
      <c r="AU256" s="227" t="s">
        <v>88</v>
      </c>
      <c r="AV256" s="12" t="s">
        <v>24</v>
      </c>
      <c r="AW256" s="12" t="s">
        <v>42</v>
      </c>
      <c r="AX256" s="12" t="s">
        <v>79</v>
      </c>
      <c r="AY256" s="227" t="s">
        <v>159</v>
      </c>
    </row>
    <row r="257" spans="2:51" s="13" customFormat="1" ht="13.5">
      <c r="B257" s="228"/>
      <c r="C257" s="229"/>
      <c r="D257" s="218" t="s">
        <v>168</v>
      </c>
      <c r="E257" s="242" t="s">
        <v>22</v>
      </c>
      <c r="F257" s="243" t="s">
        <v>1082</v>
      </c>
      <c r="G257" s="229"/>
      <c r="H257" s="244">
        <v>1.026</v>
      </c>
      <c r="I257" s="234"/>
      <c r="J257" s="229"/>
      <c r="K257" s="229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168</v>
      </c>
      <c r="AU257" s="239" t="s">
        <v>88</v>
      </c>
      <c r="AV257" s="13" t="s">
        <v>88</v>
      </c>
      <c r="AW257" s="13" t="s">
        <v>42</v>
      </c>
      <c r="AX257" s="13" t="s">
        <v>79</v>
      </c>
      <c r="AY257" s="239" t="s">
        <v>159</v>
      </c>
    </row>
    <row r="258" spans="2:51" s="13" customFormat="1" ht="13.5">
      <c r="B258" s="228"/>
      <c r="C258" s="229"/>
      <c r="D258" s="218" t="s">
        <v>168</v>
      </c>
      <c r="E258" s="242" t="s">
        <v>22</v>
      </c>
      <c r="F258" s="243" t="s">
        <v>496</v>
      </c>
      <c r="G258" s="229"/>
      <c r="H258" s="244">
        <v>0.362</v>
      </c>
      <c r="I258" s="234"/>
      <c r="J258" s="229"/>
      <c r="K258" s="229"/>
      <c r="L258" s="235"/>
      <c r="M258" s="236"/>
      <c r="N258" s="237"/>
      <c r="O258" s="237"/>
      <c r="P258" s="237"/>
      <c r="Q258" s="237"/>
      <c r="R258" s="237"/>
      <c r="S258" s="237"/>
      <c r="T258" s="238"/>
      <c r="AT258" s="239" t="s">
        <v>168</v>
      </c>
      <c r="AU258" s="239" t="s">
        <v>88</v>
      </c>
      <c r="AV258" s="13" t="s">
        <v>88</v>
      </c>
      <c r="AW258" s="13" t="s">
        <v>42</v>
      </c>
      <c r="AX258" s="13" t="s">
        <v>79</v>
      </c>
      <c r="AY258" s="239" t="s">
        <v>159</v>
      </c>
    </row>
    <row r="259" spans="2:51" s="14" customFormat="1" ht="13.5">
      <c r="B259" s="245"/>
      <c r="C259" s="246"/>
      <c r="D259" s="230" t="s">
        <v>168</v>
      </c>
      <c r="E259" s="247" t="s">
        <v>22</v>
      </c>
      <c r="F259" s="248" t="s">
        <v>204</v>
      </c>
      <c r="G259" s="246"/>
      <c r="H259" s="249">
        <v>11.594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AT259" s="255" t="s">
        <v>168</v>
      </c>
      <c r="AU259" s="255" t="s">
        <v>88</v>
      </c>
      <c r="AV259" s="14" t="s">
        <v>166</v>
      </c>
      <c r="AW259" s="14" t="s">
        <v>42</v>
      </c>
      <c r="AX259" s="14" t="s">
        <v>24</v>
      </c>
      <c r="AY259" s="255" t="s">
        <v>159</v>
      </c>
    </row>
    <row r="260" spans="2:65" s="1" customFormat="1" ht="22.5" customHeight="1">
      <c r="B260" s="41"/>
      <c r="C260" s="204" t="s">
        <v>345</v>
      </c>
      <c r="D260" s="204" t="s">
        <v>161</v>
      </c>
      <c r="E260" s="205" t="s">
        <v>502</v>
      </c>
      <c r="F260" s="206" t="s">
        <v>503</v>
      </c>
      <c r="G260" s="207" t="s">
        <v>217</v>
      </c>
      <c r="H260" s="208">
        <v>102.48</v>
      </c>
      <c r="I260" s="209"/>
      <c r="J260" s="210">
        <f>ROUND(I260*H260,2)</f>
        <v>0</v>
      </c>
      <c r="K260" s="206" t="s">
        <v>165</v>
      </c>
      <c r="L260" s="61"/>
      <c r="M260" s="211" t="s">
        <v>22</v>
      </c>
      <c r="N260" s="212" t="s">
        <v>50</v>
      </c>
      <c r="O260" s="42"/>
      <c r="P260" s="213">
        <f>O260*H260</f>
        <v>0</v>
      </c>
      <c r="Q260" s="213">
        <v>0</v>
      </c>
      <c r="R260" s="213">
        <f>Q260*H260</f>
        <v>0</v>
      </c>
      <c r="S260" s="213">
        <v>0</v>
      </c>
      <c r="T260" s="214">
        <f>S260*H260</f>
        <v>0</v>
      </c>
      <c r="AR260" s="25" t="s">
        <v>166</v>
      </c>
      <c r="AT260" s="25" t="s">
        <v>161</v>
      </c>
      <c r="AU260" s="25" t="s">
        <v>88</v>
      </c>
      <c r="AY260" s="25" t="s">
        <v>159</v>
      </c>
      <c r="BE260" s="215">
        <f>IF(N260="základní",J260,0)</f>
        <v>0</v>
      </c>
      <c r="BF260" s="215">
        <f>IF(N260="snížená",J260,0)</f>
        <v>0</v>
      </c>
      <c r="BG260" s="215">
        <f>IF(N260="zákl. přenesená",J260,0)</f>
        <v>0</v>
      </c>
      <c r="BH260" s="215">
        <f>IF(N260="sníž. přenesená",J260,0)</f>
        <v>0</v>
      </c>
      <c r="BI260" s="215">
        <f>IF(N260="nulová",J260,0)</f>
        <v>0</v>
      </c>
      <c r="BJ260" s="25" t="s">
        <v>24</v>
      </c>
      <c r="BK260" s="215">
        <f>ROUND(I260*H260,2)</f>
        <v>0</v>
      </c>
      <c r="BL260" s="25" t="s">
        <v>166</v>
      </c>
      <c r="BM260" s="25" t="s">
        <v>1083</v>
      </c>
    </row>
    <row r="261" spans="2:63" s="11" customFormat="1" ht="29.85" customHeight="1">
      <c r="B261" s="187"/>
      <c r="C261" s="188"/>
      <c r="D261" s="201" t="s">
        <v>78</v>
      </c>
      <c r="E261" s="202" t="s">
        <v>166</v>
      </c>
      <c r="F261" s="202" t="s">
        <v>505</v>
      </c>
      <c r="G261" s="188"/>
      <c r="H261" s="188"/>
      <c r="I261" s="191"/>
      <c r="J261" s="203">
        <f>BK261</f>
        <v>0</v>
      </c>
      <c r="K261" s="188"/>
      <c r="L261" s="193"/>
      <c r="M261" s="194"/>
      <c r="N261" s="195"/>
      <c r="O261" s="195"/>
      <c r="P261" s="196">
        <f>SUM(P262:P275)</f>
        <v>0</v>
      </c>
      <c r="Q261" s="195"/>
      <c r="R261" s="196">
        <f>SUM(R262:R275)</f>
        <v>0.0576</v>
      </c>
      <c r="S261" s="195"/>
      <c r="T261" s="197">
        <f>SUM(T262:T275)</f>
        <v>0</v>
      </c>
      <c r="AR261" s="198" t="s">
        <v>24</v>
      </c>
      <c r="AT261" s="199" t="s">
        <v>78</v>
      </c>
      <c r="AU261" s="199" t="s">
        <v>24</v>
      </c>
      <c r="AY261" s="198" t="s">
        <v>159</v>
      </c>
      <c r="BK261" s="200">
        <f>SUM(BK262:BK275)</f>
        <v>0</v>
      </c>
    </row>
    <row r="262" spans="2:65" s="1" customFormat="1" ht="22.5" customHeight="1">
      <c r="B262" s="41"/>
      <c r="C262" s="204" t="s">
        <v>349</v>
      </c>
      <c r="D262" s="204" t="s">
        <v>161</v>
      </c>
      <c r="E262" s="205" t="s">
        <v>507</v>
      </c>
      <c r="F262" s="206" t="s">
        <v>508</v>
      </c>
      <c r="G262" s="207" t="s">
        <v>173</v>
      </c>
      <c r="H262" s="208">
        <v>1</v>
      </c>
      <c r="I262" s="209"/>
      <c r="J262" s="210">
        <f>ROUND(I262*H262,2)</f>
        <v>0</v>
      </c>
      <c r="K262" s="206" t="s">
        <v>165</v>
      </c>
      <c r="L262" s="61"/>
      <c r="M262" s="211" t="s">
        <v>22</v>
      </c>
      <c r="N262" s="212" t="s">
        <v>50</v>
      </c>
      <c r="O262" s="42"/>
      <c r="P262" s="213">
        <f>O262*H262</f>
        <v>0</v>
      </c>
      <c r="Q262" s="213">
        <v>0.0066</v>
      </c>
      <c r="R262" s="213">
        <f>Q262*H262</f>
        <v>0.0066</v>
      </c>
      <c r="S262" s="213">
        <v>0</v>
      </c>
      <c r="T262" s="214">
        <f>S262*H262</f>
        <v>0</v>
      </c>
      <c r="AR262" s="25" t="s">
        <v>166</v>
      </c>
      <c r="AT262" s="25" t="s">
        <v>161</v>
      </c>
      <c r="AU262" s="25" t="s">
        <v>88</v>
      </c>
      <c r="AY262" s="25" t="s">
        <v>159</v>
      </c>
      <c r="BE262" s="215">
        <f>IF(N262="základní",J262,0)</f>
        <v>0</v>
      </c>
      <c r="BF262" s="215">
        <f>IF(N262="snížená",J262,0)</f>
        <v>0</v>
      </c>
      <c r="BG262" s="215">
        <f>IF(N262="zákl. přenesená",J262,0)</f>
        <v>0</v>
      </c>
      <c r="BH262" s="215">
        <f>IF(N262="sníž. přenesená",J262,0)</f>
        <v>0</v>
      </c>
      <c r="BI262" s="215">
        <f>IF(N262="nulová",J262,0)</f>
        <v>0</v>
      </c>
      <c r="BJ262" s="25" t="s">
        <v>24</v>
      </c>
      <c r="BK262" s="215">
        <f>ROUND(I262*H262,2)</f>
        <v>0</v>
      </c>
      <c r="BL262" s="25" t="s">
        <v>166</v>
      </c>
      <c r="BM262" s="25" t="s">
        <v>1084</v>
      </c>
    </row>
    <row r="263" spans="2:51" s="12" customFormat="1" ht="13.5">
      <c r="B263" s="216"/>
      <c r="C263" s="217"/>
      <c r="D263" s="218" t="s">
        <v>168</v>
      </c>
      <c r="E263" s="219" t="s">
        <v>22</v>
      </c>
      <c r="F263" s="220" t="s">
        <v>510</v>
      </c>
      <c r="G263" s="217"/>
      <c r="H263" s="221" t="s">
        <v>22</v>
      </c>
      <c r="I263" s="222"/>
      <c r="J263" s="217"/>
      <c r="K263" s="217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168</v>
      </c>
      <c r="AU263" s="227" t="s">
        <v>88</v>
      </c>
      <c r="AV263" s="12" t="s">
        <v>24</v>
      </c>
      <c r="AW263" s="12" t="s">
        <v>42</v>
      </c>
      <c r="AX263" s="12" t="s">
        <v>79</v>
      </c>
      <c r="AY263" s="227" t="s">
        <v>159</v>
      </c>
    </row>
    <row r="264" spans="2:51" s="13" customFormat="1" ht="13.5">
      <c r="B264" s="228"/>
      <c r="C264" s="229"/>
      <c r="D264" s="230" t="s">
        <v>168</v>
      </c>
      <c r="E264" s="231" t="s">
        <v>22</v>
      </c>
      <c r="F264" s="232" t="s">
        <v>24</v>
      </c>
      <c r="G264" s="229"/>
      <c r="H264" s="233">
        <v>1</v>
      </c>
      <c r="I264" s="234"/>
      <c r="J264" s="229"/>
      <c r="K264" s="229"/>
      <c r="L264" s="235"/>
      <c r="M264" s="236"/>
      <c r="N264" s="237"/>
      <c r="O264" s="237"/>
      <c r="P264" s="237"/>
      <c r="Q264" s="237"/>
      <c r="R264" s="237"/>
      <c r="S264" s="237"/>
      <c r="T264" s="238"/>
      <c r="AT264" s="239" t="s">
        <v>168</v>
      </c>
      <c r="AU264" s="239" t="s">
        <v>88</v>
      </c>
      <c r="AV264" s="13" t="s">
        <v>88</v>
      </c>
      <c r="AW264" s="13" t="s">
        <v>42</v>
      </c>
      <c r="AX264" s="13" t="s">
        <v>24</v>
      </c>
      <c r="AY264" s="239" t="s">
        <v>159</v>
      </c>
    </row>
    <row r="265" spans="2:65" s="1" customFormat="1" ht="44.25" customHeight="1">
      <c r="B265" s="41"/>
      <c r="C265" s="267" t="s">
        <v>353</v>
      </c>
      <c r="D265" s="267" t="s">
        <v>395</v>
      </c>
      <c r="E265" s="268" t="s">
        <v>524</v>
      </c>
      <c r="F265" s="269" t="s">
        <v>525</v>
      </c>
      <c r="G265" s="270" t="s">
        <v>173</v>
      </c>
      <c r="H265" s="271">
        <v>1</v>
      </c>
      <c r="I265" s="272"/>
      <c r="J265" s="273">
        <f>ROUND(I265*H265,2)</f>
        <v>0</v>
      </c>
      <c r="K265" s="269" t="s">
        <v>165</v>
      </c>
      <c r="L265" s="274"/>
      <c r="M265" s="275" t="s">
        <v>22</v>
      </c>
      <c r="N265" s="276" t="s">
        <v>50</v>
      </c>
      <c r="O265" s="42"/>
      <c r="P265" s="213">
        <f>O265*H265</f>
        <v>0</v>
      </c>
      <c r="Q265" s="213">
        <v>0.051</v>
      </c>
      <c r="R265" s="213">
        <f>Q265*H265</f>
        <v>0.051</v>
      </c>
      <c r="S265" s="213">
        <v>0</v>
      </c>
      <c r="T265" s="214">
        <f>S265*H265</f>
        <v>0</v>
      </c>
      <c r="AR265" s="25" t="s">
        <v>214</v>
      </c>
      <c r="AT265" s="25" t="s">
        <v>395</v>
      </c>
      <c r="AU265" s="25" t="s">
        <v>88</v>
      </c>
      <c r="AY265" s="25" t="s">
        <v>159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25" t="s">
        <v>24</v>
      </c>
      <c r="BK265" s="215">
        <f>ROUND(I265*H265,2)</f>
        <v>0</v>
      </c>
      <c r="BL265" s="25" t="s">
        <v>166</v>
      </c>
      <c r="BM265" s="25" t="s">
        <v>1085</v>
      </c>
    </row>
    <row r="266" spans="2:65" s="1" customFormat="1" ht="31.5" customHeight="1">
      <c r="B266" s="41"/>
      <c r="C266" s="204" t="s">
        <v>358</v>
      </c>
      <c r="D266" s="204" t="s">
        <v>161</v>
      </c>
      <c r="E266" s="205" t="s">
        <v>540</v>
      </c>
      <c r="F266" s="206" t="s">
        <v>541</v>
      </c>
      <c r="G266" s="207" t="s">
        <v>258</v>
      </c>
      <c r="H266" s="208">
        <v>31.666</v>
      </c>
      <c r="I266" s="209"/>
      <c r="J266" s="210">
        <f>ROUND(I266*H266,2)</f>
        <v>0</v>
      </c>
      <c r="K266" s="206" t="s">
        <v>165</v>
      </c>
      <c r="L266" s="61"/>
      <c r="M266" s="211" t="s">
        <v>22</v>
      </c>
      <c r="N266" s="212" t="s">
        <v>50</v>
      </c>
      <c r="O266" s="42"/>
      <c r="P266" s="213">
        <f>O266*H266</f>
        <v>0</v>
      </c>
      <c r="Q266" s="213">
        <v>0</v>
      </c>
      <c r="R266" s="213">
        <f>Q266*H266</f>
        <v>0</v>
      </c>
      <c r="S266" s="213">
        <v>0</v>
      </c>
      <c r="T266" s="214">
        <f>S266*H266</f>
        <v>0</v>
      </c>
      <c r="AR266" s="25" t="s">
        <v>166</v>
      </c>
      <c r="AT266" s="25" t="s">
        <v>161</v>
      </c>
      <c r="AU266" s="25" t="s">
        <v>88</v>
      </c>
      <c r="AY266" s="25" t="s">
        <v>159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25" t="s">
        <v>24</v>
      </c>
      <c r="BK266" s="215">
        <f>ROUND(I266*H266,2)</f>
        <v>0</v>
      </c>
      <c r="BL266" s="25" t="s">
        <v>166</v>
      </c>
      <c r="BM266" s="25" t="s">
        <v>1086</v>
      </c>
    </row>
    <row r="267" spans="2:51" s="12" customFormat="1" ht="13.5">
      <c r="B267" s="216"/>
      <c r="C267" s="217"/>
      <c r="D267" s="218" t="s">
        <v>168</v>
      </c>
      <c r="E267" s="219" t="s">
        <v>22</v>
      </c>
      <c r="F267" s="220" t="s">
        <v>1012</v>
      </c>
      <c r="G267" s="217"/>
      <c r="H267" s="221" t="s">
        <v>22</v>
      </c>
      <c r="I267" s="222"/>
      <c r="J267" s="217"/>
      <c r="K267" s="217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168</v>
      </c>
      <c r="AU267" s="227" t="s">
        <v>88</v>
      </c>
      <c r="AV267" s="12" t="s">
        <v>24</v>
      </c>
      <c r="AW267" s="12" t="s">
        <v>42</v>
      </c>
      <c r="AX267" s="12" t="s">
        <v>79</v>
      </c>
      <c r="AY267" s="227" t="s">
        <v>159</v>
      </c>
    </row>
    <row r="268" spans="2:51" s="12" customFormat="1" ht="13.5">
      <c r="B268" s="216"/>
      <c r="C268" s="217"/>
      <c r="D268" s="218" t="s">
        <v>168</v>
      </c>
      <c r="E268" s="219" t="s">
        <v>22</v>
      </c>
      <c r="F268" s="220" t="s">
        <v>478</v>
      </c>
      <c r="G268" s="217"/>
      <c r="H268" s="221" t="s">
        <v>22</v>
      </c>
      <c r="I268" s="222"/>
      <c r="J268" s="217"/>
      <c r="K268" s="217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168</v>
      </c>
      <c r="AU268" s="227" t="s">
        <v>88</v>
      </c>
      <c r="AV268" s="12" t="s">
        <v>24</v>
      </c>
      <c r="AW268" s="12" t="s">
        <v>42</v>
      </c>
      <c r="AX268" s="12" t="s">
        <v>79</v>
      </c>
      <c r="AY268" s="227" t="s">
        <v>159</v>
      </c>
    </row>
    <row r="269" spans="2:51" s="13" customFormat="1" ht="13.5">
      <c r="B269" s="228"/>
      <c r="C269" s="229"/>
      <c r="D269" s="230" t="s">
        <v>168</v>
      </c>
      <c r="E269" s="231" t="s">
        <v>22</v>
      </c>
      <c r="F269" s="232" t="s">
        <v>1087</v>
      </c>
      <c r="G269" s="229"/>
      <c r="H269" s="233">
        <v>31.666</v>
      </c>
      <c r="I269" s="234"/>
      <c r="J269" s="229"/>
      <c r="K269" s="229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168</v>
      </c>
      <c r="AU269" s="239" t="s">
        <v>88</v>
      </c>
      <c r="AV269" s="13" t="s">
        <v>88</v>
      </c>
      <c r="AW269" s="13" t="s">
        <v>42</v>
      </c>
      <c r="AX269" s="13" t="s">
        <v>24</v>
      </c>
      <c r="AY269" s="239" t="s">
        <v>159</v>
      </c>
    </row>
    <row r="270" spans="2:65" s="1" customFormat="1" ht="31.5" customHeight="1">
      <c r="B270" s="41"/>
      <c r="C270" s="204" t="s">
        <v>369</v>
      </c>
      <c r="D270" s="204" t="s">
        <v>161</v>
      </c>
      <c r="E270" s="205" t="s">
        <v>548</v>
      </c>
      <c r="F270" s="206" t="s">
        <v>549</v>
      </c>
      <c r="G270" s="207" t="s">
        <v>258</v>
      </c>
      <c r="H270" s="208">
        <v>36.164</v>
      </c>
      <c r="I270" s="209"/>
      <c r="J270" s="210">
        <f>ROUND(I270*H270,2)</f>
        <v>0</v>
      </c>
      <c r="K270" s="206" t="s">
        <v>165</v>
      </c>
      <c r="L270" s="61"/>
      <c r="M270" s="211" t="s">
        <v>22</v>
      </c>
      <c r="N270" s="212" t="s">
        <v>50</v>
      </c>
      <c r="O270" s="42"/>
      <c r="P270" s="213">
        <f>O270*H270</f>
        <v>0</v>
      </c>
      <c r="Q270" s="213">
        <v>0</v>
      </c>
      <c r="R270" s="213">
        <f>Q270*H270</f>
        <v>0</v>
      </c>
      <c r="S270" s="213">
        <v>0</v>
      </c>
      <c r="T270" s="214">
        <f>S270*H270</f>
        <v>0</v>
      </c>
      <c r="AR270" s="25" t="s">
        <v>166</v>
      </c>
      <c r="AT270" s="25" t="s">
        <v>161</v>
      </c>
      <c r="AU270" s="25" t="s">
        <v>88</v>
      </c>
      <c r="AY270" s="25" t="s">
        <v>159</v>
      </c>
      <c r="BE270" s="215">
        <f>IF(N270="základní",J270,0)</f>
        <v>0</v>
      </c>
      <c r="BF270" s="215">
        <f>IF(N270="snížená",J270,0)</f>
        <v>0</v>
      </c>
      <c r="BG270" s="215">
        <f>IF(N270="zákl. přenesená",J270,0)</f>
        <v>0</v>
      </c>
      <c r="BH270" s="215">
        <f>IF(N270="sníž. přenesená",J270,0)</f>
        <v>0</v>
      </c>
      <c r="BI270" s="215">
        <f>IF(N270="nulová",J270,0)</f>
        <v>0</v>
      </c>
      <c r="BJ270" s="25" t="s">
        <v>24</v>
      </c>
      <c r="BK270" s="215">
        <f>ROUND(I270*H270,2)</f>
        <v>0</v>
      </c>
      <c r="BL270" s="25" t="s">
        <v>166</v>
      </c>
      <c r="BM270" s="25" t="s">
        <v>1088</v>
      </c>
    </row>
    <row r="271" spans="2:51" s="12" customFormat="1" ht="13.5">
      <c r="B271" s="216"/>
      <c r="C271" s="217"/>
      <c r="D271" s="218" t="s">
        <v>168</v>
      </c>
      <c r="E271" s="219" t="s">
        <v>22</v>
      </c>
      <c r="F271" s="220" t="s">
        <v>1089</v>
      </c>
      <c r="G271" s="217"/>
      <c r="H271" s="221" t="s">
        <v>22</v>
      </c>
      <c r="I271" s="222"/>
      <c r="J271" s="217"/>
      <c r="K271" s="217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168</v>
      </c>
      <c r="AU271" s="227" t="s">
        <v>88</v>
      </c>
      <c r="AV271" s="12" t="s">
        <v>24</v>
      </c>
      <c r="AW271" s="12" t="s">
        <v>42</v>
      </c>
      <c r="AX271" s="12" t="s">
        <v>79</v>
      </c>
      <c r="AY271" s="227" t="s">
        <v>159</v>
      </c>
    </row>
    <row r="272" spans="2:51" s="12" customFormat="1" ht="13.5">
      <c r="B272" s="216"/>
      <c r="C272" s="217"/>
      <c r="D272" s="218" t="s">
        <v>168</v>
      </c>
      <c r="E272" s="219" t="s">
        <v>22</v>
      </c>
      <c r="F272" s="220" t="s">
        <v>478</v>
      </c>
      <c r="G272" s="217"/>
      <c r="H272" s="221" t="s">
        <v>22</v>
      </c>
      <c r="I272" s="222"/>
      <c r="J272" s="217"/>
      <c r="K272" s="217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168</v>
      </c>
      <c r="AU272" s="227" t="s">
        <v>88</v>
      </c>
      <c r="AV272" s="12" t="s">
        <v>24</v>
      </c>
      <c r="AW272" s="12" t="s">
        <v>42</v>
      </c>
      <c r="AX272" s="12" t="s">
        <v>79</v>
      </c>
      <c r="AY272" s="227" t="s">
        <v>159</v>
      </c>
    </row>
    <row r="273" spans="2:51" s="13" customFormat="1" ht="13.5">
      <c r="B273" s="228"/>
      <c r="C273" s="229"/>
      <c r="D273" s="218" t="s">
        <v>168</v>
      </c>
      <c r="E273" s="242" t="s">
        <v>22</v>
      </c>
      <c r="F273" s="243" t="s">
        <v>1090</v>
      </c>
      <c r="G273" s="229"/>
      <c r="H273" s="244">
        <v>50.666</v>
      </c>
      <c r="I273" s="234"/>
      <c r="J273" s="229"/>
      <c r="K273" s="229"/>
      <c r="L273" s="235"/>
      <c r="M273" s="236"/>
      <c r="N273" s="237"/>
      <c r="O273" s="237"/>
      <c r="P273" s="237"/>
      <c r="Q273" s="237"/>
      <c r="R273" s="237"/>
      <c r="S273" s="237"/>
      <c r="T273" s="238"/>
      <c r="AT273" s="239" t="s">
        <v>168</v>
      </c>
      <c r="AU273" s="239" t="s">
        <v>88</v>
      </c>
      <c r="AV273" s="13" t="s">
        <v>88</v>
      </c>
      <c r="AW273" s="13" t="s">
        <v>42</v>
      </c>
      <c r="AX273" s="13" t="s">
        <v>79</v>
      </c>
      <c r="AY273" s="239" t="s">
        <v>159</v>
      </c>
    </row>
    <row r="274" spans="2:51" s="13" customFormat="1" ht="13.5">
      <c r="B274" s="228"/>
      <c r="C274" s="229"/>
      <c r="D274" s="218" t="s">
        <v>168</v>
      </c>
      <c r="E274" s="242" t="s">
        <v>22</v>
      </c>
      <c r="F274" s="243" t="s">
        <v>1091</v>
      </c>
      <c r="G274" s="229"/>
      <c r="H274" s="244">
        <v>-14.502</v>
      </c>
      <c r="I274" s="234"/>
      <c r="J274" s="229"/>
      <c r="K274" s="229"/>
      <c r="L274" s="235"/>
      <c r="M274" s="236"/>
      <c r="N274" s="237"/>
      <c r="O274" s="237"/>
      <c r="P274" s="237"/>
      <c r="Q274" s="237"/>
      <c r="R274" s="237"/>
      <c r="S274" s="237"/>
      <c r="T274" s="238"/>
      <c r="AT274" s="239" t="s">
        <v>168</v>
      </c>
      <c r="AU274" s="239" t="s">
        <v>88</v>
      </c>
      <c r="AV274" s="13" t="s">
        <v>88</v>
      </c>
      <c r="AW274" s="13" t="s">
        <v>42</v>
      </c>
      <c r="AX274" s="13" t="s">
        <v>79</v>
      </c>
      <c r="AY274" s="239" t="s">
        <v>159</v>
      </c>
    </row>
    <row r="275" spans="2:51" s="14" customFormat="1" ht="13.5">
      <c r="B275" s="245"/>
      <c r="C275" s="246"/>
      <c r="D275" s="218" t="s">
        <v>168</v>
      </c>
      <c r="E275" s="277" t="s">
        <v>22</v>
      </c>
      <c r="F275" s="278" t="s">
        <v>204</v>
      </c>
      <c r="G275" s="246"/>
      <c r="H275" s="279">
        <v>36.164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AT275" s="255" t="s">
        <v>168</v>
      </c>
      <c r="AU275" s="255" t="s">
        <v>88</v>
      </c>
      <c r="AV275" s="14" t="s">
        <v>166</v>
      </c>
      <c r="AW275" s="14" t="s">
        <v>42</v>
      </c>
      <c r="AX275" s="14" t="s">
        <v>24</v>
      </c>
      <c r="AY275" s="255" t="s">
        <v>159</v>
      </c>
    </row>
    <row r="276" spans="2:63" s="11" customFormat="1" ht="29.85" customHeight="1">
      <c r="B276" s="187"/>
      <c r="C276" s="188"/>
      <c r="D276" s="201" t="s">
        <v>78</v>
      </c>
      <c r="E276" s="202" t="s">
        <v>185</v>
      </c>
      <c r="F276" s="202" t="s">
        <v>558</v>
      </c>
      <c r="G276" s="188"/>
      <c r="H276" s="188"/>
      <c r="I276" s="191"/>
      <c r="J276" s="203">
        <f>BK276</f>
        <v>0</v>
      </c>
      <c r="K276" s="188"/>
      <c r="L276" s="193"/>
      <c r="M276" s="194"/>
      <c r="N276" s="195"/>
      <c r="O276" s="195"/>
      <c r="P276" s="196">
        <f>SUM(P277:P316)</f>
        <v>0</v>
      </c>
      <c r="Q276" s="195"/>
      <c r="R276" s="196">
        <f>SUM(R277:R316)</f>
        <v>0.7709111599999999</v>
      </c>
      <c r="S276" s="195"/>
      <c r="T276" s="197">
        <f>SUM(T277:T316)</f>
        <v>0</v>
      </c>
      <c r="AR276" s="198" t="s">
        <v>24</v>
      </c>
      <c r="AT276" s="199" t="s">
        <v>78</v>
      </c>
      <c r="AU276" s="199" t="s">
        <v>24</v>
      </c>
      <c r="AY276" s="198" t="s">
        <v>159</v>
      </c>
      <c r="BK276" s="200">
        <f>SUM(BK277:BK316)</f>
        <v>0</v>
      </c>
    </row>
    <row r="277" spans="2:65" s="1" customFormat="1" ht="31.5" customHeight="1">
      <c r="B277" s="41"/>
      <c r="C277" s="204" t="s">
        <v>374</v>
      </c>
      <c r="D277" s="204" t="s">
        <v>161</v>
      </c>
      <c r="E277" s="205" t="s">
        <v>560</v>
      </c>
      <c r="F277" s="206" t="s">
        <v>561</v>
      </c>
      <c r="G277" s="207" t="s">
        <v>164</v>
      </c>
      <c r="H277" s="208">
        <v>15.326</v>
      </c>
      <c r="I277" s="209"/>
      <c r="J277" s="210">
        <f>ROUND(I277*H277,2)</f>
        <v>0</v>
      </c>
      <c r="K277" s="206" t="s">
        <v>165</v>
      </c>
      <c r="L277" s="61"/>
      <c r="M277" s="211" t="s">
        <v>22</v>
      </c>
      <c r="N277" s="212" t="s">
        <v>50</v>
      </c>
      <c r="O277" s="42"/>
      <c r="P277" s="213">
        <f>O277*H277</f>
        <v>0</v>
      </c>
      <c r="Q277" s="213">
        <v>0</v>
      </c>
      <c r="R277" s="213">
        <f>Q277*H277</f>
        <v>0</v>
      </c>
      <c r="S277" s="213">
        <v>0</v>
      </c>
      <c r="T277" s="214">
        <f>S277*H277</f>
        <v>0</v>
      </c>
      <c r="AR277" s="25" t="s">
        <v>166</v>
      </c>
      <c r="AT277" s="25" t="s">
        <v>161</v>
      </c>
      <c r="AU277" s="25" t="s">
        <v>88</v>
      </c>
      <c r="AY277" s="25" t="s">
        <v>159</v>
      </c>
      <c r="BE277" s="215">
        <f>IF(N277="základní",J277,0)</f>
        <v>0</v>
      </c>
      <c r="BF277" s="215">
        <f>IF(N277="snížená",J277,0)</f>
        <v>0</v>
      </c>
      <c r="BG277" s="215">
        <f>IF(N277="zákl. přenesená",J277,0)</f>
        <v>0</v>
      </c>
      <c r="BH277" s="215">
        <f>IF(N277="sníž. přenesená",J277,0)</f>
        <v>0</v>
      </c>
      <c r="BI277" s="215">
        <f>IF(N277="nulová",J277,0)</f>
        <v>0</v>
      </c>
      <c r="BJ277" s="25" t="s">
        <v>24</v>
      </c>
      <c r="BK277" s="215">
        <f>ROUND(I277*H277,2)</f>
        <v>0</v>
      </c>
      <c r="BL277" s="25" t="s">
        <v>166</v>
      </c>
      <c r="BM277" s="25" t="s">
        <v>1092</v>
      </c>
    </row>
    <row r="278" spans="2:51" s="12" customFormat="1" ht="13.5">
      <c r="B278" s="216"/>
      <c r="C278" s="217"/>
      <c r="D278" s="218" t="s">
        <v>168</v>
      </c>
      <c r="E278" s="219" t="s">
        <v>22</v>
      </c>
      <c r="F278" s="220" t="s">
        <v>1012</v>
      </c>
      <c r="G278" s="217"/>
      <c r="H278" s="221" t="s">
        <v>22</v>
      </c>
      <c r="I278" s="222"/>
      <c r="J278" s="217"/>
      <c r="K278" s="217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168</v>
      </c>
      <c r="AU278" s="227" t="s">
        <v>88</v>
      </c>
      <c r="AV278" s="12" t="s">
        <v>24</v>
      </c>
      <c r="AW278" s="12" t="s">
        <v>42</v>
      </c>
      <c r="AX278" s="12" t="s">
        <v>79</v>
      </c>
      <c r="AY278" s="227" t="s">
        <v>159</v>
      </c>
    </row>
    <row r="279" spans="2:51" s="12" customFormat="1" ht="13.5">
      <c r="B279" s="216"/>
      <c r="C279" s="217"/>
      <c r="D279" s="218" t="s">
        <v>168</v>
      </c>
      <c r="E279" s="219" t="s">
        <v>22</v>
      </c>
      <c r="F279" s="220" t="s">
        <v>192</v>
      </c>
      <c r="G279" s="217"/>
      <c r="H279" s="221" t="s">
        <v>22</v>
      </c>
      <c r="I279" s="222"/>
      <c r="J279" s="217"/>
      <c r="K279" s="217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168</v>
      </c>
      <c r="AU279" s="227" t="s">
        <v>88</v>
      </c>
      <c r="AV279" s="12" t="s">
        <v>24</v>
      </c>
      <c r="AW279" s="12" t="s">
        <v>42</v>
      </c>
      <c r="AX279" s="12" t="s">
        <v>79</v>
      </c>
      <c r="AY279" s="227" t="s">
        <v>159</v>
      </c>
    </row>
    <row r="280" spans="2:51" s="13" customFormat="1" ht="13.5">
      <c r="B280" s="228"/>
      <c r="C280" s="229"/>
      <c r="D280" s="230" t="s">
        <v>168</v>
      </c>
      <c r="E280" s="231" t="s">
        <v>22</v>
      </c>
      <c r="F280" s="232" t="s">
        <v>1016</v>
      </c>
      <c r="G280" s="229"/>
      <c r="H280" s="233">
        <v>15.326</v>
      </c>
      <c r="I280" s="234"/>
      <c r="J280" s="229"/>
      <c r="K280" s="229"/>
      <c r="L280" s="235"/>
      <c r="M280" s="236"/>
      <c r="N280" s="237"/>
      <c r="O280" s="237"/>
      <c r="P280" s="237"/>
      <c r="Q280" s="237"/>
      <c r="R280" s="237"/>
      <c r="S280" s="237"/>
      <c r="T280" s="238"/>
      <c r="AT280" s="239" t="s">
        <v>168</v>
      </c>
      <c r="AU280" s="239" t="s">
        <v>88</v>
      </c>
      <c r="AV280" s="13" t="s">
        <v>88</v>
      </c>
      <c r="AW280" s="13" t="s">
        <v>42</v>
      </c>
      <c r="AX280" s="13" t="s">
        <v>24</v>
      </c>
      <c r="AY280" s="239" t="s">
        <v>159</v>
      </c>
    </row>
    <row r="281" spans="2:65" s="1" customFormat="1" ht="22.5" customHeight="1">
      <c r="B281" s="41"/>
      <c r="C281" s="204" t="s">
        <v>381</v>
      </c>
      <c r="D281" s="204" t="s">
        <v>161</v>
      </c>
      <c r="E281" s="205" t="s">
        <v>1093</v>
      </c>
      <c r="F281" s="206" t="s">
        <v>1094</v>
      </c>
      <c r="G281" s="207" t="s">
        <v>164</v>
      </c>
      <c r="H281" s="208">
        <v>195.782</v>
      </c>
      <c r="I281" s="209"/>
      <c r="J281" s="210">
        <f>ROUND(I281*H281,2)</f>
        <v>0</v>
      </c>
      <c r="K281" s="206" t="s">
        <v>165</v>
      </c>
      <c r="L281" s="61"/>
      <c r="M281" s="211" t="s">
        <v>22</v>
      </c>
      <c r="N281" s="212" t="s">
        <v>50</v>
      </c>
      <c r="O281" s="42"/>
      <c r="P281" s="213">
        <f>O281*H281</f>
        <v>0</v>
      </c>
      <c r="Q281" s="213">
        <v>0</v>
      </c>
      <c r="R281" s="213">
        <f>Q281*H281</f>
        <v>0</v>
      </c>
      <c r="S281" s="213">
        <v>0</v>
      </c>
      <c r="T281" s="214">
        <f>S281*H281</f>
        <v>0</v>
      </c>
      <c r="AR281" s="25" t="s">
        <v>166</v>
      </c>
      <c r="AT281" s="25" t="s">
        <v>161</v>
      </c>
      <c r="AU281" s="25" t="s">
        <v>88</v>
      </c>
      <c r="AY281" s="25" t="s">
        <v>159</v>
      </c>
      <c r="BE281" s="215">
        <f>IF(N281="základní",J281,0)</f>
        <v>0</v>
      </c>
      <c r="BF281" s="215">
        <f>IF(N281="snížená",J281,0)</f>
        <v>0</v>
      </c>
      <c r="BG281" s="215">
        <f>IF(N281="zákl. přenesená",J281,0)</f>
        <v>0</v>
      </c>
      <c r="BH281" s="215">
        <f>IF(N281="sníž. přenesená",J281,0)</f>
        <v>0</v>
      </c>
      <c r="BI281" s="215">
        <f>IF(N281="nulová",J281,0)</f>
        <v>0</v>
      </c>
      <c r="BJ281" s="25" t="s">
        <v>24</v>
      </c>
      <c r="BK281" s="215">
        <f>ROUND(I281*H281,2)</f>
        <v>0</v>
      </c>
      <c r="BL281" s="25" t="s">
        <v>166</v>
      </c>
      <c r="BM281" s="25" t="s">
        <v>1095</v>
      </c>
    </row>
    <row r="282" spans="2:51" s="12" customFormat="1" ht="13.5">
      <c r="B282" s="216"/>
      <c r="C282" s="217"/>
      <c r="D282" s="218" t="s">
        <v>168</v>
      </c>
      <c r="E282" s="219" t="s">
        <v>22</v>
      </c>
      <c r="F282" s="220" t="s">
        <v>1012</v>
      </c>
      <c r="G282" s="217"/>
      <c r="H282" s="221" t="s">
        <v>22</v>
      </c>
      <c r="I282" s="222"/>
      <c r="J282" s="217"/>
      <c r="K282" s="217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168</v>
      </c>
      <c r="AU282" s="227" t="s">
        <v>88</v>
      </c>
      <c r="AV282" s="12" t="s">
        <v>24</v>
      </c>
      <c r="AW282" s="12" t="s">
        <v>42</v>
      </c>
      <c r="AX282" s="12" t="s">
        <v>79</v>
      </c>
      <c r="AY282" s="227" t="s">
        <v>159</v>
      </c>
    </row>
    <row r="283" spans="2:51" s="12" customFormat="1" ht="13.5">
      <c r="B283" s="216"/>
      <c r="C283" s="217"/>
      <c r="D283" s="218" t="s">
        <v>168</v>
      </c>
      <c r="E283" s="219" t="s">
        <v>22</v>
      </c>
      <c r="F283" s="220" t="s">
        <v>1096</v>
      </c>
      <c r="G283" s="217"/>
      <c r="H283" s="221" t="s">
        <v>22</v>
      </c>
      <c r="I283" s="222"/>
      <c r="J283" s="217"/>
      <c r="K283" s="217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168</v>
      </c>
      <c r="AU283" s="227" t="s">
        <v>88</v>
      </c>
      <c r="AV283" s="12" t="s">
        <v>24</v>
      </c>
      <c r="AW283" s="12" t="s">
        <v>42</v>
      </c>
      <c r="AX283" s="12" t="s">
        <v>79</v>
      </c>
      <c r="AY283" s="227" t="s">
        <v>159</v>
      </c>
    </row>
    <row r="284" spans="2:51" s="12" customFormat="1" ht="13.5">
      <c r="B284" s="216"/>
      <c r="C284" s="217"/>
      <c r="D284" s="218" t="s">
        <v>168</v>
      </c>
      <c r="E284" s="219" t="s">
        <v>22</v>
      </c>
      <c r="F284" s="220" t="s">
        <v>192</v>
      </c>
      <c r="G284" s="217"/>
      <c r="H284" s="221" t="s">
        <v>22</v>
      </c>
      <c r="I284" s="222"/>
      <c r="J284" s="217"/>
      <c r="K284" s="217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168</v>
      </c>
      <c r="AU284" s="227" t="s">
        <v>88</v>
      </c>
      <c r="AV284" s="12" t="s">
        <v>24</v>
      </c>
      <c r="AW284" s="12" t="s">
        <v>42</v>
      </c>
      <c r="AX284" s="12" t="s">
        <v>79</v>
      </c>
      <c r="AY284" s="227" t="s">
        <v>159</v>
      </c>
    </row>
    <row r="285" spans="2:51" s="13" customFormat="1" ht="13.5">
      <c r="B285" s="228"/>
      <c r="C285" s="229"/>
      <c r="D285" s="230" t="s">
        <v>168</v>
      </c>
      <c r="E285" s="231" t="s">
        <v>22</v>
      </c>
      <c r="F285" s="232" t="s">
        <v>1013</v>
      </c>
      <c r="G285" s="229"/>
      <c r="H285" s="233">
        <v>195.782</v>
      </c>
      <c r="I285" s="234"/>
      <c r="J285" s="229"/>
      <c r="K285" s="229"/>
      <c r="L285" s="235"/>
      <c r="M285" s="236"/>
      <c r="N285" s="237"/>
      <c r="O285" s="237"/>
      <c r="P285" s="237"/>
      <c r="Q285" s="237"/>
      <c r="R285" s="237"/>
      <c r="S285" s="237"/>
      <c r="T285" s="238"/>
      <c r="AT285" s="239" t="s">
        <v>168</v>
      </c>
      <c r="AU285" s="239" t="s">
        <v>88</v>
      </c>
      <c r="AV285" s="13" t="s">
        <v>88</v>
      </c>
      <c r="AW285" s="13" t="s">
        <v>42</v>
      </c>
      <c r="AX285" s="13" t="s">
        <v>24</v>
      </c>
      <c r="AY285" s="239" t="s">
        <v>159</v>
      </c>
    </row>
    <row r="286" spans="2:65" s="1" customFormat="1" ht="22.5" customHeight="1">
      <c r="B286" s="41"/>
      <c r="C286" s="204" t="s">
        <v>394</v>
      </c>
      <c r="D286" s="204" t="s">
        <v>161</v>
      </c>
      <c r="E286" s="205" t="s">
        <v>568</v>
      </c>
      <c r="F286" s="206" t="s">
        <v>569</v>
      </c>
      <c r="G286" s="207" t="s">
        <v>164</v>
      </c>
      <c r="H286" s="208">
        <v>15.326</v>
      </c>
      <c r="I286" s="209"/>
      <c r="J286" s="210">
        <f>ROUND(I286*H286,2)</f>
        <v>0</v>
      </c>
      <c r="K286" s="206" t="s">
        <v>165</v>
      </c>
      <c r="L286" s="61"/>
      <c r="M286" s="211" t="s">
        <v>22</v>
      </c>
      <c r="N286" s="212" t="s">
        <v>50</v>
      </c>
      <c r="O286" s="42"/>
      <c r="P286" s="213">
        <f>O286*H286</f>
        <v>0</v>
      </c>
      <c r="Q286" s="213">
        <v>0</v>
      </c>
      <c r="R286" s="213">
        <f>Q286*H286</f>
        <v>0</v>
      </c>
      <c r="S286" s="213">
        <v>0</v>
      </c>
      <c r="T286" s="214">
        <f>S286*H286</f>
        <v>0</v>
      </c>
      <c r="AR286" s="25" t="s">
        <v>166</v>
      </c>
      <c r="AT286" s="25" t="s">
        <v>161</v>
      </c>
      <c r="AU286" s="25" t="s">
        <v>88</v>
      </c>
      <c r="AY286" s="25" t="s">
        <v>159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25" t="s">
        <v>24</v>
      </c>
      <c r="BK286" s="215">
        <f>ROUND(I286*H286,2)</f>
        <v>0</v>
      </c>
      <c r="BL286" s="25" t="s">
        <v>166</v>
      </c>
      <c r="BM286" s="25" t="s">
        <v>1097</v>
      </c>
    </row>
    <row r="287" spans="2:51" s="12" customFormat="1" ht="13.5">
      <c r="B287" s="216"/>
      <c r="C287" s="217"/>
      <c r="D287" s="218" t="s">
        <v>168</v>
      </c>
      <c r="E287" s="219" t="s">
        <v>22</v>
      </c>
      <c r="F287" s="220" t="s">
        <v>1015</v>
      </c>
      <c r="G287" s="217"/>
      <c r="H287" s="221" t="s">
        <v>22</v>
      </c>
      <c r="I287" s="222"/>
      <c r="J287" s="217"/>
      <c r="K287" s="217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168</v>
      </c>
      <c r="AU287" s="227" t="s">
        <v>88</v>
      </c>
      <c r="AV287" s="12" t="s">
        <v>24</v>
      </c>
      <c r="AW287" s="12" t="s">
        <v>42</v>
      </c>
      <c r="AX287" s="12" t="s">
        <v>79</v>
      </c>
      <c r="AY287" s="227" t="s">
        <v>159</v>
      </c>
    </row>
    <row r="288" spans="2:51" s="12" customFormat="1" ht="13.5">
      <c r="B288" s="216"/>
      <c r="C288" s="217"/>
      <c r="D288" s="218" t="s">
        <v>168</v>
      </c>
      <c r="E288" s="219" t="s">
        <v>22</v>
      </c>
      <c r="F288" s="220" t="s">
        <v>571</v>
      </c>
      <c r="G288" s="217"/>
      <c r="H288" s="221" t="s">
        <v>22</v>
      </c>
      <c r="I288" s="222"/>
      <c r="J288" s="217"/>
      <c r="K288" s="217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168</v>
      </c>
      <c r="AU288" s="227" t="s">
        <v>88</v>
      </c>
      <c r="AV288" s="12" t="s">
        <v>24</v>
      </c>
      <c r="AW288" s="12" t="s">
        <v>42</v>
      </c>
      <c r="AX288" s="12" t="s">
        <v>79</v>
      </c>
      <c r="AY288" s="227" t="s">
        <v>159</v>
      </c>
    </row>
    <row r="289" spans="2:51" s="12" customFormat="1" ht="13.5">
      <c r="B289" s="216"/>
      <c r="C289" s="217"/>
      <c r="D289" s="218" t="s">
        <v>168</v>
      </c>
      <c r="E289" s="219" t="s">
        <v>22</v>
      </c>
      <c r="F289" s="220" t="s">
        <v>192</v>
      </c>
      <c r="G289" s="217"/>
      <c r="H289" s="221" t="s">
        <v>22</v>
      </c>
      <c r="I289" s="222"/>
      <c r="J289" s="217"/>
      <c r="K289" s="217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168</v>
      </c>
      <c r="AU289" s="227" t="s">
        <v>88</v>
      </c>
      <c r="AV289" s="12" t="s">
        <v>24</v>
      </c>
      <c r="AW289" s="12" t="s">
        <v>42</v>
      </c>
      <c r="AX289" s="12" t="s">
        <v>79</v>
      </c>
      <c r="AY289" s="227" t="s">
        <v>159</v>
      </c>
    </row>
    <row r="290" spans="2:51" s="13" customFormat="1" ht="13.5">
      <c r="B290" s="228"/>
      <c r="C290" s="229"/>
      <c r="D290" s="230" t="s">
        <v>168</v>
      </c>
      <c r="E290" s="231" t="s">
        <v>22</v>
      </c>
      <c r="F290" s="232" t="s">
        <v>1016</v>
      </c>
      <c r="G290" s="229"/>
      <c r="H290" s="233">
        <v>15.326</v>
      </c>
      <c r="I290" s="234"/>
      <c r="J290" s="229"/>
      <c r="K290" s="229"/>
      <c r="L290" s="235"/>
      <c r="M290" s="236"/>
      <c r="N290" s="237"/>
      <c r="O290" s="237"/>
      <c r="P290" s="237"/>
      <c r="Q290" s="237"/>
      <c r="R290" s="237"/>
      <c r="S290" s="237"/>
      <c r="T290" s="238"/>
      <c r="AT290" s="239" t="s">
        <v>168</v>
      </c>
      <c r="AU290" s="239" t="s">
        <v>88</v>
      </c>
      <c r="AV290" s="13" t="s">
        <v>88</v>
      </c>
      <c r="AW290" s="13" t="s">
        <v>42</v>
      </c>
      <c r="AX290" s="13" t="s">
        <v>24</v>
      </c>
      <c r="AY290" s="239" t="s">
        <v>159</v>
      </c>
    </row>
    <row r="291" spans="2:65" s="1" customFormat="1" ht="22.5" customHeight="1">
      <c r="B291" s="41"/>
      <c r="C291" s="204" t="s">
        <v>402</v>
      </c>
      <c r="D291" s="204" t="s">
        <v>161</v>
      </c>
      <c r="E291" s="205" t="s">
        <v>577</v>
      </c>
      <c r="F291" s="206" t="s">
        <v>578</v>
      </c>
      <c r="G291" s="207" t="s">
        <v>164</v>
      </c>
      <c r="H291" s="208">
        <v>211.108</v>
      </c>
      <c r="I291" s="209"/>
      <c r="J291" s="210">
        <f>ROUND(I291*H291,2)</f>
        <v>0</v>
      </c>
      <c r="K291" s="206" t="s">
        <v>165</v>
      </c>
      <c r="L291" s="61"/>
      <c r="M291" s="211" t="s">
        <v>22</v>
      </c>
      <c r="N291" s="212" t="s">
        <v>50</v>
      </c>
      <c r="O291" s="42"/>
      <c r="P291" s="213">
        <f>O291*H291</f>
        <v>0</v>
      </c>
      <c r="Q291" s="213">
        <v>0</v>
      </c>
      <c r="R291" s="213">
        <f>Q291*H291</f>
        <v>0</v>
      </c>
      <c r="S291" s="213">
        <v>0</v>
      </c>
      <c r="T291" s="214">
        <f>S291*H291</f>
        <v>0</v>
      </c>
      <c r="AR291" s="25" t="s">
        <v>166</v>
      </c>
      <c r="AT291" s="25" t="s">
        <v>161</v>
      </c>
      <c r="AU291" s="25" t="s">
        <v>88</v>
      </c>
      <c r="AY291" s="25" t="s">
        <v>159</v>
      </c>
      <c r="BE291" s="215">
        <f>IF(N291="základní",J291,0)</f>
        <v>0</v>
      </c>
      <c r="BF291" s="215">
        <f>IF(N291="snížená",J291,0)</f>
        <v>0</v>
      </c>
      <c r="BG291" s="215">
        <f>IF(N291="zákl. přenesená",J291,0)</f>
        <v>0</v>
      </c>
      <c r="BH291" s="215">
        <f>IF(N291="sníž. přenesená",J291,0)</f>
        <v>0</v>
      </c>
      <c r="BI291" s="215">
        <f>IF(N291="nulová",J291,0)</f>
        <v>0</v>
      </c>
      <c r="BJ291" s="25" t="s">
        <v>24</v>
      </c>
      <c r="BK291" s="215">
        <f>ROUND(I291*H291,2)</f>
        <v>0</v>
      </c>
      <c r="BL291" s="25" t="s">
        <v>166</v>
      </c>
      <c r="BM291" s="25" t="s">
        <v>1098</v>
      </c>
    </row>
    <row r="292" spans="2:51" s="12" customFormat="1" ht="13.5">
      <c r="B292" s="216"/>
      <c r="C292" s="217"/>
      <c r="D292" s="218" t="s">
        <v>168</v>
      </c>
      <c r="E292" s="219" t="s">
        <v>22</v>
      </c>
      <c r="F292" s="220" t="s">
        <v>1012</v>
      </c>
      <c r="G292" s="217"/>
      <c r="H292" s="221" t="s">
        <v>22</v>
      </c>
      <c r="I292" s="222"/>
      <c r="J292" s="217"/>
      <c r="K292" s="217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168</v>
      </c>
      <c r="AU292" s="227" t="s">
        <v>88</v>
      </c>
      <c r="AV292" s="12" t="s">
        <v>24</v>
      </c>
      <c r="AW292" s="12" t="s">
        <v>42</v>
      </c>
      <c r="AX292" s="12" t="s">
        <v>79</v>
      </c>
      <c r="AY292" s="227" t="s">
        <v>159</v>
      </c>
    </row>
    <row r="293" spans="2:51" s="12" customFormat="1" ht="13.5">
      <c r="B293" s="216"/>
      <c r="C293" s="217"/>
      <c r="D293" s="218" t="s">
        <v>168</v>
      </c>
      <c r="E293" s="219" t="s">
        <v>22</v>
      </c>
      <c r="F293" s="220" t="s">
        <v>192</v>
      </c>
      <c r="G293" s="217"/>
      <c r="H293" s="221" t="s">
        <v>22</v>
      </c>
      <c r="I293" s="222"/>
      <c r="J293" s="217"/>
      <c r="K293" s="217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168</v>
      </c>
      <c r="AU293" s="227" t="s">
        <v>88</v>
      </c>
      <c r="AV293" s="12" t="s">
        <v>24</v>
      </c>
      <c r="AW293" s="12" t="s">
        <v>42</v>
      </c>
      <c r="AX293" s="12" t="s">
        <v>79</v>
      </c>
      <c r="AY293" s="227" t="s">
        <v>159</v>
      </c>
    </row>
    <row r="294" spans="2:51" s="13" customFormat="1" ht="13.5">
      <c r="B294" s="228"/>
      <c r="C294" s="229"/>
      <c r="D294" s="218" t="s">
        <v>168</v>
      </c>
      <c r="E294" s="242" t="s">
        <v>22</v>
      </c>
      <c r="F294" s="243" t="s">
        <v>1016</v>
      </c>
      <c r="G294" s="229"/>
      <c r="H294" s="244">
        <v>15.326</v>
      </c>
      <c r="I294" s="234"/>
      <c r="J294" s="229"/>
      <c r="K294" s="229"/>
      <c r="L294" s="235"/>
      <c r="M294" s="236"/>
      <c r="N294" s="237"/>
      <c r="O294" s="237"/>
      <c r="P294" s="237"/>
      <c r="Q294" s="237"/>
      <c r="R294" s="237"/>
      <c r="S294" s="237"/>
      <c r="T294" s="238"/>
      <c r="AT294" s="239" t="s">
        <v>168</v>
      </c>
      <c r="AU294" s="239" t="s">
        <v>88</v>
      </c>
      <c r="AV294" s="13" t="s">
        <v>88</v>
      </c>
      <c r="AW294" s="13" t="s">
        <v>42</v>
      </c>
      <c r="AX294" s="13" t="s">
        <v>79</v>
      </c>
      <c r="AY294" s="239" t="s">
        <v>159</v>
      </c>
    </row>
    <row r="295" spans="2:51" s="13" customFormat="1" ht="13.5">
      <c r="B295" s="228"/>
      <c r="C295" s="229"/>
      <c r="D295" s="218" t="s">
        <v>168</v>
      </c>
      <c r="E295" s="242" t="s">
        <v>22</v>
      </c>
      <c r="F295" s="243" t="s">
        <v>1013</v>
      </c>
      <c r="G295" s="229"/>
      <c r="H295" s="244">
        <v>195.782</v>
      </c>
      <c r="I295" s="234"/>
      <c r="J295" s="229"/>
      <c r="K295" s="229"/>
      <c r="L295" s="235"/>
      <c r="M295" s="236"/>
      <c r="N295" s="237"/>
      <c r="O295" s="237"/>
      <c r="P295" s="237"/>
      <c r="Q295" s="237"/>
      <c r="R295" s="237"/>
      <c r="S295" s="237"/>
      <c r="T295" s="238"/>
      <c r="AT295" s="239" t="s">
        <v>168</v>
      </c>
      <c r="AU295" s="239" t="s">
        <v>88</v>
      </c>
      <c r="AV295" s="13" t="s">
        <v>88</v>
      </c>
      <c r="AW295" s="13" t="s">
        <v>42</v>
      </c>
      <c r="AX295" s="13" t="s">
        <v>79</v>
      </c>
      <c r="AY295" s="239" t="s">
        <v>159</v>
      </c>
    </row>
    <row r="296" spans="2:51" s="14" customFormat="1" ht="13.5">
      <c r="B296" s="245"/>
      <c r="C296" s="246"/>
      <c r="D296" s="230" t="s">
        <v>168</v>
      </c>
      <c r="E296" s="247" t="s">
        <v>22</v>
      </c>
      <c r="F296" s="248" t="s">
        <v>204</v>
      </c>
      <c r="G296" s="246"/>
      <c r="H296" s="249">
        <v>211.108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AT296" s="255" t="s">
        <v>168</v>
      </c>
      <c r="AU296" s="255" t="s">
        <v>88</v>
      </c>
      <c r="AV296" s="14" t="s">
        <v>166</v>
      </c>
      <c r="AW296" s="14" t="s">
        <v>42</v>
      </c>
      <c r="AX296" s="14" t="s">
        <v>24</v>
      </c>
      <c r="AY296" s="255" t="s">
        <v>159</v>
      </c>
    </row>
    <row r="297" spans="2:65" s="1" customFormat="1" ht="31.5" customHeight="1">
      <c r="B297" s="41"/>
      <c r="C297" s="204" t="s">
        <v>409</v>
      </c>
      <c r="D297" s="204" t="s">
        <v>161</v>
      </c>
      <c r="E297" s="205" t="s">
        <v>1099</v>
      </c>
      <c r="F297" s="206" t="s">
        <v>1100</v>
      </c>
      <c r="G297" s="207" t="s">
        <v>164</v>
      </c>
      <c r="H297" s="208">
        <v>195.782</v>
      </c>
      <c r="I297" s="209"/>
      <c r="J297" s="210">
        <f>ROUND(I297*H297,2)</f>
        <v>0</v>
      </c>
      <c r="K297" s="206" t="s">
        <v>165</v>
      </c>
      <c r="L297" s="61"/>
      <c r="M297" s="211" t="s">
        <v>22</v>
      </c>
      <c r="N297" s="212" t="s">
        <v>50</v>
      </c>
      <c r="O297" s="42"/>
      <c r="P297" s="213">
        <f>O297*H297</f>
        <v>0</v>
      </c>
      <c r="Q297" s="213">
        <v>0</v>
      </c>
      <c r="R297" s="213">
        <f>Q297*H297</f>
        <v>0</v>
      </c>
      <c r="S297" s="213">
        <v>0</v>
      </c>
      <c r="T297" s="214">
        <f>S297*H297</f>
        <v>0</v>
      </c>
      <c r="AR297" s="25" t="s">
        <v>166</v>
      </c>
      <c r="AT297" s="25" t="s">
        <v>161</v>
      </c>
      <c r="AU297" s="25" t="s">
        <v>88</v>
      </c>
      <c r="AY297" s="25" t="s">
        <v>159</v>
      </c>
      <c r="BE297" s="215">
        <f>IF(N297="základní",J297,0)</f>
        <v>0</v>
      </c>
      <c r="BF297" s="215">
        <f>IF(N297="snížená",J297,0)</f>
        <v>0</v>
      </c>
      <c r="BG297" s="215">
        <f>IF(N297="zákl. přenesená",J297,0)</f>
        <v>0</v>
      </c>
      <c r="BH297" s="215">
        <f>IF(N297="sníž. přenesená",J297,0)</f>
        <v>0</v>
      </c>
      <c r="BI297" s="215">
        <f>IF(N297="nulová",J297,0)</f>
        <v>0</v>
      </c>
      <c r="BJ297" s="25" t="s">
        <v>24</v>
      </c>
      <c r="BK297" s="215">
        <f>ROUND(I297*H297,2)</f>
        <v>0</v>
      </c>
      <c r="BL297" s="25" t="s">
        <v>166</v>
      </c>
      <c r="BM297" s="25" t="s">
        <v>1101</v>
      </c>
    </row>
    <row r="298" spans="2:51" s="12" customFormat="1" ht="13.5">
      <c r="B298" s="216"/>
      <c r="C298" s="217"/>
      <c r="D298" s="218" t="s">
        <v>168</v>
      </c>
      <c r="E298" s="219" t="s">
        <v>22</v>
      </c>
      <c r="F298" s="220" t="s">
        <v>1012</v>
      </c>
      <c r="G298" s="217"/>
      <c r="H298" s="221" t="s">
        <v>22</v>
      </c>
      <c r="I298" s="222"/>
      <c r="J298" s="217"/>
      <c r="K298" s="217"/>
      <c r="L298" s="223"/>
      <c r="M298" s="224"/>
      <c r="N298" s="225"/>
      <c r="O298" s="225"/>
      <c r="P298" s="225"/>
      <c r="Q298" s="225"/>
      <c r="R298" s="225"/>
      <c r="S298" s="225"/>
      <c r="T298" s="226"/>
      <c r="AT298" s="227" t="s">
        <v>168</v>
      </c>
      <c r="AU298" s="227" t="s">
        <v>88</v>
      </c>
      <c r="AV298" s="12" t="s">
        <v>24</v>
      </c>
      <c r="AW298" s="12" t="s">
        <v>42</v>
      </c>
      <c r="AX298" s="12" t="s">
        <v>79</v>
      </c>
      <c r="AY298" s="227" t="s">
        <v>159</v>
      </c>
    </row>
    <row r="299" spans="2:51" s="12" customFormat="1" ht="13.5">
      <c r="B299" s="216"/>
      <c r="C299" s="217"/>
      <c r="D299" s="218" t="s">
        <v>168</v>
      </c>
      <c r="E299" s="219" t="s">
        <v>22</v>
      </c>
      <c r="F299" s="220" t="s">
        <v>192</v>
      </c>
      <c r="G299" s="217"/>
      <c r="H299" s="221" t="s">
        <v>22</v>
      </c>
      <c r="I299" s="222"/>
      <c r="J299" s="217"/>
      <c r="K299" s="217"/>
      <c r="L299" s="223"/>
      <c r="M299" s="224"/>
      <c r="N299" s="225"/>
      <c r="O299" s="225"/>
      <c r="P299" s="225"/>
      <c r="Q299" s="225"/>
      <c r="R299" s="225"/>
      <c r="S299" s="225"/>
      <c r="T299" s="226"/>
      <c r="AT299" s="227" t="s">
        <v>168</v>
      </c>
      <c r="AU299" s="227" t="s">
        <v>88</v>
      </c>
      <c r="AV299" s="12" t="s">
        <v>24</v>
      </c>
      <c r="AW299" s="12" t="s">
        <v>42</v>
      </c>
      <c r="AX299" s="12" t="s">
        <v>79</v>
      </c>
      <c r="AY299" s="227" t="s">
        <v>159</v>
      </c>
    </row>
    <row r="300" spans="2:51" s="13" customFormat="1" ht="13.5">
      <c r="B300" s="228"/>
      <c r="C300" s="229"/>
      <c r="D300" s="230" t="s">
        <v>168</v>
      </c>
      <c r="E300" s="231" t="s">
        <v>22</v>
      </c>
      <c r="F300" s="232" t="s">
        <v>1013</v>
      </c>
      <c r="G300" s="229"/>
      <c r="H300" s="233">
        <v>195.782</v>
      </c>
      <c r="I300" s="234"/>
      <c r="J300" s="229"/>
      <c r="K300" s="229"/>
      <c r="L300" s="235"/>
      <c r="M300" s="236"/>
      <c r="N300" s="237"/>
      <c r="O300" s="237"/>
      <c r="P300" s="237"/>
      <c r="Q300" s="237"/>
      <c r="R300" s="237"/>
      <c r="S300" s="237"/>
      <c r="T300" s="238"/>
      <c r="AT300" s="239" t="s">
        <v>168</v>
      </c>
      <c r="AU300" s="239" t="s">
        <v>88</v>
      </c>
      <c r="AV300" s="13" t="s">
        <v>88</v>
      </c>
      <c r="AW300" s="13" t="s">
        <v>42</v>
      </c>
      <c r="AX300" s="13" t="s">
        <v>24</v>
      </c>
      <c r="AY300" s="239" t="s">
        <v>159</v>
      </c>
    </row>
    <row r="301" spans="2:65" s="1" customFormat="1" ht="31.5" customHeight="1">
      <c r="B301" s="41"/>
      <c r="C301" s="204" t="s">
        <v>414</v>
      </c>
      <c r="D301" s="204" t="s">
        <v>161</v>
      </c>
      <c r="E301" s="205" t="s">
        <v>582</v>
      </c>
      <c r="F301" s="206" t="s">
        <v>583</v>
      </c>
      <c r="G301" s="207" t="s">
        <v>164</v>
      </c>
      <c r="H301" s="208">
        <v>15.326</v>
      </c>
      <c r="I301" s="209"/>
      <c r="J301" s="210">
        <f>ROUND(I301*H301,2)</f>
        <v>0</v>
      </c>
      <c r="K301" s="206" t="s">
        <v>165</v>
      </c>
      <c r="L301" s="61"/>
      <c r="M301" s="211" t="s">
        <v>22</v>
      </c>
      <c r="N301" s="212" t="s">
        <v>50</v>
      </c>
      <c r="O301" s="42"/>
      <c r="P301" s="213">
        <f>O301*H301</f>
        <v>0</v>
      </c>
      <c r="Q301" s="213">
        <v>0.00601</v>
      </c>
      <c r="R301" s="213">
        <f>Q301*H301</f>
        <v>0.09210926</v>
      </c>
      <c r="S301" s="213">
        <v>0</v>
      </c>
      <c r="T301" s="214">
        <f>S301*H301</f>
        <v>0</v>
      </c>
      <c r="AR301" s="25" t="s">
        <v>166</v>
      </c>
      <c r="AT301" s="25" t="s">
        <v>161</v>
      </c>
      <c r="AU301" s="25" t="s">
        <v>88</v>
      </c>
      <c r="AY301" s="25" t="s">
        <v>159</v>
      </c>
      <c r="BE301" s="215">
        <f>IF(N301="základní",J301,0)</f>
        <v>0</v>
      </c>
      <c r="BF301" s="215">
        <f>IF(N301="snížená",J301,0)</f>
        <v>0</v>
      </c>
      <c r="BG301" s="215">
        <f>IF(N301="zákl. přenesená",J301,0)</f>
        <v>0</v>
      </c>
      <c r="BH301" s="215">
        <f>IF(N301="sníž. přenesená",J301,0)</f>
        <v>0</v>
      </c>
      <c r="BI301" s="215">
        <f>IF(N301="nulová",J301,0)</f>
        <v>0</v>
      </c>
      <c r="BJ301" s="25" t="s">
        <v>24</v>
      </c>
      <c r="BK301" s="215">
        <f>ROUND(I301*H301,2)</f>
        <v>0</v>
      </c>
      <c r="BL301" s="25" t="s">
        <v>166</v>
      </c>
      <c r="BM301" s="25" t="s">
        <v>1102</v>
      </c>
    </row>
    <row r="302" spans="2:51" s="12" customFormat="1" ht="13.5">
      <c r="B302" s="216"/>
      <c r="C302" s="217"/>
      <c r="D302" s="218" t="s">
        <v>168</v>
      </c>
      <c r="E302" s="219" t="s">
        <v>22</v>
      </c>
      <c r="F302" s="220" t="s">
        <v>1012</v>
      </c>
      <c r="G302" s="217"/>
      <c r="H302" s="221" t="s">
        <v>22</v>
      </c>
      <c r="I302" s="222"/>
      <c r="J302" s="217"/>
      <c r="K302" s="217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168</v>
      </c>
      <c r="AU302" s="227" t="s">
        <v>88</v>
      </c>
      <c r="AV302" s="12" t="s">
        <v>24</v>
      </c>
      <c r="AW302" s="12" t="s">
        <v>42</v>
      </c>
      <c r="AX302" s="12" t="s">
        <v>79</v>
      </c>
      <c r="AY302" s="227" t="s">
        <v>159</v>
      </c>
    </row>
    <row r="303" spans="2:51" s="13" customFormat="1" ht="13.5">
      <c r="B303" s="228"/>
      <c r="C303" s="229"/>
      <c r="D303" s="230" t="s">
        <v>168</v>
      </c>
      <c r="E303" s="231" t="s">
        <v>22</v>
      </c>
      <c r="F303" s="232" t="s">
        <v>1103</v>
      </c>
      <c r="G303" s="229"/>
      <c r="H303" s="233">
        <v>15.326</v>
      </c>
      <c r="I303" s="234"/>
      <c r="J303" s="229"/>
      <c r="K303" s="229"/>
      <c r="L303" s="235"/>
      <c r="M303" s="236"/>
      <c r="N303" s="237"/>
      <c r="O303" s="237"/>
      <c r="P303" s="237"/>
      <c r="Q303" s="237"/>
      <c r="R303" s="237"/>
      <c r="S303" s="237"/>
      <c r="T303" s="238"/>
      <c r="AT303" s="239" t="s">
        <v>168</v>
      </c>
      <c r="AU303" s="239" t="s">
        <v>88</v>
      </c>
      <c r="AV303" s="13" t="s">
        <v>88</v>
      </c>
      <c r="AW303" s="13" t="s">
        <v>42</v>
      </c>
      <c r="AX303" s="13" t="s">
        <v>24</v>
      </c>
      <c r="AY303" s="239" t="s">
        <v>159</v>
      </c>
    </row>
    <row r="304" spans="2:65" s="1" customFormat="1" ht="31.5" customHeight="1">
      <c r="B304" s="41"/>
      <c r="C304" s="204" t="s">
        <v>420</v>
      </c>
      <c r="D304" s="204" t="s">
        <v>161</v>
      </c>
      <c r="E304" s="205" t="s">
        <v>588</v>
      </c>
      <c r="F304" s="206" t="s">
        <v>589</v>
      </c>
      <c r="G304" s="207" t="s">
        <v>164</v>
      </c>
      <c r="H304" s="208">
        <v>1112.79</v>
      </c>
      <c r="I304" s="209"/>
      <c r="J304" s="210">
        <f>ROUND(I304*H304,2)</f>
        <v>0</v>
      </c>
      <c r="K304" s="206" t="s">
        <v>165</v>
      </c>
      <c r="L304" s="61"/>
      <c r="M304" s="211" t="s">
        <v>22</v>
      </c>
      <c r="N304" s="212" t="s">
        <v>50</v>
      </c>
      <c r="O304" s="42"/>
      <c r="P304" s="213">
        <f>O304*H304</f>
        <v>0</v>
      </c>
      <c r="Q304" s="213">
        <v>0.00061</v>
      </c>
      <c r="R304" s="213">
        <f>Q304*H304</f>
        <v>0.6788019</v>
      </c>
      <c r="S304" s="213">
        <v>0</v>
      </c>
      <c r="T304" s="214">
        <f>S304*H304</f>
        <v>0</v>
      </c>
      <c r="AR304" s="25" t="s">
        <v>166</v>
      </c>
      <c r="AT304" s="25" t="s">
        <v>161</v>
      </c>
      <c r="AU304" s="25" t="s">
        <v>88</v>
      </c>
      <c r="AY304" s="25" t="s">
        <v>159</v>
      </c>
      <c r="BE304" s="215">
        <f>IF(N304="základní",J304,0)</f>
        <v>0</v>
      </c>
      <c r="BF304" s="215">
        <f>IF(N304="snížená",J304,0)</f>
        <v>0</v>
      </c>
      <c r="BG304" s="215">
        <f>IF(N304="zákl. přenesená",J304,0)</f>
        <v>0</v>
      </c>
      <c r="BH304" s="215">
        <f>IF(N304="sníž. přenesená",J304,0)</f>
        <v>0</v>
      </c>
      <c r="BI304" s="215">
        <f>IF(N304="nulová",J304,0)</f>
        <v>0</v>
      </c>
      <c r="BJ304" s="25" t="s">
        <v>24</v>
      </c>
      <c r="BK304" s="215">
        <f>ROUND(I304*H304,2)</f>
        <v>0</v>
      </c>
      <c r="BL304" s="25" t="s">
        <v>166</v>
      </c>
      <c r="BM304" s="25" t="s">
        <v>1104</v>
      </c>
    </row>
    <row r="305" spans="2:51" s="12" customFormat="1" ht="13.5">
      <c r="B305" s="216"/>
      <c r="C305" s="217"/>
      <c r="D305" s="218" t="s">
        <v>168</v>
      </c>
      <c r="E305" s="219" t="s">
        <v>22</v>
      </c>
      <c r="F305" s="220" t="s">
        <v>1105</v>
      </c>
      <c r="G305" s="217"/>
      <c r="H305" s="221" t="s">
        <v>22</v>
      </c>
      <c r="I305" s="222"/>
      <c r="J305" s="217"/>
      <c r="K305" s="217"/>
      <c r="L305" s="223"/>
      <c r="M305" s="224"/>
      <c r="N305" s="225"/>
      <c r="O305" s="225"/>
      <c r="P305" s="225"/>
      <c r="Q305" s="225"/>
      <c r="R305" s="225"/>
      <c r="S305" s="225"/>
      <c r="T305" s="226"/>
      <c r="AT305" s="227" t="s">
        <v>168</v>
      </c>
      <c r="AU305" s="227" t="s">
        <v>88</v>
      </c>
      <c r="AV305" s="12" t="s">
        <v>24</v>
      </c>
      <c r="AW305" s="12" t="s">
        <v>42</v>
      </c>
      <c r="AX305" s="12" t="s">
        <v>79</v>
      </c>
      <c r="AY305" s="227" t="s">
        <v>159</v>
      </c>
    </row>
    <row r="306" spans="2:51" s="12" customFormat="1" ht="13.5">
      <c r="B306" s="216"/>
      <c r="C306" s="217"/>
      <c r="D306" s="218" t="s">
        <v>168</v>
      </c>
      <c r="E306" s="219" t="s">
        <v>22</v>
      </c>
      <c r="F306" s="220" t="s">
        <v>591</v>
      </c>
      <c r="G306" s="217"/>
      <c r="H306" s="221" t="s">
        <v>22</v>
      </c>
      <c r="I306" s="222"/>
      <c r="J306" s="217"/>
      <c r="K306" s="217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168</v>
      </c>
      <c r="AU306" s="227" t="s">
        <v>88</v>
      </c>
      <c r="AV306" s="12" t="s">
        <v>24</v>
      </c>
      <c r="AW306" s="12" t="s">
        <v>42</v>
      </c>
      <c r="AX306" s="12" t="s">
        <v>79</v>
      </c>
      <c r="AY306" s="227" t="s">
        <v>159</v>
      </c>
    </row>
    <row r="307" spans="2:51" s="13" customFormat="1" ht="13.5">
      <c r="B307" s="228"/>
      <c r="C307" s="229"/>
      <c r="D307" s="230" t="s">
        <v>168</v>
      </c>
      <c r="E307" s="231" t="s">
        <v>22</v>
      </c>
      <c r="F307" s="232" t="s">
        <v>1021</v>
      </c>
      <c r="G307" s="229"/>
      <c r="H307" s="233">
        <v>1112.79</v>
      </c>
      <c r="I307" s="234"/>
      <c r="J307" s="229"/>
      <c r="K307" s="229"/>
      <c r="L307" s="235"/>
      <c r="M307" s="236"/>
      <c r="N307" s="237"/>
      <c r="O307" s="237"/>
      <c r="P307" s="237"/>
      <c r="Q307" s="237"/>
      <c r="R307" s="237"/>
      <c r="S307" s="237"/>
      <c r="T307" s="238"/>
      <c r="AT307" s="239" t="s">
        <v>168</v>
      </c>
      <c r="AU307" s="239" t="s">
        <v>88</v>
      </c>
      <c r="AV307" s="13" t="s">
        <v>88</v>
      </c>
      <c r="AW307" s="13" t="s">
        <v>42</v>
      </c>
      <c r="AX307" s="13" t="s">
        <v>24</v>
      </c>
      <c r="AY307" s="239" t="s">
        <v>159</v>
      </c>
    </row>
    <row r="308" spans="2:65" s="1" customFormat="1" ht="31.5" customHeight="1">
      <c r="B308" s="41"/>
      <c r="C308" s="204" t="s">
        <v>425</v>
      </c>
      <c r="D308" s="204" t="s">
        <v>161</v>
      </c>
      <c r="E308" s="205" t="s">
        <v>594</v>
      </c>
      <c r="F308" s="206" t="s">
        <v>595</v>
      </c>
      <c r="G308" s="207" t="s">
        <v>164</v>
      </c>
      <c r="H308" s="208">
        <v>1112.79</v>
      </c>
      <c r="I308" s="209"/>
      <c r="J308" s="210">
        <f>ROUND(I308*H308,2)</f>
        <v>0</v>
      </c>
      <c r="K308" s="206" t="s">
        <v>165</v>
      </c>
      <c r="L308" s="61"/>
      <c r="M308" s="211" t="s">
        <v>22</v>
      </c>
      <c r="N308" s="212" t="s">
        <v>50</v>
      </c>
      <c r="O308" s="42"/>
      <c r="P308" s="213">
        <f>O308*H308</f>
        <v>0</v>
      </c>
      <c r="Q308" s="213">
        <v>0</v>
      </c>
      <c r="R308" s="213">
        <f>Q308*H308</f>
        <v>0</v>
      </c>
      <c r="S308" s="213">
        <v>0</v>
      </c>
      <c r="T308" s="214">
        <f>S308*H308</f>
        <v>0</v>
      </c>
      <c r="AR308" s="25" t="s">
        <v>166</v>
      </c>
      <c r="AT308" s="25" t="s">
        <v>161</v>
      </c>
      <c r="AU308" s="25" t="s">
        <v>88</v>
      </c>
      <c r="AY308" s="25" t="s">
        <v>159</v>
      </c>
      <c r="BE308" s="215">
        <f>IF(N308="základní",J308,0)</f>
        <v>0</v>
      </c>
      <c r="BF308" s="215">
        <f>IF(N308="snížená",J308,0)</f>
        <v>0</v>
      </c>
      <c r="BG308" s="215">
        <f>IF(N308="zákl. přenesená",J308,0)</f>
        <v>0</v>
      </c>
      <c r="BH308" s="215">
        <f>IF(N308="sníž. přenesená",J308,0)</f>
        <v>0</v>
      </c>
      <c r="BI308" s="215">
        <f>IF(N308="nulová",J308,0)</f>
        <v>0</v>
      </c>
      <c r="BJ308" s="25" t="s">
        <v>24</v>
      </c>
      <c r="BK308" s="215">
        <f>ROUND(I308*H308,2)</f>
        <v>0</v>
      </c>
      <c r="BL308" s="25" t="s">
        <v>166</v>
      </c>
      <c r="BM308" s="25" t="s">
        <v>1106</v>
      </c>
    </row>
    <row r="309" spans="2:51" s="12" customFormat="1" ht="13.5">
      <c r="B309" s="216"/>
      <c r="C309" s="217"/>
      <c r="D309" s="218" t="s">
        <v>168</v>
      </c>
      <c r="E309" s="219" t="s">
        <v>22</v>
      </c>
      <c r="F309" s="220" t="s">
        <v>1105</v>
      </c>
      <c r="G309" s="217"/>
      <c r="H309" s="221" t="s">
        <v>22</v>
      </c>
      <c r="I309" s="222"/>
      <c r="J309" s="217"/>
      <c r="K309" s="217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168</v>
      </c>
      <c r="AU309" s="227" t="s">
        <v>88</v>
      </c>
      <c r="AV309" s="12" t="s">
        <v>24</v>
      </c>
      <c r="AW309" s="12" t="s">
        <v>42</v>
      </c>
      <c r="AX309" s="12" t="s">
        <v>79</v>
      </c>
      <c r="AY309" s="227" t="s">
        <v>159</v>
      </c>
    </row>
    <row r="310" spans="2:51" s="12" customFormat="1" ht="13.5">
      <c r="B310" s="216"/>
      <c r="C310" s="217"/>
      <c r="D310" s="218" t="s">
        <v>168</v>
      </c>
      <c r="E310" s="219" t="s">
        <v>22</v>
      </c>
      <c r="F310" s="220" t="s">
        <v>591</v>
      </c>
      <c r="G310" s="217"/>
      <c r="H310" s="221" t="s">
        <v>22</v>
      </c>
      <c r="I310" s="222"/>
      <c r="J310" s="217"/>
      <c r="K310" s="217"/>
      <c r="L310" s="223"/>
      <c r="M310" s="224"/>
      <c r="N310" s="225"/>
      <c r="O310" s="225"/>
      <c r="P310" s="225"/>
      <c r="Q310" s="225"/>
      <c r="R310" s="225"/>
      <c r="S310" s="225"/>
      <c r="T310" s="226"/>
      <c r="AT310" s="227" t="s">
        <v>168</v>
      </c>
      <c r="AU310" s="227" t="s">
        <v>88</v>
      </c>
      <c r="AV310" s="12" t="s">
        <v>24</v>
      </c>
      <c r="AW310" s="12" t="s">
        <v>42</v>
      </c>
      <c r="AX310" s="12" t="s">
        <v>79</v>
      </c>
      <c r="AY310" s="227" t="s">
        <v>159</v>
      </c>
    </row>
    <row r="311" spans="2:51" s="13" customFormat="1" ht="13.5">
      <c r="B311" s="228"/>
      <c r="C311" s="229"/>
      <c r="D311" s="230" t="s">
        <v>168</v>
      </c>
      <c r="E311" s="231" t="s">
        <v>22</v>
      </c>
      <c r="F311" s="232" t="s">
        <v>1107</v>
      </c>
      <c r="G311" s="229"/>
      <c r="H311" s="233">
        <v>1112.79</v>
      </c>
      <c r="I311" s="234"/>
      <c r="J311" s="229"/>
      <c r="K311" s="229"/>
      <c r="L311" s="235"/>
      <c r="M311" s="236"/>
      <c r="N311" s="237"/>
      <c r="O311" s="237"/>
      <c r="P311" s="237"/>
      <c r="Q311" s="237"/>
      <c r="R311" s="237"/>
      <c r="S311" s="237"/>
      <c r="T311" s="238"/>
      <c r="AT311" s="239" t="s">
        <v>168</v>
      </c>
      <c r="AU311" s="239" t="s">
        <v>88</v>
      </c>
      <c r="AV311" s="13" t="s">
        <v>88</v>
      </c>
      <c r="AW311" s="13" t="s">
        <v>42</v>
      </c>
      <c r="AX311" s="13" t="s">
        <v>24</v>
      </c>
      <c r="AY311" s="239" t="s">
        <v>159</v>
      </c>
    </row>
    <row r="312" spans="2:65" s="1" customFormat="1" ht="31.5" customHeight="1">
      <c r="B312" s="41"/>
      <c r="C312" s="204" t="s">
        <v>430</v>
      </c>
      <c r="D312" s="204" t="s">
        <v>161</v>
      </c>
      <c r="E312" s="205" t="s">
        <v>598</v>
      </c>
      <c r="F312" s="206" t="s">
        <v>599</v>
      </c>
      <c r="G312" s="207" t="s">
        <v>164</v>
      </c>
      <c r="H312" s="208">
        <v>30.653</v>
      </c>
      <c r="I312" s="209"/>
      <c r="J312" s="210">
        <f>ROUND(I312*H312,2)</f>
        <v>0</v>
      </c>
      <c r="K312" s="206" t="s">
        <v>165</v>
      </c>
      <c r="L312" s="61"/>
      <c r="M312" s="211" t="s">
        <v>22</v>
      </c>
      <c r="N312" s="212" t="s">
        <v>50</v>
      </c>
      <c r="O312" s="42"/>
      <c r="P312" s="213">
        <f>O312*H312</f>
        <v>0</v>
      </c>
      <c r="Q312" s="213">
        <v>0</v>
      </c>
      <c r="R312" s="213">
        <f>Q312*H312</f>
        <v>0</v>
      </c>
      <c r="S312" s="213">
        <v>0</v>
      </c>
      <c r="T312" s="214">
        <f>S312*H312</f>
        <v>0</v>
      </c>
      <c r="AR312" s="25" t="s">
        <v>166</v>
      </c>
      <c r="AT312" s="25" t="s">
        <v>161</v>
      </c>
      <c r="AU312" s="25" t="s">
        <v>88</v>
      </c>
      <c r="AY312" s="25" t="s">
        <v>159</v>
      </c>
      <c r="BE312" s="215">
        <f>IF(N312="základní",J312,0)</f>
        <v>0</v>
      </c>
      <c r="BF312" s="215">
        <f>IF(N312="snížená",J312,0)</f>
        <v>0</v>
      </c>
      <c r="BG312" s="215">
        <f>IF(N312="zákl. přenesená",J312,0)</f>
        <v>0</v>
      </c>
      <c r="BH312" s="215">
        <f>IF(N312="sníž. přenesená",J312,0)</f>
        <v>0</v>
      </c>
      <c r="BI312" s="215">
        <f>IF(N312="nulová",J312,0)</f>
        <v>0</v>
      </c>
      <c r="BJ312" s="25" t="s">
        <v>24</v>
      </c>
      <c r="BK312" s="215">
        <f>ROUND(I312*H312,2)</f>
        <v>0</v>
      </c>
      <c r="BL312" s="25" t="s">
        <v>166</v>
      </c>
      <c r="BM312" s="25" t="s">
        <v>1108</v>
      </c>
    </row>
    <row r="313" spans="2:51" s="12" customFormat="1" ht="13.5">
      <c r="B313" s="216"/>
      <c r="C313" s="217"/>
      <c r="D313" s="218" t="s">
        <v>168</v>
      </c>
      <c r="E313" s="219" t="s">
        <v>22</v>
      </c>
      <c r="F313" s="220" t="s">
        <v>1012</v>
      </c>
      <c r="G313" s="217"/>
      <c r="H313" s="221" t="s">
        <v>22</v>
      </c>
      <c r="I313" s="222"/>
      <c r="J313" s="217"/>
      <c r="K313" s="217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168</v>
      </c>
      <c r="AU313" s="227" t="s">
        <v>88</v>
      </c>
      <c r="AV313" s="12" t="s">
        <v>24</v>
      </c>
      <c r="AW313" s="12" t="s">
        <v>42</v>
      </c>
      <c r="AX313" s="12" t="s">
        <v>79</v>
      </c>
      <c r="AY313" s="227" t="s">
        <v>159</v>
      </c>
    </row>
    <row r="314" spans="2:51" s="12" customFormat="1" ht="13.5">
      <c r="B314" s="216"/>
      <c r="C314" s="217"/>
      <c r="D314" s="218" t="s">
        <v>168</v>
      </c>
      <c r="E314" s="219" t="s">
        <v>22</v>
      </c>
      <c r="F314" s="220" t="s">
        <v>192</v>
      </c>
      <c r="G314" s="217"/>
      <c r="H314" s="221" t="s">
        <v>22</v>
      </c>
      <c r="I314" s="222"/>
      <c r="J314" s="217"/>
      <c r="K314" s="217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168</v>
      </c>
      <c r="AU314" s="227" t="s">
        <v>88</v>
      </c>
      <c r="AV314" s="12" t="s">
        <v>24</v>
      </c>
      <c r="AW314" s="12" t="s">
        <v>42</v>
      </c>
      <c r="AX314" s="12" t="s">
        <v>79</v>
      </c>
      <c r="AY314" s="227" t="s">
        <v>159</v>
      </c>
    </row>
    <row r="315" spans="2:51" s="12" customFormat="1" ht="13.5">
      <c r="B315" s="216"/>
      <c r="C315" s="217"/>
      <c r="D315" s="218" t="s">
        <v>168</v>
      </c>
      <c r="E315" s="219" t="s">
        <v>22</v>
      </c>
      <c r="F315" s="220" t="s">
        <v>601</v>
      </c>
      <c r="G315" s="217"/>
      <c r="H315" s="221" t="s">
        <v>22</v>
      </c>
      <c r="I315" s="222"/>
      <c r="J315" s="217"/>
      <c r="K315" s="217"/>
      <c r="L315" s="223"/>
      <c r="M315" s="224"/>
      <c r="N315" s="225"/>
      <c r="O315" s="225"/>
      <c r="P315" s="225"/>
      <c r="Q315" s="225"/>
      <c r="R315" s="225"/>
      <c r="S315" s="225"/>
      <c r="T315" s="226"/>
      <c r="AT315" s="227" t="s">
        <v>168</v>
      </c>
      <c r="AU315" s="227" t="s">
        <v>88</v>
      </c>
      <c r="AV315" s="12" t="s">
        <v>24</v>
      </c>
      <c r="AW315" s="12" t="s">
        <v>42</v>
      </c>
      <c r="AX315" s="12" t="s">
        <v>79</v>
      </c>
      <c r="AY315" s="227" t="s">
        <v>159</v>
      </c>
    </row>
    <row r="316" spans="2:51" s="13" customFormat="1" ht="13.5">
      <c r="B316" s="228"/>
      <c r="C316" s="229"/>
      <c r="D316" s="218" t="s">
        <v>168</v>
      </c>
      <c r="E316" s="242" t="s">
        <v>22</v>
      </c>
      <c r="F316" s="243" t="s">
        <v>1109</v>
      </c>
      <c r="G316" s="229"/>
      <c r="H316" s="244">
        <v>30.653</v>
      </c>
      <c r="I316" s="234"/>
      <c r="J316" s="229"/>
      <c r="K316" s="229"/>
      <c r="L316" s="235"/>
      <c r="M316" s="236"/>
      <c r="N316" s="237"/>
      <c r="O316" s="237"/>
      <c r="P316" s="237"/>
      <c r="Q316" s="237"/>
      <c r="R316" s="237"/>
      <c r="S316" s="237"/>
      <c r="T316" s="238"/>
      <c r="AT316" s="239" t="s">
        <v>168</v>
      </c>
      <c r="AU316" s="239" t="s">
        <v>88</v>
      </c>
      <c r="AV316" s="13" t="s">
        <v>88</v>
      </c>
      <c r="AW316" s="13" t="s">
        <v>42</v>
      </c>
      <c r="AX316" s="13" t="s">
        <v>24</v>
      </c>
      <c r="AY316" s="239" t="s">
        <v>159</v>
      </c>
    </row>
    <row r="317" spans="2:63" s="11" customFormat="1" ht="29.85" customHeight="1">
      <c r="B317" s="187"/>
      <c r="C317" s="188"/>
      <c r="D317" s="201" t="s">
        <v>78</v>
      </c>
      <c r="E317" s="202" t="s">
        <v>214</v>
      </c>
      <c r="F317" s="202" t="s">
        <v>608</v>
      </c>
      <c r="G317" s="188"/>
      <c r="H317" s="188"/>
      <c r="I317" s="191"/>
      <c r="J317" s="203">
        <f>BK317</f>
        <v>0</v>
      </c>
      <c r="K317" s="188"/>
      <c r="L317" s="193"/>
      <c r="M317" s="194"/>
      <c r="N317" s="195"/>
      <c r="O317" s="195"/>
      <c r="P317" s="196">
        <f>SUM(P318:P371)</f>
        <v>0</v>
      </c>
      <c r="Q317" s="195"/>
      <c r="R317" s="196">
        <f>SUM(R318:R371)</f>
        <v>37.44438524000002</v>
      </c>
      <c r="S317" s="195"/>
      <c r="T317" s="197">
        <f>SUM(T318:T371)</f>
        <v>0.2</v>
      </c>
      <c r="AR317" s="198" t="s">
        <v>24</v>
      </c>
      <c r="AT317" s="199" t="s">
        <v>78</v>
      </c>
      <c r="AU317" s="199" t="s">
        <v>24</v>
      </c>
      <c r="AY317" s="198" t="s">
        <v>159</v>
      </c>
      <c r="BK317" s="200">
        <f>SUM(BK318:BK371)</f>
        <v>0</v>
      </c>
    </row>
    <row r="318" spans="2:65" s="1" customFormat="1" ht="31.5" customHeight="1">
      <c r="B318" s="41"/>
      <c r="C318" s="204" t="s">
        <v>436</v>
      </c>
      <c r="D318" s="204" t="s">
        <v>161</v>
      </c>
      <c r="E318" s="205" t="s">
        <v>1110</v>
      </c>
      <c r="F318" s="206" t="s">
        <v>1111</v>
      </c>
      <c r="G318" s="207" t="s">
        <v>217</v>
      </c>
      <c r="H318" s="208">
        <v>102.48</v>
      </c>
      <c r="I318" s="209"/>
      <c r="J318" s="210">
        <f>ROUND(I318*H318,2)</f>
        <v>0</v>
      </c>
      <c r="K318" s="206" t="s">
        <v>22</v>
      </c>
      <c r="L318" s="61"/>
      <c r="M318" s="211" t="s">
        <v>22</v>
      </c>
      <c r="N318" s="212" t="s">
        <v>50</v>
      </c>
      <c r="O318" s="42"/>
      <c r="P318" s="213">
        <f>O318*H318</f>
        <v>0</v>
      </c>
      <c r="Q318" s="213">
        <v>0.00015</v>
      </c>
      <c r="R318" s="213">
        <f>Q318*H318</f>
        <v>0.015371999999999999</v>
      </c>
      <c r="S318" s="213">
        <v>0</v>
      </c>
      <c r="T318" s="214">
        <f>S318*H318</f>
        <v>0</v>
      </c>
      <c r="AR318" s="25" t="s">
        <v>166</v>
      </c>
      <c r="AT318" s="25" t="s">
        <v>161</v>
      </c>
      <c r="AU318" s="25" t="s">
        <v>88</v>
      </c>
      <c r="AY318" s="25" t="s">
        <v>159</v>
      </c>
      <c r="BE318" s="215">
        <f>IF(N318="základní",J318,0)</f>
        <v>0</v>
      </c>
      <c r="BF318" s="215">
        <f>IF(N318="snížená",J318,0)</f>
        <v>0</v>
      </c>
      <c r="BG318" s="215">
        <f>IF(N318="zákl. přenesená",J318,0)</f>
        <v>0</v>
      </c>
      <c r="BH318" s="215">
        <f>IF(N318="sníž. přenesená",J318,0)</f>
        <v>0</v>
      </c>
      <c r="BI318" s="215">
        <f>IF(N318="nulová",J318,0)</f>
        <v>0</v>
      </c>
      <c r="BJ318" s="25" t="s">
        <v>24</v>
      </c>
      <c r="BK318" s="215">
        <f>ROUND(I318*H318,2)</f>
        <v>0</v>
      </c>
      <c r="BL318" s="25" t="s">
        <v>166</v>
      </c>
      <c r="BM318" s="25" t="s">
        <v>1112</v>
      </c>
    </row>
    <row r="319" spans="2:51" s="12" customFormat="1" ht="13.5">
      <c r="B319" s="216"/>
      <c r="C319" s="217"/>
      <c r="D319" s="218" t="s">
        <v>168</v>
      </c>
      <c r="E319" s="219" t="s">
        <v>22</v>
      </c>
      <c r="F319" s="220" t="s">
        <v>1012</v>
      </c>
      <c r="G319" s="217"/>
      <c r="H319" s="221" t="s">
        <v>22</v>
      </c>
      <c r="I319" s="222"/>
      <c r="J319" s="217"/>
      <c r="K319" s="217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168</v>
      </c>
      <c r="AU319" s="227" t="s">
        <v>88</v>
      </c>
      <c r="AV319" s="12" t="s">
        <v>24</v>
      </c>
      <c r="AW319" s="12" t="s">
        <v>42</v>
      </c>
      <c r="AX319" s="12" t="s">
        <v>79</v>
      </c>
      <c r="AY319" s="227" t="s">
        <v>159</v>
      </c>
    </row>
    <row r="320" spans="2:51" s="13" customFormat="1" ht="13.5">
      <c r="B320" s="228"/>
      <c r="C320" s="229"/>
      <c r="D320" s="230" t="s">
        <v>168</v>
      </c>
      <c r="E320" s="231" t="s">
        <v>22</v>
      </c>
      <c r="F320" s="232" t="s">
        <v>1076</v>
      </c>
      <c r="G320" s="229"/>
      <c r="H320" s="233">
        <v>102.48</v>
      </c>
      <c r="I320" s="234"/>
      <c r="J320" s="229"/>
      <c r="K320" s="229"/>
      <c r="L320" s="235"/>
      <c r="M320" s="236"/>
      <c r="N320" s="237"/>
      <c r="O320" s="237"/>
      <c r="P320" s="237"/>
      <c r="Q320" s="237"/>
      <c r="R320" s="237"/>
      <c r="S320" s="237"/>
      <c r="T320" s="238"/>
      <c r="AT320" s="239" t="s">
        <v>168</v>
      </c>
      <c r="AU320" s="239" t="s">
        <v>88</v>
      </c>
      <c r="AV320" s="13" t="s">
        <v>88</v>
      </c>
      <c r="AW320" s="13" t="s">
        <v>42</v>
      </c>
      <c r="AX320" s="13" t="s">
        <v>24</v>
      </c>
      <c r="AY320" s="239" t="s">
        <v>159</v>
      </c>
    </row>
    <row r="321" spans="2:65" s="1" customFormat="1" ht="31.5" customHeight="1">
      <c r="B321" s="41"/>
      <c r="C321" s="267" t="s">
        <v>441</v>
      </c>
      <c r="D321" s="267" t="s">
        <v>395</v>
      </c>
      <c r="E321" s="268" t="s">
        <v>1113</v>
      </c>
      <c r="F321" s="269" t="s">
        <v>1114</v>
      </c>
      <c r="G321" s="270" t="s">
        <v>217</v>
      </c>
      <c r="H321" s="271">
        <v>99.465</v>
      </c>
      <c r="I321" s="272"/>
      <c r="J321" s="273">
        <f>ROUND(I321*H321,2)</f>
        <v>0</v>
      </c>
      <c r="K321" s="269" t="s">
        <v>22</v>
      </c>
      <c r="L321" s="274"/>
      <c r="M321" s="275" t="s">
        <v>22</v>
      </c>
      <c r="N321" s="276" t="s">
        <v>50</v>
      </c>
      <c r="O321" s="42"/>
      <c r="P321" s="213">
        <f>O321*H321</f>
        <v>0</v>
      </c>
      <c r="Q321" s="213">
        <v>0.23</v>
      </c>
      <c r="R321" s="213">
        <f>Q321*H321</f>
        <v>22.87695</v>
      </c>
      <c r="S321" s="213">
        <v>0</v>
      </c>
      <c r="T321" s="214">
        <f>S321*H321</f>
        <v>0</v>
      </c>
      <c r="AR321" s="25" t="s">
        <v>214</v>
      </c>
      <c r="AT321" s="25" t="s">
        <v>395</v>
      </c>
      <c r="AU321" s="25" t="s">
        <v>88</v>
      </c>
      <c r="AY321" s="25" t="s">
        <v>159</v>
      </c>
      <c r="BE321" s="215">
        <f>IF(N321="základní",J321,0)</f>
        <v>0</v>
      </c>
      <c r="BF321" s="215">
        <f>IF(N321="snížená",J321,0)</f>
        <v>0</v>
      </c>
      <c r="BG321" s="215">
        <f>IF(N321="zákl. přenesená",J321,0)</f>
        <v>0</v>
      </c>
      <c r="BH321" s="215">
        <f>IF(N321="sníž. přenesená",J321,0)</f>
        <v>0</v>
      </c>
      <c r="BI321" s="215">
        <f>IF(N321="nulová",J321,0)</f>
        <v>0</v>
      </c>
      <c r="BJ321" s="25" t="s">
        <v>24</v>
      </c>
      <c r="BK321" s="215">
        <f>ROUND(I321*H321,2)</f>
        <v>0</v>
      </c>
      <c r="BL321" s="25" t="s">
        <v>166</v>
      </c>
      <c r="BM321" s="25" t="s">
        <v>1115</v>
      </c>
    </row>
    <row r="322" spans="2:51" s="13" customFormat="1" ht="13.5">
      <c r="B322" s="228"/>
      <c r="C322" s="229"/>
      <c r="D322" s="230" t="s">
        <v>168</v>
      </c>
      <c r="E322" s="231" t="s">
        <v>22</v>
      </c>
      <c r="F322" s="232" t="s">
        <v>1116</v>
      </c>
      <c r="G322" s="229"/>
      <c r="H322" s="233">
        <v>99.465</v>
      </c>
      <c r="I322" s="234"/>
      <c r="J322" s="229"/>
      <c r="K322" s="229"/>
      <c r="L322" s="235"/>
      <c r="M322" s="236"/>
      <c r="N322" s="237"/>
      <c r="O322" s="237"/>
      <c r="P322" s="237"/>
      <c r="Q322" s="237"/>
      <c r="R322" s="237"/>
      <c r="S322" s="237"/>
      <c r="T322" s="238"/>
      <c r="AT322" s="239" t="s">
        <v>168</v>
      </c>
      <c r="AU322" s="239" t="s">
        <v>88</v>
      </c>
      <c r="AV322" s="13" t="s">
        <v>88</v>
      </c>
      <c r="AW322" s="13" t="s">
        <v>42</v>
      </c>
      <c r="AX322" s="13" t="s">
        <v>24</v>
      </c>
      <c r="AY322" s="239" t="s">
        <v>159</v>
      </c>
    </row>
    <row r="323" spans="2:65" s="1" customFormat="1" ht="31.5" customHeight="1">
      <c r="B323" s="41"/>
      <c r="C323" s="267" t="s">
        <v>446</v>
      </c>
      <c r="D323" s="267" t="s">
        <v>395</v>
      </c>
      <c r="E323" s="268" t="s">
        <v>1117</v>
      </c>
      <c r="F323" s="269" t="s">
        <v>1118</v>
      </c>
      <c r="G323" s="270" t="s">
        <v>173</v>
      </c>
      <c r="H323" s="271">
        <v>2</v>
      </c>
      <c r="I323" s="272"/>
      <c r="J323" s="273">
        <f>ROUND(I323*H323,2)</f>
        <v>0</v>
      </c>
      <c r="K323" s="269" t="s">
        <v>22</v>
      </c>
      <c r="L323" s="274"/>
      <c r="M323" s="275" t="s">
        <v>22</v>
      </c>
      <c r="N323" s="276" t="s">
        <v>50</v>
      </c>
      <c r="O323" s="42"/>
      <c r="P323" s="213">
        <f>O323*H323</f>
        <v>0</v>
      </c>
      <c r="Q323" s="213">
        <v>0.279</v>
      </c>
      <c r="R323" s="213">
        <f>Q323*H323</f>
        <v>0.558</v>
      </c>
      <c r="S323" s="213">
        <v>0</v>
      </c>
      <c r="T323" s="214">
        <f>S323*H323</f>
        <v>0</v>
      </c>
      <c r="AR323" s="25" t="s">
        <v>214</v>
      </c>
      <c r="AT323" s="25" t="s">
        <v>395</v>
      </c>
      <c r="AU323" s="25" t="s">
        <v>88</v>
      </c>
      <c r="AY323" s="25" t="s">
        <v>159</v>
      </c>
      <c r="BE323" s="215">
        <f>IF(N323="základní",J323,0)</f>
        <v>0</v>
      </c>
      <c r="BF323" s="215">
        <f>IF(N323="snížená",J323,0)</f>
        <v>0</v>
      </c>
      <c r="BG323" s="215">
        <f>IF(N323="zákl. přenesená",J323,0)</f>
        <v>0</v>
      </c>
      <c r="BH323" s="215">
        <f>IF(N323="sníž. přenesená",J323,0)</f>
        <v>0</v>
      </c>
      <c r="BI323" s="215">
        <f>IF(N323="nulová",J323,0)</f>
        <v>0</v>
      </c>
      <c r="BJ323" s="25" t="s">
        <v>24</v>
      </c>
      <c r="BK323" s="215">
        <f>ROUND(I323*H323,2)</f>
        <v>0</v>
      </c>
      <c r="BL323" s="25" t="s">
        <v>166</v>
      </c>
      <c r="BM323" s="25" t="s">
        <v>1119</v>
      </c>
    </row>
    <row r="324" spans="2:65" s="1" customFormat="1" ht="31.5" customHeight="1">
      <c r="B324" s="41"/>
      <c r="C324" s="267" t="s">
        <v>450</v>
      </c>
      <c r="D324" s="267" t="s">
        <v>395</v>
      </c>
      <c r="E324" s="268" t="s">
        <v>1120</v>
      </c>
      <c r="F324" s="269" t="s">
        <v>1121</v>
      </c>
      <c r="G324" s="270" t="s">
        <v>173</v>
      </c>
      <c r="H324" s="271">
        <v>2</v>
      </c>
      <c r="I324" s="272"/>
      <c r="J324" s="273">
        <f>ROUND(I324*H324,2)</f>
        <v>0</v>
      </c>
      <c r="K324" s="269" t="s">
        <v>22</v>
      </c>
      <c r="L324" s="274"/>
      <c r="M324" s="275" t="s">
        <v>22</v>
      </c>
      <c r="N324" s="276" t="s">
        <v>50</v>
      </c>
      <c r="O324" s="42"/>
      <c r="P324" s="213">
        <f>O324*H324</f>
        <v>0</v>
      </c>
      <c r="Q324" s="213">
        <v>0.214</v>
      </c>
      <c r="R324" s="213">
        <f>Q324*H324</f>
        <v>0.428</v>
      </c>
      <c r="S324" s="213">
        <v>0</v>
      </c>
      <c r="T324" s="214">
        <f>S324*H324</f>
        <v>0</v>
      </c>
      <c r="AR324" s="25" t="s">
        <v>214</v>
      </c>
      <c r="AT324" s="25" t="s">
        <v>395</v>
      </c>
      <c r="AU324" s="25" t="s">
        <v>88</v>
      </c>
      <c r="AY324" s="25" t="s">
        <v>159</v>
      </c>
      <c r="BE324" s="215">
        <f>IF(N324="základní",J324,0)</f>
        <v>0</v>
      </c>
      <c r="BF324" s="215">
        <f>IF(N324="snížená",J324,0)</f>
        <v>0</v>
      </c>
      <c r="BG324" s="215">
        <f>IF(N324="zákl. přenesená",J324,0)</f>
        <v>0</v>
      </c>
      <c r="BH324" s="215">
        <f>IF(N324="sníž. přenesená",J324,0)</f>
        <v>0</v>
      </c>
      <c r="BI324" s="215">
        <f>IF(N324="nulová",J324,0)</f>
        <v>0</v>
      </c>
      <c r="BJ324" s="25" t="s">
        <v>24</v>
      </c>
      <c r="BK324" s="215">
        <f>ROUND(I324*H324,2)</f>
        <v>0</v>
      </c>
      <c r="BL324" s="25" t="s">
        <v>166</v>
      </c>
      <c r="BM324" s="25" t="s">
        <v>1122</v>
      </c>
    </row>
    <row r="325" spans="2:65" s="1" customFormat="1" ht="31.5" customHeight="1">
      <c r="B325" s="41"/>
      <c r="C325" s="204" t="s">
        <v>455</v>
      </c>
      <c r="D325" s="204" t="s">
        <v>161</v>
      </c>
      <c r="E325" s="205" t="s">
        <v>1123</v>
      </c>
      <c r="F325" s="206" t="s">
        <v>1124</v>
      </c>
      <c r="G325" s="207" t="s">
        <v>173</v>
      </c>
      <c r="H325" s="208">
        <v>4</v>
      </c>
      <c r="I325" s="209"/>
      <c r="J325" s="210">
        <f>ROUND(I325*H325,2)</f>
        <v>0</v>
      </c>
      <c r="K325" s="206" t="s">
        <v>165</v>
      </c>
      <c r="L325" s="61"/>
      <c r="M325" s="211" t="s">
        <v>22</v>
      </c>
      <c r="N325" s="212" t="s">
        <v>50</v>
      </c>
      <c r="O325" s="42"/>
      <c r="P325" s="213">
        <f>O325*H325</f>
        <v>0</v>
      </c>
      <c r="Q325" s="213">
        <v>9E-05</v>
      </c>
      <c r="R325" s="213">
        <f>Q325*H325</f>
        <v>0.00036</v>
      </c>
      <c r="S325" s="213">
        <v>0</v>
      </c>
      <c r="T325" s="214">
        <f>S325*H325</f>
        <v>0</v>
      </c>
      <c r="AR325" s="25" t="s">
        <v>166</v>
      </c>
      <c r="AT325" s="25" t="s">
        <v>161</v>
      </c>
      <c r="AU325" s="25" t="s">
        <v>88</v>
      </c>
      <c r="AY325" s="25" t="s">
        <v>159</v>
      </c>
      <c r="BE325" s="215">
        <f>IF(N325="základní",J325,0)</f>
        <v>0</v>
      </c>
      <c r="BF325" s="215">
        <f>IF(N325="snížená",J325,0)</f>
        <v>0</v>
      </c>
      <c r="BG325" s="215">
        <f>IF(N325="zákl. přenesená",J325,0)</f>
        <v>0</v>
      </c>
      <c r="BH325" s="215">
        <f>IF(N325="sníž. přenesená",J325,0)</f>
        <v>0</v>
      </c>
      <c r="BI325" s="215">
        <f>IF(N325="nulová",J325,0)</f>
        <v>0</v>
      </c>
      <c r="BJ325" s="25" t="s">
        <v>24</v>
      </c>
      <c r="BK325" s="215">
        <f>ROUND(I325*H325,2)</f>
        <v>0</v>
      </c>
      <c r="BL325" s="25" t="s">
        <v>166</v>
      </c>
      <c r="BM325" s="25" t="s">
        <v>1125</v>
      </c>
    </row>
    <row r="326" spans="2:51" s="12" customFormat="1" ht="13.5">
      <c r="B326" s="216"/>
      <c r="C326" s="217"/>
      <c r="D326" s="218" t="s">
        <v>168</v>
      </c>
      <c r="E326" s="219" t="s">
        <v>22</v>
      </c>
      <c r="F326" s="220" t="s">
        <v>1126</v>
      </c>
      <c r="G326" s="217"/>
      <c r="H326" s="221" t="s">
        <v>22</v>
      </c>
      <c r="I326" s="222"/>
      <c r="J326" s="217"/>
      <c r="K326" s="217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168</v>
      </c>
      <c r="AU326" s="227" t="s">
        <v>88</v>
      </c>
      <c r="AV326" s="12" t="s">
        <v>24</v>
      </c>
      <c r="AW326" s="12" t="s">
        <v>42</v>
      </c>
      <c r="AX326" s="12" t="s">
        <v>79</v>
      </c>
      <c r="AY326" s="227" t="s">
        <v>159</v>
      </c>
    </row>
    <row r="327" spans="2:51" s="12" customFormat="1" ht="13.5">
      <c r="B327" s="216"/>
      <c r="C327" s="217"/>
      <c r="D327" s="218" t="s">
        <v>168</v>
      </c>
      <c r="E327" s="219" t="s">
        <v>22</v>
      </c>
      <c r="F327" s="220" t="s">
        <v>1127</v>
      </c>
      <c r="G327" s="217"/>
      <c r="H327" s="221" t="s">
        <v>22</v>
      </c>
      <c r="I327" s="222"/>
      <c r="J327" s="217"/>
      <c r="K327" s="217"/>
      <c r="L327" s="223"/>
      <c r="M327" s="224"/>
      <c r="N327" s="225"/>
      <c r="O327" s="225"/>
      <c r="P327" s="225"/>
      <c r="Q327" s="225"/>
      <c r="R327" s="225"/>
      <c r="S327" s="225"/>
      <c r="T327" s="226"/>
      <c r="AT327" s="227" t="s">
        <v>168</v>
      </c>
      <c r="AU327" s="227" t="s">
        <v>88</v>
      </c>
      <c r="AV327" s="12" t="s">
        <v>24</v>
      </c>
      <c r="AW327" s="12" t="s">
        <v>42</v>
      </c>
      <c r="AX327" s="12" t="s">
        <v>79</v>
      </c>
      <c r="AY327" s="227" t="s">
        <v>159</v>
      </c>
    </row>
    <row r="328" spans="2:51" s="13" customFormat="1" ht="13.5">
      <c r="B328" s="228"/>
      <c r="C328" s="229"/>
      <c r="D328" s="230" t="s">
        <v>168</v>
      </c>
      <c r="E328" s="231" t="s">
        <v>22</v>
      </c>
      <c r="F328" s="232" t="s">
        <v>1128</v>
      </c>
      <c r="G328" s="229"/>
      <c r="H328" s="233">
        <v>4</v>
      </c>
      <c r="I328" s="234"/>
      <c r="J328" s="229"/>
      <c r="K328" s="229"/>
      <c r="L328" s="235"/>
      <c r="M328" s="236"/>
      <c r="N328" s="237"/>
      <c r="O328" s="237"/>
      <c r="P328" s="237"/>
      <c r="Q328" s="237"/>
      <c r="R328" s="237"/>
      <c r="S328" s="237"/>
      <c r="T328" s="238"/>
      <c r="AT328" s="239" t="s">
        <v>168</v>
      </c>
      <c r="AU328" s="239" t="s">
        <v>88</v>
      </c>
      <c r="AV328" s="13" t="s">
        <v>88</v>
      </c>
      <c r="AW328" s="13" t="s">
        <v>42</v>
      </c>
      <c r="AX328" s="13" t="s">
        <v>24</v>
      </c>
      <c r="AY328" s="239" t="s">
        <v>159</v>
      </c>
    </row>
    <row r="329" spans="2:65" s="1" customFormat="1" ht="31.5" customHeight="1">
      <c r="B329" s="41"/>
      <c r="C329" s="267" t="s">
        <v>460</v>
      </c>
      <c r="D329" s="267" t="s">
        <v>395</v>
      </c>
      <c r="E329" s="268" t="s">
        <v>1129</v>
      </c>
      <c r="F329" s="269" t="s">
        <v>1130</v>
      </c>
      <c r="G329" s="270" t="s">
        <v>173</v>
      </c>
      <c r="H329" s="271">
        <v>2</v>
      </c>
      <c r="I329" s="272"/>
      <c r="J329" s="273">
        <f>ROUND(I329*H329,2)</f>
        <v>0</v>
      </c>
      <c r="K329" s="269" t="s">
        <v>165</v>
      </c>
      <c r="L329" s="274"/>
      <c r="M329" s="275" t="s">
        <v>22</v>
      </c>
      <c r="N329" s="276" t="s">
        <v>50</v>
      </c>
      <c r="O329" s="42"/>
      <c r="P329" s="213">
        <f>O329*H329</f>
        <v>0</v>
      </c>
      <c r="Q329" s="213">
        <v>0.037</v>
      </c>
      <c r="R329" s="213">
        <f>Q329*H329</f>
        <v>0.074</v>
      </c>
      <c r="S329" s="213">
        <v>0</v>
      </c>
      <c r="T329" s="214">
        <f>S329*H329</f>
        <v>0</v>
      </c>
      <c r="AR329" s="25" t="s">
        <v>214</v>
      </c>
      <c r="AT329" s="25" t="s">
        <v>395</v>
      </c>
      <c r="AU329" s="25" t="s">
        <v>88</v>
      </c>
      <c r="AY329" s="25" t="s">
        <v>159</v>
      </c>
      <c r="BE329" s="215">
        <f>IF(N329="základní",J329,0)</f>
        <v>0</v>
      </c>
      <c r="BF329" s="215">
        <f>IF(N329="snížená",J329,0)</f>
        <v>0</v>
      </c>
      <c r="BG329" s="215">
        <f>IF(N329="zákl. přenesená",J329,0)</f>
        <v>0</v>
      </c>
      <c r="BH329" s="215">
        <f>IF(N329="sníž. přenesená",J329,0)</f>
        <v>0</v>
      </c>
      <c r="BI329" s="215">
        <f>IF(N329="nulová",J329,0)</f>
        <v>0</v>
      </c>
      <c r="BJ329" s="25" t="s">
        <v>24</v>
      </c>
      <c r="BK329" s="215">
        <f>ROUND(I329*H329,2)</f>
        <v>0</v>
      </c>
      <c r="BL329" s="25" t="s">
        <v>166</v>
      </c>
      <c r="BM329" s="25" t="s">
        <v>1131</v>
      </c>
    </row>
    <row r="330" spans="2:65" s="1" customFormat="1" ht="31.5" customHeight="1">
      <c r="B330" s="41"/>
      <c r="C330" s="267" t="s">
        <v>464</v>
      </c>
      <c r="D330" s="267" t="s">
        <v>395</v>
      </c>
      <c r="E330" s="268" t="s">
        <v>1132</v>
      </c>
      <c r="F330" s="269" t="s">
        <v>1133</v>
      </c>
      <c r="G330" s="270" t="s">
        <v>173</v>
      </c>
      <c r="H330" s="271">
        <v>1</v>
      </c>
      <c r="I330" s="272"/>
      <c r="J330" s="273">
        <f>ROUND(I330*H330,2)</f>
        <v>0</v>
      </c>
      <c r="K330" s="269" t="s">
        <v>165</v>
      </c>
      <c r="L330" s="274"/>
      <c r="M330" s="275" t="s">
        <v>22</v>
      </c>
      <c r="N330" s="276" t="s">
        <v>50</v>
      </c>
      <c r="O330" s="42"/>
      <c r="P330" s="213">
        <f>O330*H330</f>
        <v>0</v>
      </c>
      <c r="Q330" s="213">
        <v>0.031</v>
      </c>
      <c r="R330" s="213">
        <f>Q330*H330</f>
        <v>0.031</v>
      </c>
      <c r="S330" s="213">
        <v>0</v>
      </c>
      <c r="T330" s="214">
        <f>S330*H330</f>
        <v>0</v>
      </c>
      <c r="AR330" s="25" t="s">
        <v>214</v>
      </c>
      <c r="AT330" s="25" t="s">
        <v>395</v>
      </c>
      <c r="AU330" s="25" t="s">
        <v>88</v>
      </c>
      <c r="AY330" s="25" t="s">
        <v>159</v>
      </c>
      <c r="BE330" s="215">
        <f>IF(N330="základní",J330,0)</f>
        <v>0</v>
      </c>
      <c r="BF330" s="215">
        <f>IF(N330="snížená",J330,0)</f>
        <v>0</v>
      </c>
      <c r="BG330" s="215">
        <f>IF(N330="zákl. přenesená",J330,0)</f>
        <v>0</v>
      </c>
      <c r="BH330" s="215">
        <f>IF(N330="sníž. přenesená",J330,0)</f>
        <v>0</v>
      </c>
      <c r="BI330" s="215">
        <f>IF(N330="nulová",J330,0)</f>
        <v>0</v>
      </c>
      <c r="BJ330" s="25" t="s">
        <v>24</v>
      </c>
      <c r="BK330" s="215">
        <f>ROUND(I330*H330,2)</f>
        <v>0</v>
      </c>
      <c r="BL330" s="25" t="s">
        <v>166</v>
      </c>
      <c r="BM330" s="25" t="s">
        <v>1134</v>
      </c>
    </row>
    <row r="331" spans="2:65" s="1" customFormat="1" ht="31.5" customHeight="1">
      <c r="B331" s="41"/>
      <c r="C331" s="267" t="s">
        <v>468</v>
      </c>
      <c r="D331" s="267" t="s">
        <v>395</v>
      </c>
      <c r="E331" s="268" t="s">
        <v>961</v>
      </c>
      <c r="F331" s="269" t="s">
        <v>962</v>
      </c>
      <c r="G331" s="270" t="s">
        <v>173</v>
      </c>
      <c r="H331" s="271">
        <v>1</v>
      </c>
      <c r="I331" s="272"/>
      <c r="J331" s="273">
        <f>ROUND(I331*H331,2)</f>
        <v>0</v>
      </c>
      <c r="K331" s="269" t="s">
        <v>165</v>
      </c>
      <c r="L331" s="274"/>
      <c r="M331" s="275" t="s">
        <v>22</v>
      </c>
      <c r="N331" s="276" t="s">
        <v>50</v>
      </c>
      <c r="O331" s="42"/>
      <c r="P331" s="213">
        <f>O331*H331</f>
        <v>0</v>
      </c>
      <c r="Q331" s="213">
        <v>0.045</v>
      </c>
      <c r="R331" s="213">
        <f>Q331*H331</f>
        <v>0.045</v>
      </c>
      <c r="S331" s="213">
        <v>0</v>
      </c>
      <c r="T331" s="214">
        <f>S331*H331</f>
        <v>0</v>
      </c>
      <c r="AR331" s="25" t="s">
        <v>214</v>
      </c>
      <c r="AT331" s="25" t="s">
        <v>395</v>
      </c>
      <c r="AU331" s="25" t="s">
        <v>88</v>
      </c>
      <c r="AY331" s="25" t="s">
        <v>159</v>
      </c>
      <c r="BE331" s="215">
        <f>IF(N331="základní",J331,0)</f>
        <v>0</v>
      </c>
      <c r="BF331" s="215">
        <f>IF(N331="snížená",J331,0)</f>
        <v>0</v>
      </c>
      <c r="BG331" s="215">
        <f>IF(N331="zákl. přenesená",J331,0)</f>
        <v>0</v>
      </c>
      <c r="BH331" s="215">
        <f>IF(N331="sníž. přenesená",J331,0)</f>
        <v>0</v>
      </c>
      <c r="BI331" s="215">
        <f>IF(N331="nulová",J331,0)</f>
        <v>0</v>
      </c>
      <c r="BJ331" s="25" t="s">
        <v>24</v>
      </c>
      <c r="BK331" s="215">
        <f>ROUND(I331*H331,2)</f>
        <v>0</v>
      </c>
      <c r="BL331" s="25" t="s">
        <v>166</v>
      </c>
      <c r="BM331" s="25" t="s">
        <v>1135</v>
      </c>
    </row>
    <row r="332" spans="2:65" s="1" customFormat="1" ht="22.5" customHeight="1">
      <c r="B332" s="41"/>
      <c r="C332" s="204" t="s">
        <v>474</v>
      </c>
      <c r="D332" s="204" t="s">
        <v>161</v>
      </c>
      <c r="E332" s="205" t="s">
        <v>1136</v>
      </c>
      <c r="F332" s="206" t="s">
        <v>1137</v>
      </c>
      <c r="G332" s="207" t="s">
        <v>629</v>
      </c>
      <c r="H332" s="208">
        <v>2</v>
      </c>
      <c r="I332" s="209"/>
      <c r="J332" s="210">
        <f>ROUND(I332*H332,2)</f>
        <v>0</v>
      </c>
      <c r="K332" s="206" t="s">
        <v>165</v>
      </c>
      <c r="L332" s="61"/>
      <c r="M332" s="211" t="s">
        <v>22</v>
      </c>
      <c r="N332" s="212" t="s">
        <v>50</v>
      </c>
      <c r="O332" s="42"/>
      <c r="P332" s="213">
        <f>O332*H332</f>
        <v>0</v>
      </c>
      <c r="Q332" s="213">
        <v>0.0012</v>
      </c>
      <c r="R332" s="213">
        <f>Q332*H332</f>
        <v>0.0024</v>
      </c>
      <c r="S332" s="213">
        <v>0</v>
      </c>
      <c r="T332" s="214">
        <f>S332*H332</f>
        <v>0</v>
      </c>
      <c r="AR332" s="25" t="s">
        <v>166</v>
      </c>
      <c r="AT332" s="25" t="s">
        <v>161</v>
      </c>
      <c r="AU332" s="25" t="s">
        <v>88</v>
      </c>
      <c r="AY332" s="25" t="s">
        <v>159</v>
      </c>
      <c r="BE332" s="215">
        <f>IF(N332="základní",J332,0)</f>
        <v>0</v>
      </c>
      <c r="BF332" s="215">
        <f>IF(N332="snížená",J332,0)</f>
        <v>0</v>
      </c>
      <c r="BG332" s="215">
        <f>IF(N332="zákl. přenesená",J332,0)</f>
        <v>0</v>
      </c>
      <c r="BH332" s="215">
        <f>IF(N332="sníž. přenesená",J332,0)</f>
        <v>0</v>
      </c>
      <c r="BI332" s="215">
        <f>IF(N332="nulová",J332,0)</f>
        <v>0</v>
      </c>
      <c r="BJ332" s="25" t="s">
        <v>24</v>
      </c>
      <c r="BK332" s="215">
        <f>ROUND(I332*H332,2)</f>
        <v>0</v>
      </c>
      <c r="BL332" s="25" t="s">
        <v>166</v>
      </c>
      <c r="BM332" s="25" t="s">
        <v>1138</v>
      </c>
    </row>
    <row r="333" spans="2:51" s="12" customFormat="1" ht="13.5">
      <c r="B333" s="216"/>
      <c r="C333" s="217"/>
      <c r="D333" s="218" t="s">
        <v>168</v>
      </c>
      <c r="E333" s="219" t="s">
        <v>22</v>
      </c>
      <c r="F333" s="220" t="s">
        <v>1139</v>
      </c>
      <c r="G333" s="217"/>
      <c r="H333" s="221" t="s">
        <v>22</v>
      </c>
      <c r="I333" s="222"/>
      <c r="J333" s="217"/>
      <c r="K333" s="217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168</v>
      </c>
      <c r="AU333" s="227" t="s">
        <v>88</v>
      </c>
      <c r="AV333" s="12" t="s">
        <v>24</v>
      </c>
      <c r="AW333" s="12" t="s">
        <v>42</v>
      </c>
      <c r="AX333" s="12" t="s">
        <v>79</v>
      </c>
      <c r="AY333" s="227" t="s">
        <v>159</v>
      </c>
    </row>
    <row r="334" spans="2:51" s="13" customFormat="1" ht="13.5">
      <c r="B334" s="228"/>
      <c r="C334" s="229"/>
      <c r="D334" s="230" t="s">
        <v>168</v>
      </c>
      <c r="E334" s="231" t="s">
        <v>22</v>
      </c>
      <c r="F334" s="232" t="s">
        <v>88</v>
      </c>
      <c r="G334" s="229"/>
      <c r="H334" s="233">
        <v>2</v>
      </c>
      <c r="I334" s="234"/>
      <c r="J334" s="229"/>
      <c r="K334" s="229"/>
      <c r="L334" s="235"/>
      <c r="M334" s="236"/>
      <c r="N334" s="237"/>
      <c r="O334" s="237"/>
      <c r="P334" s="237"/>
      <c r="Q334" s="237"/>
      <c r="R334" s="237"/>
      <c r="S334" s="237"/>
      <c r="T334" s="238"/>
      <c r="AT334" s="239" t="s">
        <v>168</v>
      </c>
      <c r="AU334" s="239" t="s">
        <v>88</v>
      </c>
      <c r="AV334" s="13" t="s">
        <v>88</v>
      </c>
      <c r="AW334" s="13" t="s">
        <v>42</v>
      </c>
      <c r="AX334" s="13" t="s">
        <v>24</v>
      </c>
      <c r="AY334" s="239" t="s">
        <v>159</v>
      </c>
    </row>
    <row r="335" spans="2:65" s="1" customFormat="1" ht="22.5" customHeight="1">
      <c r="B335" s="41"/>
      <c r="C335" s="204" t="s">
        <v>480</v>
      </c>
      <c r="D335" s="204" t="s">
        <v>161</v>
      </c>
      <c r="E335" s="205" t="s">
        <v>640</v>
      </c>
      <c r="F335" s="206" t="s">
        <v>641</v>
      </c>
      <c r="G335" s="207" t="s">
        <v>173</v>
      </c>
      <c r="H335" s="208">
        <v>1</v>
      </c>
      <c r="I335" s="209"/>
      <c r="J335" s="210">
        <f>ROUND(I335*H335,2)</f>
        <v>0</v>
      </c>
      <c r="K335" s="206" t="s">
        <v>165</v>
      </c>
      <c r="L335" s="61"/>
      <c r="M335" s="211" t="s">
        <v>22</v>
      </c>
      <c r="N335" s="212" t="s">
        <v>50</v>
      </c>
      <c r="O335" s="42"/>
      <c r="P335" s="213">
        <f>O335*H335</f>
        <v>0</v>
      </c>
      <c r="Q335" s="213">
        <v>0.00918</v>
      </c>
      <c r="R335" s="213">
        <f>Q335*H335</f>
        <v>0.00918</v>
      </c>
      <c r="S335" s="213">
        <v>0</v>
      </c>
      <c r="T335" s="214">
        <f>S335*H335</f>
        <v>0</v>
      </c>
      <c r="AR335" s="25" t="s">
        <v>166</v>
      </c>
      <c r="AT335" s="25" t="s">
        <v>161</v>
      </c>
      <c r="AU335" s="25" t="s">
        <v>88</v>
      </c>
      <c r="AY335" s="25" t="s">
        <v>159</v>
      </c>
      <c r="BE335" s="215">
        <f>IF(N335="základní",J335,0)</f>
        <v>0</v>
      </c>
      <c r="BF335" s="215">
        <f>IF(N335="snížená",J335,0)</f>
        <v>0</v>
      </c>
      <c r="BG335" s="215">
        <f>IF(N335="zákl. přenesená",J335,0)</f>
        <v>0</v>
      </c>
      <c r="BH335" s="215">
        <f>IF(N335="sníž. přenesená",J335,0)</f>
        <v>0</v>
      </c>
      <c r="BI335" s="215">
        <f>IF(N335="nulová",J335,0)</f>
        <v>0</v>
      </c>
      <c r="BJ335" s="25" t="s">
        <v>24</v>
      </c>
      <c r="BK335" s="215">
        <f>ROUND(I335*H335,2)</f>
        <v>0</v>
      </c>
      <c r="BL335" s="25" t="s">
        <v>166</v>
      </c>
      <c r="BM335" s="25" t="s">
        <v>1140</v>
      </c>
    </row>
    <row r="336" spans="2:51" s="12" customFormat="1" ht="13.5">
      <c r="B336" s="216"/>
      <c r="C336" s="217"/>
      <c r="D336" s="218" t="s">
        <v>168</v>
      </c>
      <c r="E336" s="219" t="s">
        <v>22</v>
      </c>
      <c r="F336" s="220" t="s">
        <v>510</v>
      </c>
      <c r="G336" s="217"/>
      <c r="H336" s="221" t="s">
        <v>22</v>
      </c>
      <c r="I336" s="222"/>
      <c r="J336" s="217"/>
      <c r="K336" s="217"/>
      <c r="L336" s="223"/>
      <c r="M336" s="224"/>
      <c r="N336" s="225"/>
      <c r="O336" s="225"/>
      <c r="P336" s="225"/>
      <c r="Q336" s="225"/>
      <c r="R336" s="225"/>
      <c r="S336" s="225"/>
      <c r="T336" s="226"/>
      <c r="AT336" s="227" t="s">
        <v>168</v>
      </c>
      <c r="AU336" s="227" t="s">
        <v>88</v>
      </c>
      <c r="AV336" s="12" t="s">
        <v>24</v>
      </c>
      <c r="AW336" s="12" t="s">
        <v>42</v>
      </c>
      <c r="AX336" s="12" t="s">
        <v>79</v>
      </c>
      <c r="AY336" s="227" t="s">
        <v>159</v>
      </c>
    </row>
    <row r="337" spans="2:51" s="13" customFormat="1" ht="13.5">
      <c r="B337" s="228"/>
      <c r="C337" s="229"/>
      <c r="D337" s="230" t="s">
        <v>168</v>
      </c>
      <c r="E337" s="231" t="s">
        <v>22</v>
      </c>
      <c r="F337" s="232" t="s">
        <v>24</v>
      </c>
      <c r="G337" s="229"/>
      <c r="H337" s="233">
        <v>1</v>
      </c>
      <c r="I337" s="234"/>
      <c r="J337" s="229"/>
      <c r="K337" s="229"/>
      <c r="L337" s="235"/>
      <c r="M337" s="236"/>
      <c r="N337" s="237"/>
      <c r="O337" s="237"/>
      <c r="P337" s="237"/>
      <c r="Q337" s="237"/>
      <c r="R337" s="237"/>
      <c r="S337" s="237"/>
      <c r="T337" s="238"/>
      <c r="AT337" s="239" t="s">
        <v>168</v>
      </c>
      <c r="AU337" s="239" t="s">
        <v>88</v>
      </c>
      <c r="AV337" s="13" t="s">
        <v>88</v>
      </c>
      <c r="AW337" s="13" t="s">
        <v>42</v>
      </c>
      <c r="AX337" s="13" t="s">
        <v>24</v>
      </c>
      <c r="AY337" s="239" t="s">
        <v>159</v>
      </c>
    </row>
    <row r="338" spans="2:65" s="1" customFormat="1" ht="44.25" customHeight="1">
      <c r="B338" s="41"/>
      <c r="C338" s="267" t="s">
        <v>486</v>
      </c>
      <c r="D338" s="267" t="s">
        <v>395</v>
      </c>
      <c r="E338" s="268" t="s">
        <v>649</v>
      </c>
      <c r="F338" s="269" t="s">
        <v>650</v>
      </c>
      <c r="G338" s="270" t="s">
        <v>173</v>
      </c>
      <c r="H338" s="271">
        <v>1</v>
      </c>
      <c r="I338" s="272"/>
      <c r="J338" s="273">
        <f>ROUND(I338*H338,2)</f>
        <v>0</v>
      </c>
      <c r="K338" s="269" t="s">
        <v>165</v>
      </c>
      <c r="L338" s="274"/>
      <c r="M338" s="275" t="s">
        <v>22</v>
      </c>
      <c r="N338" s="276" t="s">
        <v>50</v>
      </c>
      <c r="O338" s="42"/>
      <c r="P338" s="213">
        <f>O338*H338</f>
        <v>0</v>
      </c>
      <c r="Q338" s="213">
        <v>0.506</v>
      </c>
      <c r="R338" s="213">
        <f>Q338*H338</f>
        <v>0.506</v>
      </c>
      <c r="S338" s="213">
        <v>0</v>
      </c>
      <c r="T338" s="214">
        <f>S338*H338</f>
        <v>0</v>
      </c>
      <c r="AR338" s="25" t="s">
        <v>214</v>
      </c>
      <c r="AT338" s="25" t="s">
        <v>395</v>
      </c>
      <c r="AU338" s="25" t="s">
        <v>88</v>
      </c>
      <c r="AY338" s="25" t="s">
        <v>159</v>
      </c>
      <c r="BE338" s="215">
        <f>IF(N338="základní",J338,0)</f>
        <v>0</v>
      </c>
      <c r="BF338" s="215">
        <f>IF(N338="snížená",J338,0)</f>
        <v>0</v>
      </c>
      <c r="BG338" s="215">
        <f>IF(N338="zákl. přenesená",J338,0)</f>
        <v>0</v>
      </c>
      <c r="BH338" s="215">
        <f>IF(N338="sníž. přenesená",J338,0)</f>
        <v>0</v>
      </c>
      <c r="BI338" s="215">
        <f>IF(N338="nulová",J338,0)</f>
        <v>0</v>
      </c>
      <c r="BJ338" s="25" t="s">
        <v>24</v>
      </c>
      <c r="BK338" s="215">
        <f>ROUND(I338*H338,2)</f>
        <v>0</v>
      </c>
      <c r="BL338" s="25" t="s">
        <v>166</v>
      </c>
      <c r="BM338" s="25" t="s">
        <v>1141</v>
      </c>
    </row>
    <row r="339" spans="2:65" s="1" customFormat="1" ht="22.5" customHeight="1">
      <c r="B339" s="41"/>
      <c r="C339" s="204" t="s">
        <v>501</v>
      </c>
      <c r="D339" s="204" t="s">
        <v>161</v>
      </c>
      <c r="E339" s="205" t="s">
        <v>658</v>
      </c>
      <c r="F339" s="206" t="s">
        <v>659</v>
      </c>
      <c r="G339" s="207" t="s">
        <v>173</v>
      </c>
      <c r="H339" s="208">
        <v>4</v>
      </c>
      <c r="I339" s="209"/>
      <c r="J339" s="210">
        <f>ROUND(I339*H339,2)</f>
        <v>0</v>
      </c>
      <c r="K339" s="206" t="s">
        <v>165</v>
      </c>
      <c r="L339" s="61"/>
      <c r="M339" s="211" t="s">
        <v>22</v>
      </c>
      <c r="N339" s="212" t="s">
        <v>50</v>
      </c>
      <c r="O339" s="42"/>
      <c r="P339" s="213">
        <f>O339*H339</f>
        <v>0</v>
      </c>
      <c r="Q339" s="213">
        <v>0.01147</v>
      </c>
      <c r="R339" s="213">
        <f>Q339*H339</f>
        <v>0.04588</v>
      </c>
      <c r="S339" s="213">
        <v>0</v>
      </c>
      <c r="T339" s="214">
        <f>S339*H339</f>
        <v>0</v>
      </c>
      <c r="AR339" s="25" t="s">
        <v>166</v>
      </c>
      <c r="AT339" s="25" t="s">
        <v>161</v>
      </c>
      <c r="AU339" s="25" t="s">
        <v>88</v>
      </c>
      <c r="AY339" s="25" t="s">
        <v>159</v>
      </c>
      <c r="BE339" s="215">
        <f>IF(N339="základní",J339,0)</f>
        <v>0</v>
      </c>
      <c r="BF339" s="215">
        <f>IF(N339="snížená",J339,0)</f>
        <v>0</v>
      </c>
      <c r="BG339" s="215">
        <f>IF(N339="zákl. přenesená",J339,0)</f>
        <v>0</v>
      </c>
      <c r="BH339" s="215">
        <f>IF(N339="sníž. přenesená",J339,0)</f>
        <v>0</v>
      </c>
      <c r="BI339" s="215">
        <f>IF(N339="nulová",J339,0)</f>
        <v>0</v>
      </c>
      <c r="BJ339" s="25" t="s">
        <v>24</v>
      </c>
      <c r="BK339" s="215">
        <f>ROUND(I339*H339,2)</f>
        <v>0</v>
      </c>
      <c r="BL339" s="25" t="s">
        <v>166</v>
      </c>
      <c r="BM339" s="25" t="s">
        <v>1142</v>
      </c>
    </row>
    <row r="340" spans="2:51" s="12" customFormat="1" ht="13.5">
      <c r="B340" s="216"/>
      <c r="C340" s="217"/>
      <c r="D340" s="218" t="s">
        <v>168</v>
      </c>
      <c r="E340" s="219" t="s">
        <v>22</v>
      </c>
      <c r="F340" s="220" t="s">
        <v>510</v>
      </c>
      <c r="G340" s="217"/>
      <c r="H340" s="221" t="s">
        <v>22</v>
      </c>
      <c r="I340" s="222"/>
      <c r="J340" s="217"/>
      <c r="K340" s="217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168</v>
      </c>
      <c r="AU340" s="227" t="s">
        <v>88</v>
      </c>
      <c r="AV340" s="12" t="s">
        <v>24</v>
      </c>
      <c r="AW340" s="12" t="s">
        <v>42</v>
      </c>
      <c r="AX340" s="12" t="s">
        <v>79</v>
      </c>
      <c r="AY340" s="227" t="s">
        <v>159</v>
      </c>
    </row>
    <row r="341" spans="2:51" s="13" customFormat="1" ht="13.5">
      <c r="B341" s="228"/>
      <c r="C341" s="229"/>
      <c r="D341" s="230" t="s">
        <v>168</v>
      </c>
      <c r="E341" s="231" t="s">
        <v>22</v>
      </c>
      <c r="F341" s="232" t="s">
        <v>1143</v>
      </c>
      <c r="G341" s="229"/>
      <c r="H341" s="233">
        <v>4</v>
      </c>
      <c r="I341" s="234"/>
      <c r="J341" s="229"/>
      <c r="K341" s="229"/>
      <c r="L341" s="235"/>
      <c r="M341" s="236"/>
      <c r="N341" s="237"/>
      <c r="O341" s="237"/>
      <c r="P341" s="237"/>
      <c r="Q341" s="237"/>
      <c r="R341" s="237"/>
      <c r="S341" s="237"/>
      <c r="T341" s="238"/>
      <c r="AT341" s="239" t="s">
        <v>168</v>
      </c>
      <c r="AU341" s="239" t="s">
        <v>88</v>
      </c>
      <c r="AV341" s="13" t="s">
        <v>88</v>
      </c>
      <c r="AW341" s="13" t="s">
        <v>42</v>
      </c>
      <c r="AX341" s="13" t="s">
        <v>24</v>
      </c>
      <c r="AY341" s="239" t="s">
        <v>159</v>
      </c>
    </row>
    <row r="342" spans="2:65" s="1" customFormat="1" ht="44.25" customHeight="1">
      <c r="B342" s="41"/>
      <c r="C342" s="267" t="s">
        <v>506</v>
      </c>
      <c r="D342" s="267" t="s">
        <v>395</v>
      </c>
      <c r="E342" s="268" t="s">
        <v>664</v>
      </c>
      <c r="F342" s="269" t="s">
        <v>665</v>
      </c>
      <c r="G342" s="270" t="s">
        <v>173</v>
      </c>
      <c r="H342" s="271">
        <v>2</v>
      </c>
      <c r="I342" s="272"/>
      <c r="J342" s="273">
        <f>ROUND(I342*H342,2)</f>
        <v>0</v>
      </c>
      <c r="K342" s="269" t="s">
        <v>165</v>
      </c>
      <c r="L342" s="274"/>
      <c r="M342" s="275" t="s">
        <v>22</v>
      </c>
      <c r="N342" s="276" t="s">
        <v>50</v>
      </c>
      <c r="O342" s="42"/>
      <c r="P342" s="213">
        <f>O342*H342</f>
        <v>0</v>
      </c>
      <c r="Q342" s="213">
        <v>0.585</v>
      </c>
      <c r="R342" s="213">
        <f>Q342*H342</f>
        <v>1.17</v>
      </c>
      <c r="S342" s="213">
        <v>0</v>
      </c>
      <c r="T342" s="214">
        <f>S342*H342</f>
        <v>0</v>
      </c>
      <c r="AR342" s="25" t="s">
        <v>214</v>
      </c>
      <c r="AT342" s="25" t="s">
        <v>395</v>
      </c>
      <c r="AU342" s="25" t="s">
        <v>88</v>
      </c>
      <c r="AY342" s="25" t="s">
        <v>159</v>
      </c>
      <c r="BE342" s="215">
        <f>IF(N342="základní",J342,0)</f>
        <v>0</v>
      </c>
      <c r="BF342" s="215">
        <f>IF(N342="snížená",J342,0)</f>
        <v>0</v>
      </c>
      <c r="BG342" s="215">
        <f>IF(N342="zákl. přenesená",J342,0)</f>
        <v>0</v>
      </c>
      <c r="BH342" s="215">
        <f>IF(N342="sníž. přenesená",J342,0)</f>
        <v>0</v>
      </c>
      <c r="BI342" s="215">
        <f>IF(N342="nulová",J342,0)</f>
        <v>0</v>
      </c>
      <c r="BJ342" s="25" t="s">
        <v>24</v>
      </c>
      <c r="BK342" s="215">
        <f>ROUND(I342*H342,2)</f>
        <v>0</v>
      </c>
      <c r="BL342" s="25" t="s">
        <v>166</v>
      </c>
      <c r="BM342" s="25" t="s">
        <v>1144</v>
      </c>
    </row>
    <row r="343" spans="2:51" s="13" customFormat="1" ht="13.5">
      <c r="B343" s="228"/>
      <c r="C343" s="229"/>
      <c r="D343" s="230" t="s">
        <v>168</v>
      </c>
      <c r="E343" s="231" t="s">
        <v>22</v>
      </c>
      <c r="F343" s="232" t="s">
        <v>88</v>
      </c>
      <c r="G343" s="229"/>
      <c r="H343" s="233">
        <v>2</v>
      </c>
      <c r="I343" s="234"/>
      <c r="J343" s="229"/>
      <c r="K343" s="229"/>
      <c r="L343" s="235"/>
      <c r="M343" s="236"/>
      <c r="N343" s="237"/>
      <c r="O343" s="237"/>
      <c r="P343" s="237"/>
      <c r="Q343" s="237"/>
      <c r="R343" s="237"/>
      <c r="S343" s="237"/>
      <c r="T343" s="238"/>
      <c r="AT343" s="239" t="s">
        <v>168</v>
      </c>
      <c r="AU343" s="239" t="s">
        <v>88</v>
      </c>
      <c r="AV343" s="13" t="s">
        <v>88</v>
      </c>
      <c r="AW343" s="13" t="s">
        <v>42</v>
      </c>
      <c r="AX343" s="13" t="s">
        <v>24</v>
      </c>
      <c r="AY343" s="239" t="s">
        <v>159</v>
      </c>
    </row>
    <row r="344" spans="2:65" s="1" customFormat="1" ht="22.5" customHeight="1">
      <c r="B344" s="41"/>
      <c r="C344" s="267" t="s">
        <v>514</v>
      </c>
      <c r="D344" s="267" t="s">
        <v>395</v>
      </c>
      <c r="E344" s="268" t="s">
        <v>1145</v>
      </c>
      <c r="F344" s="269" t="s">
        <v>1146</v>
      </c>
      <c r="G344" s="270" t="s">
        <v>517</v>
      </c>
      <c r="H344" s="271">
        <v>1</v>
      </c>
      <c r="I344" s="272"/>
      <c r="J344" s="273">
        <f>ROUND(I344*H344,2)</f>
        <v>0</v>
      </c>
      <c r="K344" s="269" t="s">
        <v>22</v>
      </c>
      <c r="L344" s="274"/>
      <c r="M344" s="275" t="s">
        <v>22</v>
      </c>
      <c r="N344" s="276" t="s">
        <v>50</v>
      </c>
      <c r="O344" s="42"/>
      <c r="P344" s="213">
        <f>O344*H344</f>
        <v>0</v>
      </c>
      <c r="Q344" s="213">
        <v>0.51</v>
      </c>
      <c r="R344" s="213">
        <f>Q344*H344</f>
        <v>0.51</v>
      </c>
      <c r="S344" s="213">
        <v>0</v>
      </c>
      <c r="T344" s="214">
        <f>S344*H344</f>
        <v>0</v>
      </c>
      <c r="AR344" s="25" t="s">
        <v>214</v>
      </c>
      <c r="AT344" s="25" t="s">
        <v>395</v>
      </c>
      <c r="AU344" s="25" t="s">
        <v>88</v>
      </c>
      <c r="AY344" s="25" t="s">
        <v>159</v>
      </c>
      <c r="BE344" s="215">
        <f>IF(N344="základní",J344,0)</f>
        <v>0</v>
      </c>
      <c r="BF344" s="215">
        <f>IF(N344="snížená",J344,0)</f>
        <v>0</v>
      </c>
      <c r="BG344" s="215">
        <f>IF(N344="zákl. přenesená",J344,0)</f>
        <v>0</v>
      </c>
      <c r="BH344" s="215">
        <f>IF(N344="sníž. přenesená",J344,0)</f>
        <v>0</v>
      </c>
      <c r="BI344" s="215">
        <f>IF(N344="nulová",J344,0)</f>
        <v>0</v>
      </c>
      <c r="BJ344" s="25" t="s">
        <v>24</v>
      </c>
      <c r="BK344" s="215">
        <f>ROUND(I344*H344,2)</f>
        <v>0</v>
      </c>
      <c r="BL344" s="25" t="s">
        <v>166</v>
      </c>
      <c r="BM344" s="25" t="s">
        <v>1147</v>
      </c>
    </row>
    <row r="345" spans="2:65" s="1" customFormat="1" ht="22.5" customHeight="1">
      <c r="B345" s="41"/>
      <c r="C345" s="267" t="s">
        <v>519</v>
      </c>
      <c r="D345" s="267" t="s">
        <v>395</v>
      </c>
      <c r="E345" s="268" t="s">
        <v>668</v>
      </c>
      <c r="F345" s="269" t="s">
        <v>1148</v>
      </c>
      <c r="G345" s="270" t="s">
        <v>517</v>
      </c>
      <c r="H345" s="271">
        <v>1</v>
      </c>
      <c r="I345" s="272"/>
      <c r="J345" s="273">
        <f>ROUND(I345*H345,2)</f>
        <v>0</v>
      </c>
      <c r="K345" s="269" t="s">
        <v>22</v>
      </c>
      <c r="L345" s="274"/>
      <c r="M345" s="275" t="s">
        <v>22</v>
      </c>
      <c r="N345" s="276" t="s">
        <v>50</v>
      </c>
      <c r="O345" s="42"/>
      <c r="P345" s="213">
        <f>O345*H345</f>
        <v>0</v>
      </c>
      <c r="Q345" s="213">
        <v>0.92</v>
      </c>
      <c r="R345" s="213">
        <f>Q345*H345</f>
        <v>0.92</v>
      </c>
      <c r="S345" s="213">
        <v>0</v>
      </c>
      <c r="T345" s="214">
        <f>S345*H345</f>
        <v>0</v>
      </c>
      <c r="AR345" s="25" t="s">
        <v>214</v>
      </c>
      <c r="AT345" s="25" t="s">
        <v>395</v>
      </c>
      <c r="AU345" s="25" t="s">
        <v>88</v>
      </c>
      <c r="AY345" s="25" t="s">
        <v>159</v>
      </c>
      <c r="BE345" s="215">
        <f>IF(N345="základní",J345,0)</f>
        <v>0</v>
      </c>
      <c r="BF345" s="215">
        <f>IF(N345="snížená",J345,0)</f>
        <v>0</v>
      </c>
      <c r="BG345" s="215">
        <f>IF(N345="zákl. přenesená",J345,0)</f>
        <v>0</v>
      </c>
      <c r="BH345" s="215">
        <f>IF(N345="sníž. přenesená",J345,0)</f>
        <v>0</v>
      </c>
      <c r="BI345" s="215">
        <f>IF(N345="nulová",J345,0)</f>
        <v>0</v>
      </c>
      <c r="BJ345" s="25" t="s">
        <v>24</v>
      </c>
      <c r="BK345" s="215">
        <f>ROUND(I345*H345,2)</f>
        <v>0</v>
      </c>
      <c r="BL345" s="25" t="s">
        <v>166</v>
      </c>
      <c r="BM345" s="25" t="s">
        <v>1149</v>
      </c>
    </row>
    <row r="346" spans="2:65" s="1" customFormat="1" ht="22.5" customHeight="1">
      <c r="B346" s="41"/>
      <c r="C346" s="204" t="s">
        <v>523</v>
      </c>
      <c r="D346" s="204" t="s">
        <v>161</v>
      </c>
      <c r="E346" s="205" t="s">
        <v>682</v>
      </c>
      <c r="F346" s="206" t="s">
        <v>683</v>
      </c>
      <c r="G346" s="207" t="s">
        <v>173</v>
      </c>
      <c r="H346" s="208">
        <v>2</v>
      </c>
      <c r="I346" s="209"/>
      <c r="J346" s="210">
        <f>ROUND(I346*H346,2)</f>
        <v>0</v>
      </c>
      <c r="K346" s="206" t="s">
        <v>165</v>
      </c>
      <c r="L346" s="61"/>
      <c r="M346" s="211" t="s">
        <v>22</v>
      </c>
      <c r="N346" s="212" t="s">
        <v>50</v>
      </c>
      <c r="O346" s="42"/>
      <c r="P346" s="213">
        <f>O346*H346</f>
        <v>0</v>
      </c>
      <c r="Q346" s="213">
        <v>0.02753</v>
      </c>
      <c r="R346" s="213">
        <f>Q346*H346</f>
        <v>0.05506</v>
      </c>
      <c r="S346" s="213">
        <v>0</v>
      </c>
      <c r="T346" s="214">
        <f>S346*H346</f>
        <v>0</v>
      </c>
      <c r="AR346" s="25" t="s">
        <v>166</v>
      </c>
      <c r="AT346" s="25" t="s">
        <v>161</v>
      </c>
      <c r="AU346" s="25" t="s">
        <v>88</v>
      </c>
      <c r="AY346" s="25" t="s">
        <v>159</v>
      </c>
      <c r="BE346" s="215">
        <f>IF(N346="základní",J346,0)</f>
        <v>0</v>
      </c>
      <c r="BF346" s="215">
        <f>IF(N346="snížená",J346,0)</f>
        <v>0</v>
      </c>
      <c r="BG346" s="215">
        <f>IF(N346="zákl. přenesená",J346,0)</f>
        <v>0</v>
      </c>
      <c r="BH346" s="215">
        <f>IF(N346="sníž. přenesená",J346,0)</f>
        <v>0</v>
      </c>
      <c r="BI346" s="215">
        <f>IF(N346="nulová",J346,0)</f>
        <v>0</v>
      </c>
      <c r="BJ346" s="25" t="s">
        <v>24</v>
      </c>
      <c r="BK346" s="215">
        <f>ROUND(I346*H346,2)</f>
        <v>0</v>
      </c>
      <c r="BL346" s="25" t="s">
        <v>166</v>
      </c>
      <c r="BM346" s="25" t="s">
        <v>1150</v>
      </c>
    </row>
    <row r="347" spans="2:51" s="12" customFormat="1" ht="13.5">
      <c r="B347" s="216"/>
      <c r="C347" s="217"/>
      <c r="D347" s="218" t="s">
        <v>168</v>
      </c>
      <c r="E347" s="219" t="s">
        <v>22</v>
      </c>
      <c r="F347" s="220" t="s">
        <v>510</v>
      </c>
      <c r="G347" s="217"/>
      <c r="H347" s="221" t="s">
        <v>22</v>
      </c>
      <c r="I347" s="222"/>
      <c r="J347" s="217"/>
      <c r="K347" s="217"/>
      <c r="L347" s="223"/>
      <c r="M347" s="224"/>
      <c r="N347" s="225"/>
      <c r="O347" s="225"/>
      <c r="P347" s="225"/>
      <c r="Q347" s="225"/>
      <c r="R347" s="225"/>
      <c r="S347" s="225"/>
      <c r="T347" s="226"/>
      <c r="AT347" s="227" t="s">
        <v>168</v>
      </c>
      <c r="AU347" s="227" t="s">
        <v>88</v>
      </c>
      <c r="AV347" s="12" t="s">
        <v>24</v>
      </c>
      <c r="AW347" s="12" t="s">
        <v>42</v>
      </c>
      <c r="AX347" s="12" t="s">
        <v>79</v>
      </c>
      <c r="AY347" s="227" t="s">
        <v>159</v>
      </c>
    </row>
    <row r="348" spans="2:51" s="13" customFormat="1" ht="13.5">
      <c r="B348" s="228"/>
      <c r="C348" s="229"/>
      <c r="D348" s="230" t="s">
        <v>168</v>
      </c>
      <c r="E348" s="231" t="s">
        <v>22</v>
      </c>
      <c r="F348" s="232" t="s">
        <v>932</v>
      </c>
      <c r="G348" s="229"/>
      <c r="H348" s="233">
        <v>2</v>
      </c>
      <c r="I348" s="234"/>
      <c r="J348" s="229"/>
      <c r="K348" s="229"/>
      <c r="L348" s="235"/>
      <c r="M348" s="236"/>
      <c r="N348" s="237"/>
      <c r="O348" s="237"/>
      <c r="P348" s="237"/>
      <c r="Q348" s="237"/>
      <c r="R348" s="237"/>
      <c r="S348" s="237"/>
      <c r="T348" s="238"/>
      <c r="AT348" s="239" t="s">
        <v>168</v>
      </c>
      <c r="AU348" s="239" t="s">
        <v>88</v>
      </c>
      <c r="AV348" s="13" t="s">
        <v>88</v>
      </c>
      <c r="AW348" s="13" t="s">
        <v>42</v>
      </c>
      <c r="AX348" s="13" t="s">
        <v>24</v>
      </c>
      <c r="AY348" s="239" t="s">
        <v>159</v>
      </c>
    </row>
    <row r="349" spans="2:65" s="1" customFormat="1" ht="44.25" customHeight="1">
      <c r="B349" s="41"/>
      <c r="C349" s="267" t="s">
        <v>527</v>
      </c>
      <c r="D349" s="267" t="s">
        <v>395</v>
      </c>
      <c r="E349" s="268" t="s">
        <v>1151</v>
      </c>
      <c r="F349" s="269" t="s">
        <v>1152</v>
      </c>
      <c r="G349" s="270" t="s">
        <v>517</v>
      </c>
      <c r="H349" s="271">
        <v>1</v>
      </c>
      <c r="I349" s="272"/>
      <c r="J349" s="273">
        <f aca="true" t="shared" si="0" ref="J349:J354">ROUND(I349*H349,2)</f>
        <v>0</v>
      </c>
      <c r="K349" s="269" t="s">
        <v>22</v>
      </c>
      <c r="L349" s="274"/>
      <c r="M349" s="275" t="s">
        <v>22</v>
      </c>
      <c r="N349" s="276" t="s">
        <v>50</v>
      </c>
      <c r="O349" s="42"/>
      <c r="P349" s="213">
        <f aca="true" t="shared" si="1" ref="P349:P354">O349*H349</f>
        <v>0</v>
      </c>
      <c r="Q349" s="213">
        <v>3.39</v>
      </c>
      <c r="R349" s="213">
        <f aca="true" t="shared" si="2" ref="R349:R354">Q349*H349</f>
        <v>3.39</v>
      </c>
      <c r="S349" s="213">
        <v>0</v>
      </c>
      <c r="T349" s="214">
        <f aca="true" t="shared" si="3" ref="T349:T354">S349*H349</f>
        <v>0</v>
      </c>
      <c r="AR349" s="25" t="s">
        <v>214</v>
      </c>
      <c r="AT349" s="25" t="s">
        <v>395</v>
      </c>
      <c r="AU349" s="25" t="s">
        <v>88</v>
      </c>
      <c r="AY349" s="25" t="s">
        <v>159</v>
      </c>
      <c r="BE349" s="215">
        <f aca="true" t="shared" si="4" ref="BE349:BE354">IF(N349="základní",J349,0)</f>
        <v>0</v>
      </c>
      <c r="BF349" s="215">
        <f aca="true" t="shared" si="5" ref="BF349:BF354">IF(N349="snížená",J349,0)</f>
        <v>0</v>
      </c>
      <c r="BG349" s="215">
        <f aca="true" t="shared" si="6" ref="BG349:BG354">IF(N349="zákl. přenesená",J349,0)</f>
        <v>0</v>
      </c>
      <c r="BH349" s="215">
        <f aca="true" t="shared" si="7" ref="BH349:BH354">IF(N349="sníž. přenesená",J349,0)</f>
        <v>0</v>
      </c>
      <c r="BI349" s="215">
        <f aca="true" t="shared" si="8" ref="BI349:BI354">IF(N349="nulová",J349,0)</f>
        <v>0</v>
      </c>
      <c r="BJ349" s="25" t="s">
        <v>24</v>
      </c>
      <c r="BK349" s="215">
        <f aca="true" t="shared" si="9" ref="BK349:BK354">ROUND(I349*H349,2)</f>
        <v>0</v>
      </c>
      <c r="BL349" s="25" t="s">
        <v>166</v>
      </c>
      <c r="BM349" s="25" t="s">
        <v>1153</v>
      </c>
    </row>
    <row r="350" spans="2:65" s="1" customFormat="1" ht="44.25" customHeight="1">
      <c r="B350" s="41"/>
      <c r="C350" s="267" t="s">
        <v>531</v>
      </c>
      <c r="D350" s="267" t="s">
        <v>395</v>
      </c>
      <c r="E350" s="268" t="s">
        <v>1154</v>
      </c>
      <c r="F350" s="269" t="s">
        <v>1155</v>
      </c>
      <c r="G350" s="270" t="s">
        <v>517</v>
      </c>
      <c r="H350" s="271">
        <v>1</v>
      </c>
      <c r="I350" s="272"/>
      <c r="J350" s="273">
        <f t="shared" si="0"/>
        <v>0</v>
      </c>
      <c r="K350" s="269" t="s">
        <v>22</v>
      </c>
      <c r="L350" s="274"/>
      <c r="M350" s="275" t="s">
        <v>22</v>
      </c>
      <c r="N350" s="276" t="s">
        <v>50</v>
      </c>
      <c r="O350" s="42"/>
      <c r="P350" s="213">
        <f t="shared" si="1"/>
        <v>0</v>
      </c>
      <c r="Q350" s="213">
        <v>6.6</v>
      </c>
      <c r="R350" s="213">
        <f t="shared" si="2"/>
        <v>6.6</v>
      </c>
      <c r="S350" s="213">
        <v>0</v>
      </c>
      <c r="T350" s="214">
        <f t="shared" si="3"/>
        <v>0</v>
      </c>
      <c r="AR350" s="25" t="s">
        <v>214</v>
      </c>
      <c r="AT350" s="25" t="s">
        <v>395</v>
      </c>
      <c r="AU350" s="25" t="s">
        <v>88</v>
      </c>
      <c r="AY350" s="25" t="s">
        <v>159</v>
      </c>
      <c r="BE350" s="215">
        <f t="shared" si="4"/>
        <v>0</v>
      </c>
      <c r="BF350" s="215">
        <f t="shared" si="5"/>
        <v>0</v>
      </c>
      <c r="BG350" s="215">
        <f t="shared" si="6"/>
        <v>0</v>
      </c>
      <c r="BH350" s="215">
        <f t="shared" si="7"/>
        <v>0</v>
      </c>
      <c r="BI350" s="215">
        <f t="shared" si="8"/>
        <v>0</v>
      </c>
      <c r="BJ350" s="25" t="s">
        <v>24</v>
      </c>
      <c r="BK350" s="215">
        <f t="shared" si="9"/>
        <v>0</v>
      </c>
      <c r="BL350" s="25" t="s">
        <v>166</v>
      </c>
      <c r="BM350" s="25" t="s">
        <v>1156</v>
      </c>
    </row>
    <row r="351" spans="2:65" s="1" customFormat="1" ht="44.25" customHeight="1">
      <c r="B351" s="41"/>
      <c r="C351" s="267" t="s">
        <v>535</v>
      </c>
      <c r="D351" s="267" t="s">
        <v>395</v>
      </c>
      <c r="E351" s="268" t="s">
        <v>691</v>
      </c>
      <c r="F351" s="269" t="s">
        <v>692</v>
      </c>
      <c r="G351" s="270" t="s">
        <v>173</v>
      </c>
      <c r="H351" s="271">
        <v>3</v>
      </c>
      <c r="I351" s="272"/>
      <c r="J351" s="273">
        <f t="shared" si="0"/>
        <v>0</v>
      </c>
      <c r="K351" s="269" t="s">
        <v>165</v>
      </c>
      <c r="L351" s="274"/>
      <c r="M351" s="275" t="s">
        <v>22</v>
      </c>
      <c r="N351" s="276" t="s">
        <v>50</v>
      </c>
      <c r="O351" s="42"/>
      <c r="P351" s="213">
        <f t="shared" si="1"/>
        <v>0</v>
      </c>
      <c r="Q351" s="213">
        <v>0.002</v>
      </c>
      <c r="R351" s="213">
        <f t="shared" si="2"/>
        <v>0.006</v>
      </c>
      <c r="S351" s="213">
        <v>0</v>
      </c>
      <c r="T351" s="214">
        <f t="shared" si="3"/>
        <v>0</v>
      </c>
      <c r="AR351" s="25" t="s">
        <v>214</v>
      </c>
      <c r="AT351" s="25" t="s">
        <v>395</v>
      </c>
      <c r="AU351" s="25" t="s">
        <v>88</v>
      </c>
      <c r="AY351" s="25" t="s">
        <v>159</v>
      </c>
      <c r="BE351" s="215">
        <f t="shared" si="4"/>
        <v>0</v>
      </c>
      <c r="BF351" s="215">
        <f t="shared" si="5"/>
        <v>0</v>
      </c>
      <c r="BG351" s="215">
        <f t="shared" si="6"/>
        <v>0</v>
      </c>
      <c r="BH351" s="215">
        <f t="shared" si="7"/>
        <v>0</v>
      </c>
      <c r="BI351" s="215">
        <f t="shared" si="8"/>
        <v>0</v>
      </c>
      <c r="BJ351" s="25" t="s">
        <v>24</v>
      </c>
      <c r="BK351" s="215">
        <f t="shared" si="9"/>
        <v>0</v>
      </c>
      <c r="BL351" s="25" t="s">
        <v>166</v>
      </c>
      <c r="BM351" s="25" t="s">
        <v>1157</v>
      </c>
    </row>
    <row r="352" spans="2:65" s="1" customFormat="1" ht="44.25" customHeight="1">
      <c r="B352" s="41"/>
      <c r="C352" s="267" t="s">
        <v>539</v>
      </c>
      <c r="D352" s="267" t="s">
        <v>395</v>
      </c>
      <c r="E352" s="268" t="s">
        <v>1158</v>
      </c>
      <c r="F352" s="269" t="s">
        <v>1159</v>
      </c>
      <c r="G352" s="270" t="s">
        <v>173</v>
      </c>
      <c r="H352" s="271">
        <v>1</v>
      </c>
      <c r="I352" s="272"/>
      <c r="J352" s="273">
        <f t="shared" si="0"/>
        <v>0</v>
      </c>
      <c r="K352" s="269" t="s">
        <v>22</v>
      </c>
      <c r="L352" s="274"/>
      <c r="M352" s="275" t="s">
        <v>22</v>
      </c>
      <c r="N352" s="276" t="s">
        <v>50</v>
      </c>
      <c r="O352" s="42"/>
      <c r="P352" s="213">
        <f t="shared" si="1"/>
        <v>0</v>
      </c>
      <c r="Q352" s="213">
        <v>0.002</v>
      </c>
      <c r="R352" s="213">
        <f t="shared" si="2"/>
        <v>0.002</v>
      </c>
      <c r="S352" s="213">
        <v>0</v>
      </c>
      <c r="T352" s="214">
        <f t="shared" si="3"/>
        <v>0</v>
      </c>
      <c r="AR352" s="25" t="s">
        <v>214</v>
      </c>
      <c r="AT352" s="25" t="s">
        <v>395</v>
      </c>
      <c r="AU352" s="25" t="s">
        <v>88</v>
      </c>
      <c r="AY352" s="25" t="s">
        <v>159</v>
      </c>
      <c r="BE352" s="215">
        <f t="shared" si="4"/>
        <v>0</v>
      </c>
      <c r="BF352" s="215">
        <f t="shared" si="5"/>
        <v>0</v>
      </c>
      <c r="BG352" s="215">
        <f t="shared" si="6"/>
        <v>0</v>
      </c>
      <c r="BH352" s="215">
        <f t="shared" si="7"/>
        <v>0</v>
      </c>
      <c r="BI352" s="215">
        <f t="shared" si="8"/>
        <v>0</v>
      </c>
      <c r="BJ352" s="25" t="s">
        <v>24</v>
      </c>
      <c r="BK352" s="215">
        <f t="shared" si="9"/>
        <v>0</v>
      </c>
      <c r="BL352" s="25" t="s">
        <v>166</v>
      </c>
      <c r="BM352" s="25" t="s">
        <v>1160</v>
      </c>
    </row>
    <row r="353" spans="2:65" s="1" customFormat="1" ht="44.25" customHeight="1">
      <c r="B353" s="41"/>
      <c r="C353" s="267" t="s">
        <v>547</v>
      </c>
      <c r="D353" s="267" t="s">
        <v>395</v>
      </c>
      <c r="E353" s="268" t="s">
        <v>695</v>
      </c>
      <c r="F353" s="269" t="s">
        <v>696</v>
      </c>
      <c r="G353" s="270" t="s">
        <v>173</v>
      </c>
      <c r="H353" s="271">
        <v>1</v>
      </c>
      <c r="I353" s="272"/>
      <c r="J353" s="273">
        <f t="shared" si="0"/>
        <v>0</v>
      </c>
      <c r="K353" s="269" t="s">
        <v>22</v>
      </c>
      <c r="L353" s="274"/>
      <c r="M353" s="275" t="s">
        <v>22</v>
      </c>
      <c r="N353" s="276" t="s">
        <v>50</v>
      </c>
      <c r="O353" s="42"/>
      <c r="P353" s="213">
        <f t="shared" si="1"/>
        <v>0</v>
      </c>
      <c r="Q353" s="213">
        <v>0.002</v>
      </c>
      <c r="R353" s="213">
        <f t="shared" si="2"/>
        <v>0.002</v>
      </c>
      <c r="S353" s="213">
        <v>0</v>
      </c>
      <c r="T353" s="214">
        <f t="shared" si="3"/>
        <v>0</v>
      </c>
      <c r="AR353" s="25" t="s">
        <v>214</v>
      </c>
      <c r="AT353" s="25" t="s">
        <v>395</v>
      </c>
      <c r="AU353" s="25" t="s">
        <v>88</v>
      </c>
      <c r="AY353" s="25" t="s">
        <v>159</v>
      </c>
      <c r="BE353" s="215">
        <f t="shared" si="4"/>
        <v>0</v>
      </c>
      <c r="BF353" s="215">
        <f t="shared" si="5"/>
        <v>0</v>
      </c>
      <c r="BG353" s="215">
        <f t="shared" si="6"/>
        <v>0</v>
      </c>
      <c r="BH353" s="215">
        <f t="shared" si="7"/>
        <v>0</v>
      </c>
      <c r="BI353" s="215">
        <f t="shared" si="8"/>
        <v>0</v>
      </c>
      <c r="BJ353" s="25" t="s">
        <v>24</v>
      </c>
      <c r="BK353" s="215">
        <f t="shared" si="9"/>
        <v>0</v>
      </c>
      <c r="BL353" s="25" t="s">
        <v>166</v>
      </c>
      <c r="BM353" s="25" t="s">
        <v>1161</v>
      </c>
    </row>
    <row r="354" spans="2:65" s="1" customFormat="1" ht="31.5" customHeight="1">
      <c r="B354" s="41"/>
      <c r="C354" s="204" t="s">
        <v>553</v>
      </c>
      <c r="D354" s="204" t="s">
        <v>161</v>
      </c>
      <c r="E354" s="205" t="s">
        <v>708</v>
      </c>
      <c r="F354" s="206" t="s">
        <v>709</v>
      </c>
      <c r="G354" s="207" t="s">
        <v>173</v>
      </c>
      <c r="H354" s="208">
        <v>2</v>
      </c>
      <c r="I354" s="209"/>
      <c r="J354" s="210">
        <f t="shared" si="0"/>
        <v>0</v>
      </c>
      <c r="K354" s="206" t="s">
        <v>165</v>
      </c>
      <c r="L354" s="61"/>
      <c r="M354" s="211" t="s">
        <v>22</v>
      </c>
      <c r="N354" s="212" t="s">
        <v>50</v>
      </c>
      <c r="O354" s="42"/>
      <c r="P354" s="213">
        <f t="shared" si="1"/>
        <v>0</v>
      </c>
      <c r="Q354" s="213">
        <v>0.00702</v>
      </c>
      <c r="R354" s="213">
        <f t="shared" si="2"/>
        <v>0.01404</v>
      </c>
      <c r="S354" s="213">
        <v>0</v>
      </c>
      <c r="T354" s="214">
        <f t="shared" si="3"/>
        <v>0</v>
      </c>
      <c r="AR354" s="25" t="s">
        <v>166</v>
      </c>
      <c r="AT354" s="25" t="s">
        <v>161</v>
      </c>
      <c r="AU354" s="25" t="s">
        <v>88</v>
      </c>
      <c r="AY354" s="25" t="s">
        <v>159</v>
      </c>
      <c r="BE354" s="215">
        <f t="shared" si="4"/>
        <v>0</v>
      </c>
      <c r="BF354" s="215">
        <f t="shared" si="5"/>
        <v>0</v>
      </c>
      <c r="BG354" s="215">
        <f t="shared" si="6"/>
        <v>0</v>
      </c>
      <c r="BH354" s="215">
        <f t="shared" si="7"/>
        <v>0</v>
      </c>
      <c r="BI354" s="215">
        <f t="shared" si="8"/>
        <v>0</v>
      </c>
      <c r="BJ354" s="25" t="s">
        <v>24</v>
      </c>
      <c r="BK354" s="215">
        <f t="shared" si="9"/>
        <v>0</v>
      </c>
      <c r="BL354" s="25" t="s">
        <v>166</v>
      </c>
      <c r="BM354" s="25" t="s">
        <v>1162</v>
      </c>
    </row>
    <row r="355" spans="2:51" s="12" customFormat="1" ht="13.5">
      <c r="B355" s="216"/>
      <c r="C355" s="217"/>
      <c r="D355" s="218" t="s">
        <v>168</v>
      </c>
      <c r="E355" s="219" t="s">
        <v>22</v>
      </c>
      <c r="F355" s="220" t="s">
        <v>510</v>
      </c>
      <c r="G355" s="217"/>
      <c r="H355" s="221" t="s">
        <v>22</v>
      </c>
      <c r="I355" s="222"/>
      <c r="J355" s="217"/>
      <c r="K355" s="217"/>
      <c r="L355" s="223"/>
      <c r="M355" s="224"/>
      <c r="N355" s="225"/>
      <c r="O355" s="225"/>
      <c r="P355" s="225"/>
      <c r="Q355" s="225"/>
      <c r="R355" s="225"/>
      <c r="S355" s="225"/>
      <c r="T355" s="226"/>
      <c r="AT355" s="227" t="s">
        <v>168</v>
      </c>
      <c r="AU355" s="227" t="s">
        <v>88</v>
      </c>
      <c r="AV355" s="12" t="s">
        <v>24</v>
      </c>
      <c r="AW355" s="12" t="s">
        <v>42</v>
      </c>
      <c r="AX355" s="12" t="s">
        <v>79</v>
      </c>
      <c r="AY355" s="227" t="s">
        <v>159</v>
      </c>
    </row>
    <row r="356" spans="2:51" s="13" customFormat="1" ht="13.5">
      <c r="B356" s="228"/>
      <c r="C356" s="229"/>
      <c r="D356" s="230" t="s">
        <v>168</v>
      </c>
      <c r="E356" s="231" t="s">
        <v>22</v>
      </c>
      <c r="F356" s="232" t="s">
        <v>88</v>
      </c>
      <c r="G356" s="229"/>
      <c r="H356" s="233">
        <v>2</v>
      </c>
      <c r="I356" s="234"/>
      <c r="J356" s="229"/>
      <c r="K356" s="229"/>
      <c r="L356" s="235"/>
      <c r="M356" s="236"/>
      <c r="N356" s="237"/>
      <c r="O356" s="237"/>
      <c r="P356" s="237"/>
      <c r="Q356" s="237"/>
      <c r="R356" s="237"/>
      <c r="S356" s="237"/>
      <c r="T356" s="238"/>
      <c r="AT356" s="239" t="s">
        <v>168</v>
      </c>
      <c r="AU356" s="239" t="s">
        <v>88</v>
      </c>
      <c r="AV356" s="13" t="s">
        <v>88</v>
      </c>
      <c r="AW356" s="13" t="s">
        <v>42</v>
      </c>
      <c r="AX356" s="13" t="s">
        <v>24</v>
      </c>
      <c r="AY356" s="239" t="s">
        <v>159</v>
      </c>
    </row>
    <row r="357" spans="2:65" s="1" customFormat="1" ht="31.5" customHeight="1">
      <c r="B357" s="41"/>
      <c r="C357" s="267" t="s">
        <v>559</v>
      </c>
      <c r="D357" s="267" t="s">
        <v>395</v>
      </c>
      <c r="E357" s="268" t="s">
        <v>716</v>
      </c>
      <c r="F357" s="269" t="s">
        <v>717</v>
      </c>
      <c r="G357" s="270" t="s">
        <v>173</v>
      </c>
      <c r="H357" s="271">
        <v>2</v>
      </c>
      <c r="I357" s="272"/>
      <c r="J357" s="273">
        <f>ROUND(I357*H357,2)</f>
        <v>0</v>
      </c>
      <c r="K357" s="269" t="s">
        <v>22</v>
      </c>
      <c r="L357" s="274"/>
      <c r="M357" s="275" t="s">
        <v>22</v>
      </c>
      <c r="N357" s="276" t="s">
        <v>50</v>
      </c>
      <c r="O357" s="42"/>
      <c r="P357" s="213">
        <f>O357*H357</f>
        <v>0</v>
      </c>
      <c r="Q357" s="213">
        <v>0.082</v>
      </c>
      <c r="R357" s="213">
        <f>Q357*H357</f>
        <v>0.164</v>
      </c>
      <c r="S357" s="213">
        <v>0</v>
      </c>
      <c r="T357" s="214">
        <f>S357*H357</f>
        <v>0</v>
      </c>
      <c r="AR357" s="25" t="s">
        <v>214</v>
      </c>
      <c r="AT357" s="25" t="s">
        <v>395</v>
      </c>
      <c r="AU357" s="25" t="s">
        <v>88</v>
      </c>
      <c r="AY357" s="25" t="s">
        <v>159</v>
      </c>
      <c r="BE357" s="215">
        <f>IF(N357="základní",J357,0)</f>
        <v>0</v>
      </c>
      <c r="BF357" s="215">
        <f>IF(N357="snížená",J357,0)</f>
        <v>0</v>
      </c>
      <c r="BG357" s="215">
        <f>IF(N357="zákl. přenesená",J357,0)</f>
        <v>0</v>
      </c>
      <c r="BH357" s="215">
        <f>IF(N357="sníž. přenesená",J357,0)</f>
        <v>0</v>
      </c>
      <c r="BI357" s="215">
        <f>IF(N357="nulová",J357,0)</f>
        <v>0</v>
      </c>
      <c r="BJ357" s="25" t="s">
        <v>24</v>
      </c>
      <c r="BK357" s="215">
        <f>ROUND(I357*H357,2)</f>
        <v>0</v>
      </c>
      <c r="BL357" s="25" t="s">
        <v>166</v>
      </c>
      <c r="BM357" s="25" t="s">
        <v>1163</v>
      </c>
    </row>
    <row r="358" spans="2:51" s="13" customFormat="1" ht="13.5">
      <c r="B358" s="228"/>
      <c r="C358" s="229"/>
      <c r="D358" s="230" t="s">
        <v>168</v>
      </c>
      <c r="E358" s="231" t="s">
        <v>22</v>
      </c>
      <c r="F358" s="232" t="s">
        <v>88</v>
      </c>
      <c r="G358" s="229"/>
      <c r="H358" s="233">
        <v>2</v>
      </c>
      <c r="I358" s="234"/>
      <c r="J358" s="229"/>
      <c r="K358" s="229"/>
      <c r="L358" s="235"/>
      <c r="M358" s="236"/>
      <c r="N358" s="237"/>
      <c r="O358" s="237"/>
      <c r="P358" s="237"/>
      <c r="Q358" s="237"/>
      <c r="R358" s="237"/>
      <c r="S358" s="237"/>
      <c r="T358" s="238"/>
      <c r="AT358" s="239" t="s">
        <v>168</v>
      </c>
      <c r="AU358" s="239" t="s">
        <v>88</v>
      </c>
      <c r="AV358" s="13" t="s">
        <v>88</v>
      </c>
      <c r="AW358" s="13" t="s">
        <v>42</v>
      </c>
      <c r="AX358" s="13" t="s">
        <v>24</v>
      </c>
      <c r="AY358" s="239" t="s">
        <v>159</v>
      </c>
    </row>
    <row r="359" spans="2:65" s="1" customFormat="1" ht="31.5" customHeight="1">
      <c r="B359" s="41"/>
      <c r="C359" s="204" t="s">
        <v>563</v>
      </c>
      <c r="D359" s="204" t="s">
        <v>161</v>
      </c>
      <c r="E359" s="205" t="s">
        <v>720</v>
      </c>
      <c r="F359" s="206" t="s">
        <v>721</v>
      </c>
      <c r="G359" s="207" t="s">
        <v>173</v>
      </c>
      <c r="H359" s="208">
        <v>2</v>
      </c>
      <c r="I359" s="209"/>
      <c r="J359" s="210">
        <f>ROUND(I359*H359,2)</f>
        <v>0</v>
      </c>
      <c r="K359" s="206" t="s">
        <v>165</v>
      </c>
      <c r="L359" s="61"/>
      <c r="M359" s="211" t="s">
        <v>22</v>
      </c>
      <c r="N359" s="212" t="s">
        <v>50</v>
      </c>
      <c r="O359" s="42"/>
      <c r="P359" s="213">
        <f>O359*H359</f>
        <v>0</v>
      </c>
      <c r="Q359" s="213">
        <v>0</v>
      </c>
      <c r="R359" s="213">
        <f>Q359*H359</f>
        <v>0</v>
      </c>
      <c r="S359" s="213">
        <v>0.1</v>
      </c>
      <c r="T359" s="214">
        <f>S359*H359</f>
        <v>0.2</v>
      </c>
      <c r="AR359" s="25" t="s">
        <v>166</v>
      </c>
      <c r="AT359" s="25" t="s">
        <v>161</v>
      </c>
      <c r="AU359" s="25" t="s">
        <v>88</v>
      </c>
      <c r="AY359" s="25" t="s">
        <v>159</v>
      </c>
      <c r="BE359" s="215">
        <f>IF(N359="základní",J359,0)</f>
        <v>0</v>
      </c>
      <c r="BF359" s="215">
        <f>IF(N359="snížená",J359,0)</f>
        <v>0</v>
      </c>
      <c r="BG359" s="215">
        <f>IF(N359="zákl. přenesená",J359,0)</f>
        <v>0</v>
      </c>
      <c r="BH359" s="215">
        <f>IF(N359="sníž. přenesená",J359,0)</f>
        <v>0</v>
      </c>
      <c r="BI359" s="215">
        <f>IF(N359="nulová",J359,0)</f>
        <v>0</v>
      </c>
      <c r="BJ359" s="25" t="s">
        <v>24</v>
      </c>
      <c r="BK359" s="215">
        <f>ROUND(I359*H359,2)</f>
        <v>0</v>
      </c>
      <c r="BL359" s="25" t="s">
        <v>166</v>
      </c>
      <c r="BM359" s="25" t="s">
        <v>1164</v>
      </c>
    </row>
    <row r="360" spans="2:51" s="12" customFormat="1" ht="13.5">
      <c r="B360" s="216"/>
      <c r="C360" s="217"/>
      <c r="D360" s="218" t="s">
        <v>168</v>
      </c>
      <c r="E360" s="219" t="s">
        <v>22</v>
      </c>
      <c r="F360" s="220" t="s">
        <v>723</v>
      </c>
      <c r="G360" s="217"/>
      <c r="H360" s="221" t="s">
        <v>22</v>
      </c>
      <c r="I360" s="222"/>
      <c r="J360" s="217"/>
      <c r="K360" s="217"/>
      <c r="L360" s="223"/>
      <c r="M360" s="224"/>
      <c r="N360" s="225"/>
      <c r="O360" s="225"/>
      <c r="P360" s="225"/>
      <c r="Q360" s="225"/>
      <c r="R360" s="225"/>
      <c r="S360" s="225"/>
      <c r="T360" s="226"/>
      <c r="AT360" s="227" t="s">
        <v>168</v>
      </c>
      <c r="AU360" s="227" t="s">
        <v>88</v>
      </c>
      <c r="AV360" s="12" t="s">
        <v>24</v>
      </c>
      <c r="AW360" s="12" t="s">
        <v>42</v>
      </c>
      <c r="AX360" s="12" t="s">
        <v>79</v>
      </c>
      <c r="AY360" s="227" t="s">
        <v>159</v>
      </c>
    </row>
    <row r="361" spans="2:51" s="13" customFormat="1" ht="13.5">
      <c r="B361" s="228"/>
      <c r="C361" s="229"/>
      <c r="D361" s="230" t="s">
        <v>168</v>
      </c>
      <c r="E361" s="231" t="s">
        <v>22</v>
      </c>
      <c r="F361" s="232" t="s">
        <v>88</v>
      </c>
      <c r="G361" s="229"/>
      <c r="H361" s="233">
        <v>2</v>
      </c>
      <c r="I361" s="234"/>
      <c r="J361" s="229"/>
      <c r="K361" s="229"/>
      <c r="L361" s="235"/>
      <c r="M361" s="236"/>
      <c r="N361" s="237"/>
      <c r="O361" s="237"/>
      <c r="P361" s="237"/>
      <c r="Q361" s="237"/>
      <c r="R361" s="237"/>
      <c r="S361" s="237"/>
      <c r="T361" s="238"/>
      <c r="AT361" s="239" t="s">
        <v>168</v>
      </c>
      <c r="AU361" s="239" t="s">
        <v>88</v>
      </c>
      <c r="AV361" s="13" t="s">
        <v>88</v>
      </c>
      <c r="AW361" s="13" t="s">
        <v>42</v>
      </c>
      <c r="AX361" s="13" t="s">
        <v>24</v>
      </c>
      <c r="AY361" s="239" t="s">
        <v>159</v>
      </c>
    </row>
    <row r="362" spans="2:65" s="1" customFormat="1" ht="31.5" customHeight="1">
      <c r="B362" s="41"/>
      <c r="C362" s="204" t="s">
        <v>567</v>
      </c>
      <c r="D362" s="204" t="s">
        <v>161</v>
      </c>
      <c r="E362" s="205" t="s">
        <v>1165</v>
      </c>
      <c r="F362" s="206" t="s">
        <v>1166</v>
      </c>
      <c r="G362" s="207" t="s">
        <v>258</v>
      </c>
      <c r="H362" s="208">
        <v>2.451</v>
      </c>
      <c r="I362" s="209"/>
      <c r="J362" s="210">
        <f>ROUND(I362*H362,2)</f>
        <v>0</v>
      </c>
      <c r="K362" s="206" t="s">
        <v>165</v>
      </c>
      <c r="L362" s="61"/>
      <c r="M362" s="211" t="s">
        <v>22</v>
      </c>
      <c r="N362" s="212" t="s">
        <v>50</v>
      </c>
      <c r="O362" s="42"/>
      <c r="P362" s="213">
        <f>O362*H362</f>
        <v>0</v>
      </c>
      <c r="Q362" s="213">
        <v>0</v>
      </c>
      <c r="R362" s="213">
        <f>Q362*H362</f>
        <v>0</v>
      </c>
      <c r="S362" s="213">
        <v>0</v>
      </c>
      <c r="T362" s="214">
        <f>S362*H362</f>
        <v>0</v>
      </c>
      <c r="AR362" s="25" t="s">
        <v>166</v>
      </c>
      <c r="AT362" s="25" t="s">
        <v>161</v>
      </c>
      <c r="AU362" s="25" t="s">
        <v>88</v>
      </c>
      <c r="AY362" s="25" t="s">
        <v>159</v>
      </c>
      <c r="BE362" s="215">
        <f>IF(N362="základní",J362,0)</f>
        <v>0</v>
      </c>
      <c r="BF362" s="215">
        <f>IF(N362="snížená",J362,0)</f>
        <v>0</v>
      </c>
      <c r="BG362" s="215">
        <f>IF(N362="zákl. přenesená",J362,0)</f>
        <v>0</v>
      </c>
      <c r="BH362" s="215">
        <f>IF(N362="sníž. přenesená",J362,0)</f>
        <v>0</v>
      </c>
      <c r="BI362" s="215">
        <f>IF(N362="nulová",J362,0)</f>
        <v>0</v>
      </c>
      <c r="BJ362" s="25" t="s">
        <v>24</v>
      </c>
      <c r="BK362" s="215">
        <f>ROUND(I362*H362,2)</f>
        <v>0</v>
      </c>
      <c r="BL362" s="25" t="s">
        <v>166</v>
      </c>
      <c r="BM362" s="25" t="s">
        <v>1167</v>
      </c>
    </row>
    <row r="363" spans="2:51" s="12" customFormat="1" ht="13.5">
      <c r="B363" s="216"/>
      <c r="C363" s="217"/>
      <c r="D363" s="218" t="s">
        <v>168</v>
      </c>
      <c r="E363" s="219" t="s">
        <v>22</v>
      </c>
      <c r="F363" s="220" t="s">
        <v>1126</v>
      </c>
      <c r="G363" s="217"/>
      <c r="H363" s="221" t="s">
        <v>22</v>
      </c>
      <c r="I363" s="222"/>
      <c r="J363" s="217"/>
      <c r="K363" s="217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168</v>
      </c>
      <c r="AU363" s="227" t="s">
        <v>88</v>
      </c>
      <c r="AV363" s="12" t="s">
        <v>24</v>
      </c>
      <c r="AW363" s="12" t="s">
        <v>42</v>
      </c>
      <c r="AX363" s="12" t="s">
        <v>79</v>
      </c>
      <c r="AY363" s="227" t="s">
        <v>159</v>
      </c>
    </row>
    <row r="364" spans="2:51" s="12" customFormat="1" ht="13.5">
      <c r="B364" s="216"/>
      <c r="C364" s="217"/>
      <c r="D364" s="218" t="s">
        <v>168</v>
      </c>
      <c r="E364" s="219" t="s">
        <v>22</v>
      </c>
      <c r="F364" s="220" t="s">
        <v>1127</v>
      </c>
      <c r="G364" s="217"/>
      <c r="H364" s="221" t="s">
        <v>22</v>
      </c>
      <c r="I364" s="222"/>
      <c r="J364" s="217"/>
      <c r="K364" s="217"/>
      <c r="L364" s="223"/>
      <c r="M364" s="224"/>
      <c r="N364" s="225"/>
      <c r="O364" s="225"/>
      <c r="P364" s="225"/>
      <c r="Q364" s="225"/>
      <c r="R364" s="225"/>
      <c r="S364" s="225"/>
      <c r="T364" s="226"/>
      <c r="AT364" s="227" t="s">
        <v>168</v>
      </c>
      <c r="AU364" s="227" t="s">
        <v>88</v>
      </c>
      <c r="AV364" s="12" t="s">
        <v>24</v>
      </c>
      <c r="AW364" s="12" t="s">
        <v>42</v>
      </c>
      <c r="AX364" s="12" t="s">
        <v>79</v>
      </c>
      <c r="AY364" s="227" t="s">
        <v>159</v>
      </c>
    </row>
    <row r="365" spans="2:51" s="13" customFormat="1" ht="13.5">
      <c r="B365" s="228"/>
      <c r="C365" s="229"/>
      <c r="D365" s="218" t="s">
        <v>168</v>
      </c>
      <c r="E365" s="242" t="s">
        <v>22</v>
      </c>
      <c r="F365" s="243" t="s">
        <v>1168</v>
      </c>
      <c r="G365" s="229"/>
      <c r="H365" s="244">
        <v>2.603</v>
      </c>
      <c r="I365" s="234"/>
      <c r="J365" s="229"/>
      <c r="K365" s="229"/>
      <c r="L365" s="235"/>
      <c r="M365" s="236"/>
      <c r="N365" s="237"/>
      <c r="O365" s="237"/>
      <c r="P365" s="237"/>
      <c r="Q365" s="237"/>
      <c r="R365" s="237"/>
      <c r="S365" s="237"/>
      <c r="T365" s="238"/>
      <c r="AT365" s="239" t="s">
        <v>168</v>
      </c>
      <c r="AU365" s="239" t="s">
        <v>88</v>
      </c>
      <c r="AV365" s="13" t="s">
        <v>88</v>
      </c>
      <c r="AW365" s="13" t="s">
        <v>42</v>
      </c>
      <c r="AX365" s="13" t="s">
        <v>79</v>
      </c>
      <c r="AY365" s="239" t="s">
        <v>159</v>
      </c>
    </row>
    <row r="366" spans="2:51" s="13" customFormat="1" ht="13.5">
      <c r="B366" s="228"/>
      <c r="C366" s="229"/>
      <c r="D366" s="218" t="s">
        <v>168</v>
      </c>
      <c r="E366" s="242" t="s">
        <v>22</v>
      </c>
      <c r="F366" s="243" t="s">
        <v>1169</v>
      </c>
      <c r="G366" s="229"/>
      <c r="H366" s="244">
        <v>-0.152</v>
      </c>
      <c r="I366" s="234"/>
      <c r="J366" s="229"/>
      <c r="K366" s="229"/>
      <c r="L366" s="235"/>
      <c r="M366" s="236"/>
      <c r="N366" s="237"/>
      <c r="O366" s="237"/>
      <c r="P366" s="237"/>
      <c r="Q366" s="237"/>
      <c r="R366" s="237"/>
      <c r="S366" s="237"/>
      <c r="T366" s="238"/>
      <c r="AT366" s="239" t="s">
        <v>168</v>
      </c>
      <c r="AU366" s="239" t="s">
        <v>88</v>
      </c>
      <c r="AV366" s="13" t="s">
        <v>88</v>
      </c>
      <c r="AW366" s="13" t="s">
        <v>42</v>
      </c>
      <c r="AX366" s="13" t="s">
        <v>79</v>
      </c>
      <c r="AY366" s="239" t="s">
        <v>159</v>
      </c>
    </row>
    <row r="367" spans="2:51" s="14" customFormat="1" ht="13.5">
      <c r="B367" s="245"/>
      <c r="C367" s="246"/>
      <c r="D367" s="230" t="s">
        <v>168</v>
      </c>
      <c r="E367" s="247" t="s">
        <v>22</v>
      </c>
      <c r="F367" s="248" t="s">
        <v>204</v>
      </c>
      <c r="G367" s="246"/>
      <c r="H367" s="249">
        <v>2.451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AT367" s="255" t="s">
        <v>168</v>
      </c>
      <c r="AU367" s="255" t="s">
        <v>88</v>
      </c>
      <c r="AV367" s="14" t="s">
        <v>166</v>
      </c>
      <c r="AW367" s="14" t="s">
        <v>42</v>
      </c>
      <c r="AX367" s="14" t="s">
        <v>24</v>
      </c>
      <c r="AY367" s="255" t="s">
        <v>159</v>
      </c>
    </row>
    <row r="368" spans="2:65" s="1" customFormat="1" ht="22.5" customHeight="1">
      <c r="B368" s="41"/>
      <c r="C368" s="204" t="s">
        <v>572</v>
      </c>
      <c r="D368" s="204" t="s">
        <v>161</v>
      </c>
      <c r="E368" s="205" t="s">
        <v>1170</v>
      </c>
      <c r="F368" s="206" t="s">
        <v>1171</v>
      </c>
      <c r="G368" s="207" t="s">
        <v>164</v>
      </c>
      <c r="H368" s="208">
        <v>4.762</v>
      </c>
      <c r="I368" s="209"/>
      <c r="J368" s="210">
        <f>ROUND(I368*H368,2)</f>
        <v>0</v>
      </c>
      <c r="K368" s="206" t="s">
        <v>165</v>
      </c>
      <c r="L368" s="61"/>
      <c r="M368" s="211" t="s">
        <v>22</v>
      </c>
      <c r="N368" s="212" t="s">
        <v>50</v>
      </c>
      <c r="O368" s="42"/>
      <c r="P368" s="213">
        <f>O368*H368</f>
        <v>0</v>
      </c>
      <c r="Q368" s="213">
        <v>0.00402</v>
      </c>
      <c r="R368" s="213">
        <f>Q368*H368</f>
        <v>0.01914324</v>
      </c>
      <c r="S368" s="213">
        <v>0</v>
      </c>
      <c r="T368" s="214">
        <f>S368*H368</f>
        <v>0</v>
      </c>
      <c r="AR368" s="25" t="s">
        <v>166</v>
      </c>
      <c r="AT368" s="25" t="s">
        <v>161</v>
      </c>
      <c r="AU368" s="25" t="s">
        <v>88</v>
      </c>
      <c r="AY368" s="25" t="s">
        <v>159</v>
      </c>
      <c r="BE368" s="215">
        <f>IF(N368="základní",J368,0)</f>
        <v>0</v>
      </c>
      <c r="BF368" s="215">
        <f>IF(N368="snížená",J368,0)</f>
        <v>0</v>
      </c>
      <c r="BG368" s="215">
        <f>IF(N368="zákl. přenesená",J368,0)</f>
        <v>0</v>
      </c>
      <c r="BH368" s="215">
        <f>IF(N368="sníž. přenesená",J368,0)</f>
        <v>0</v>
      </c>
      <c r="BI368" s="215">
        <f>IF(N368="nulová",J368,0)</f>
        <v>0</v>
      </c>
      <c r="BJ368" s="25" t="s">
        <v>24</v>
      </c>
      <c r="BK368" s="215">
        <f>ROUND(I368*H368,2)</f>
        <v>0</v>
      </c>
      <c r="BL368" s="25" t="s">
        <v>166</v>
      </c>
      <c r="BM368" s="25" t="s">
        <v>1172</v>
      </c>
    </row>
    <row r="369" spans="2:51" s="12" customFormat="1" ht="13.5">
      <c r="B369" s="216"/>
      <c r="C369" s="217"/>
      <c r="D369" s="218" t="s">
        <v>168</v>
      </c>
      <c r="E369" s="219" t="s">
        <v>22</v>
      </c>
      <c r="F369" s="220" t="s">
        <v>1126</v>
      </c>
      <c r="G369" s="217"/>
      <c r="H369" s="221" t="s">
        <v>22</v>
      </c>
      <c r="I369" s="222"/>
      <c r="J369" s="217"/>
      <c r="K369" s="217"/>
      <c r="L369" s="223"/>
      <c r="M369" s="224"/>
      <c r="N369" s="225"/>
      <c r="O369" s="225"/>
      <c r="P369" s="225"/>
      <c r="Q369" s="225"/>
      <c r="R369" s="225"/>
      <c r="S369" s="225"/>
      <c r="T369" s="226"/>
      <c r="AT369" s="227" t="s">
        <v>168</v>
      </c>
      <c r="AU369" s="227" t="s">
        <v>88</v>
      </c>
      <c r="AV369" s="12" t="s">
        <v>24</v>
      </c>
      <c r="AW369" s="12" t="s">
        <v>42</v>
      </c>
      <c r="AX369" s="12" t="s">
        <v>79</v>
      </c>
      <c r="AY369" s="227" t="s">
        <v>159</v>
      </c>
    </row>
    <row r="370" spans="2:51" s="12" customFormat="1" ht="13.5">
      <c r="B370" s="216"/>
      <c r="C370" s="217"/>
      <c r="D370" s="218" t="s">
        <v>168</v>
      </c>
      <c r="E370" s="219" t="s">
        <v>22</v>
      </c>
      <c r="F370" s="220" t="s">
        <v>1127</v>
      </c>
      <c r="G370" s="217"/>
      <c r="H370" s="221" t="s">
        <v>22</v>
      </c>
      <c r="I370" s="222"/>
      <c r="J370" s="217"/>
      <c r="K370" s="217"/>
      <c r="L370" s="223"/>
      <c r="M370" s="224"/>
      <c r="N370" s="225"/>
      <c r="O370" s="225"/>
      <c r="P370" s="225"/>
      <c r="Q370" s="225"/>
      <c r="R370" s="225"/>
      <c r="S370" s="225"/>
      <c r="T370" s="226"/>
      <c r="AT370" s="227" t="s">
        <v>168</v>
      </c>
      <c r="AU370" s="227" t="s">
        <v>88</v>
      </c>
      <c r="AV370" s="12" t="s">
        <v>24</v>
      </c>
      <c r="AW370" s="12" t="s">
        <v>42</v>
      </c>
      <c r="AX370" s="12" t="s">
        <v>79</v>
      </c>
      <c r="AY370" s="227" t="s">
        <v>159</v>
      </c>
    </row>
    <row r="371" spans="2:51" s="13" customFormat="1" ht="13.5">
      <c r="B371" s="228"/>
      <c r="C371" s="229"/>
      <c r="D371" s="218" t="s">
        <v>168</v>
      </c>
      <c r="E371" s="242" t="s">
        <v>22</v>
      </c>
      <c r="F371" s="243" t="s">
        <v>1173</v>
      </c>
      <c r="G371" s="229"/>
      <c r="H371" s="244">
        <v>4.762</v>
      </c>
      <c r="I371" s="234"/>
      <c r="J371" s="229"/>
      <c r="K371" s="229"/>
      <c r="L371" s="235"/>
      <c r="M371" s="236"/>
      <c r="N371" s="237"/>
      <c r="O371" s="237"/>
      <c r="P371" s="237"/>
      <c r="Q371" s="237"/>
      <c r="R371" s="237"/>
      <c r="S371" s="237"/>
      <c r="T371" s="238"/>
      <c r="AT371" s="239" t="s">
        <v>168</v>
      </c>
      <c r="AU371" s="239" t="s">
        <v>88</v>
      </c>
      <c r="AV371" s="13" t="s">
        <v>88</v>
      </c>
      <c r="AW371" s="13" t="s">
        <v>42</v>
      </c>
      <c r="AX371" s="13" t="s">
        <v>24</v>
      </c>
      <c r="AY371" s="239" t="s">
        <v>159</v>
      </c>
    </row>
    <row r="372" spans="2:63" s="11" customFormat="1" ht="29.85" customHeight="1">
      <c r="B372" s="187"/>
      <c r="C372" s="188"/>
      <c r="D372" s="201" t="s">
        <v>78</v>
      </c>
      <c r="E372" s="202" t="s">
        <v>220</v>
      </c>
      <c r="F372" s="202" t="s">
        <v>724</v>
      </c>
      <c r="G372" s="188"/>
      <c r="H372" s="188"/>
      <c r="I372" s="191"/>
      <c r="J372" s="203">
        <f>BK372</f>
        <v>0</v>
      </c>
      <c r="K372" s="188"/>
      <c r="L372" s="193"/>
      <c r="M372" s="194"/>
      <c r="N372" s="195"/>
      <c r="O372" s="195"/>
      <c r="P372" s="196">
        <f>SUM(P373:P394)</f>
        <v>0</v>
      </c>
      <c r="Q372" s="195"/>
      <c r="R372" s="196">
        <f>SUM(R373:R394)</f>
        <v>0.1975192</v>
      </c>
      <c r="S372" s="195"/>
      <c r="T372" s="197">
        <f>SUM(T373:T394)</f>
        <v>0</v>
      </c>
      <c r="AR372" s="198" t="s">
        <v>24</v>
      </c>
      <c r="AT372" s="199" t="s">
        <v>78</v>
      </c>
      <c r="AU372" s="199" t="s">
        <v>24</v>
      </c>
      <c r="AY372" s="198" t="s">
        <v>159</v>
      </c>
      <c r="BK372" s="200">
        <f>SUM(BK373:BK394)</f>
        <v>0</v>
      </c>
    </row>
    <row r="373" spans="2:65" s="1" customFormat="1" ht="31.5" customHeight="1">
      <c r="B373" s="41"/>
      <c r="C373" s="204" t="s">
        <v>576</v>
      </c>
      <c r="D373" s="204" t="s">
        <v>161</v>
      </c>
      <c r="E373" s="205" t="s">
        <v>725</v>
      </c>
      <c r="F373" s="206" t="s">
        <v>726</v>
      </c>
      <c r="G373" s="207" t="s">
        <v>217</v>
      </c>
      <c r="H373" s="208">
        <v>306.18</v>
      </c>
      <c r="I373" s="209"/>
      <c r="J373" s="210">
        <f>ROUND(I373*H373,2)</f>
        <v>0</v>
      </c>
      <c r="K373" s="206" t="s">
        <v>165</v>
      </c>
      <c r="L373" s="61"/>
      <c r="M373" s="211" t="s">
        <v>22</v>
      </c>
      <c r="N373" s="212" t="s">
        <v>50</v>
      </c>
      <c r="O373" s="42"/>
      <c r="P373" s="213">
        <f>O373*H373</f>
        <v>0</v>
      </c>
      <c r="Q373" s="213">
        <v>8E-05</v>
      </c>
      <c r="R373" s="213">
        <f>Q373*H373</f>
        <v>0.024494400000000003</v>
      </c>
      <c r="S373" s="213">
        <v>0</v>
      </c>
      <c r="T373" s="214">
        <f>S373*H373</f>
        <v>0</v>
      </c>
      <c r="AR373" s="25" t="s">
        <v>166</v>
      </c>
      <c r="AT373" s="25" t="s">
        <v>161</v>
      </c>
      <c r="AU373" s="25" t="s">
        <v>88</v>
      </c>
      <c r="AY373" s="25" t="s">
        <v>159</v>
      </c>
      <c r="BE373" s="215">
        <f>IF(N373="základní",J373,0)</f>
        <v>0</v>
      </c>
      <c r="BF373" s="215">
        <f>IF(N373="snížená",J373,0)</f>
        <v>0</v>
      </c>
      <c r="BG373" s="215">
        <f>IF(N373="zákl. přenesená",J373,0)</f>
        <v>0</v>
      </c>
      <c r="BH373" s="215">
        <f>IF(N373="sníž. přenesená",J373,0)</f>
        <v>0</v>
      </c>
      <c r="BI373" s="215">
        <f>IF(N373="nulová",J373,0)</f>
        <v>0</v>
      </c>
      <c r="BJ373" s="25" t="s">
        <v>24</v>
      </c>
      <c r="BK373" s="215">
        <f>ROUND(I373*H373,2)</f>
        <v>0</v>
      </c>
      <c r="BL373" s="25" t="s">
        <v>166</v>
      </c>
      <c r="BM373" s="25" t="s">
        <v>1174</v>
      </c>
    </row>
    <row r="374" spans="2:51" s="12" customFormat="1" ht="13.5">
      <c r="B374" s="216"/>
      <c r="C374" s="217"/>
      <c r="D374" s="218" t="s">
        <v>168</v>
      </c>
      <c r="E374" s="219" t="s">
        <v>22</v>
      </c>
      <c r="F374" s="220" t="s">
        <v>202</v>
      </c>
      <c r="G374" s="217"/>
      <c r="H374" s="221" t="s">
        <v>22</v>
      </c>
      <c r="I374" s="222"/>
      <c r="J374" s="217"/>
      <c r="K374" s="217"/>
      <c r="L374" s="223"/>
      <c r="M374" s="224"/>
      <c r="N374" s="225"/>
      <c r="O374" s="225"/>
      <c r="P374" s="225"/>
      <c r="Q374" s="225"/>
      <c r="R374" s="225"/>
      <c r="S374" s="225"/>
      <c r="T374" s="226"/>
      <c r="AT374" s="227" t="s">
        <v>168</v>
      </c>
      <c r="AU374" s="227" t="s">
        <v>88</v>
      </c>
      <c r="AV374" s="12" t="s">
        <v>24</v>
      </c>
      <c r="AW374" s="12" t="s">
        <v>42</v>
      </c>
      <c r="AX374" s="12" t="s">
        <v>79</v>
      </c>
      <c r="AY374" s="227" t="s">
        <v>159</v>
      </c>
    </row>
    <row r="375" spans="2:51" s="13" customFormat="1" ht="13.5">
      <c r="B375" s="228"/>
      <c r="C375" s="229"/>
      <c r="D375" s="230" t="s">
        <v>168</v>
      </c>
      <c r="E375" s="231" t="s">
        <v>22</v>
      </c>
      <c r="F375" s="232" t="s">
        <v>1175</v>
      </c>
      <c r="G375" s="229"/>
      <c r="H375" s="233">
        <v>306.18</v>
      </c>
      <c r="I375" s="234"/>
      <c r="J375" s="229"/>
      <c r="K375" s="229"/>
      <c r="L375" s="235"/>
      <c r="M375" s="236"/>
      <c r="N375" s="237"/>
      <c r="O375" s="237"/>
      <c r="P375" s="237"/>
      <c r="Q375" s="237"/>
      <c r="R375" s="237"/>
      <c r="S375" s="237"/>
      <c r="T375" s="238"/>
      <c r="AT375" s="239" t="s">
        <v>168</v>
      </c>
      <c r="AU375" s="239" t="s">
        <v>88</v>
      </c>
      <c r="AV375" s="13" t="s">
        <v>88</v>
      </c>
      <c r="AW375" s="13" t="s">
        <v>42</v>
      </c>
      <c r="AX375" s="13" t="s">
        <v>24</v>
      </c>
      <c r="AY375" s="239" t="s">
        <v>159</v>
      </c>
    </row>
    <row r="376" spans="2:65" s="1" customFormat="1" ht="31.5" customHeight="1">
      <c r="B376" s="41"/>
      <c r="C376" s="204" t="s">
        <v>581</v>
      </c>
      <c r="D376" s="204" t="s">
        <v>161</v>
      </c>
      <c r="E376" s="205" t="s">
        <v>730</v>
      </c>
      <c r="F376" s="206" t="s">
        <v>731</v>
      </c>
      <c r="G376" s="207" t="s">
        <v>164</v>
      </c>
      <c r="H376" s="208">
        <v>44.7</v>
      </c>
      <c r="I376" s="209"/>
      <c r="J376" s="210">
        <f>ROUND(I376*H376,2)</f>
        <v>0</v>
      </c>
      <c r="K376" s="206" t="s">
        <v>165</v>
      </c>
      <c r="L376" s="61"/>
      <c r="M376" s="211" t="s">
        <v>22</v>
      </c>
      <c r="N376" s="212" t="s">
        <v>50</v>
      </c>
      <c r="O376" s="42"/>
      <c r="P376" s="213">
        <f>O376*H376</f>
        <v>0</v>
      </c>
      <c r="Q376" s="213">
        <v>0.0006</v>
      </c>
      <c r="R376" s="213">
        <f>Q376*H376</f>
        <v>0.02682</v>
      </c>
      <c r="S376" s="213">
        <v>0</v>
      </c>
      <c r="T376" s="214">
        <f>S376*H376</f>
        <v>0</v>
      </c>
      <c r="AR376" s="25" t="s">
        <v>166</v>
      </c>
      <c r="AT376" s="25" t="s">
        <v>161</v>
      </c>
      <c r="AU376" s="25" t="s">
        <v>88</v>
      </c>
      <c r="AY376" s="25" t="s">
        <v>159</v>
      </c>
      <c r="BE376" s="215">
        <f>IF(N376="základní",J376,0)</f>
        <v>0</v>
      </c>
      <c r="BF376" s="215">
        <f>IF(N376="snížená",J376,0)</f>
        <v>0</v>
      </c>
      <c r="BG376" s="215">
        <f>IF(N376="zákl. přenesená",J376,0)</f>
        <v>0</v>
      </c>
      <c r="BH376" s="215">
        <f>IF(N376="sníž. přenesená",J376,0)</f>
        <v>0</v>
      </c>
      <c r="BI376" s="215">
        <f>IF(N376="nulová",J376,0)</f>
        <v>0</v>
      </c>
      <c r="BJ376" s="25" t="s">
        <v>24</v>
      </c>
      <c r="BK376" s="215">
        <f>ROUND(I376*H376,2)</f>
        <v>0</v>
      </c>
      <c r="BL376" s="25" t="s">
        <v>166</v>
      </c>
      <c r="BM376" s="25" t="s">
        <v>1176</v>
      </c>
    </row>
    <row r="377" spans="2:51" s="13" customFormat="1" ht="13.5">
      <c r="B377" s="228"/>
      <c r="C377" s="229"/>
      <c r="D377" s="230" t="s">
        <v>168</v>
      </c>
      <c r="E377" s="231" t="s">
        <v>22</v>
      </c>
      <c r="F377" s="232" t="s">
        <v>1177</v>
      </c>
      <c r="G377" s="229"/>
      <c r="H377" s="233">
        <v>44.7</v>
      </c>
      <c r="I377" s="234"/>
      <c r="J377" s="229"/>
      <c r="K377" s="229"/>
      <c r="L377" s="235"/>
      <c r="M377" s="236"/>
      <c r="N377" s="237"/>
      <c r="O377" s="237"/>
      <c r="P377" s="237"/>
      <c r="Q377" s="237"/>
      <c r="R377" s="237"/>
      <c r="S377" s="237"/>
      <c r="T377" s="238"/>
      <c r="AT377" s="239" t="s">
        <v>168</v>
      </c>
      <c r="AU377" s="239" t="s">
        <v>88</v>
      </c>
      <c r="AV377" s="13" t="s">
        <v>88</v>
      </c>
      <c r="AW377" s="13" t="s">
        <v>42</v>
      </c>
      <c r="AX377" s="13" t="s">
        <v>24</v>
      </c>
      <c r="AY377" s="239" t="s">
        <v>159</v>
      </c>
    </row>
    <row r="378" spans="2:65" s="1" customFormat="1" ht="31.5" customHeight="1">
      <c r="B378" s="41"/>
      <c r="C378" s="204" t="s">
        <v>587</v>
      </c>
      <c r="D378" s="204" t="s">
        <v>161</v>
      </c>
      <c r="E378" s="205" t="s">
        <v>745</v>
      </c>
      <c r="F378" s="206" t="s">
        <v>746</v>
      </c>
      <c r="G378" s="207" t="s">
        <v>217</v>
      </c>
      <c r="H378" s="208">
        <v>10.04</v>
      </c>
      <c r="I378" s="209"/>
      <c r="J378" s="210">
        <f>ROUND(I378*H378,2)</f>
        <v>0</v>
      </c>
      <c r="K378" s="206" t="s">
        <v>165</v>
      </c>
      <c r="L378" s="61"/>
      <c r="M378" s="211" t="s">
        <v>22</v>
      </c>
      <c r="N378" s="212" t="s">
        <v>50</v>
      </c>
      <c r="O378" s="42"/>
      <c r="P378" s="213">
        <f>O378*H378</f>
        <v>0</v>
      </c>
      <c r="Q378" s="213">
        <v>1E-05</v>
      </c>
      <c r="R378" s="213">
        <f>Q378*H378</f>
        <v>0.0001004</v>
      </c>
      <c r="S378" s="213">
        <v>0</v>
      </c>
      <c r="T378" s="214">
        <f>S378*H378</f>
        <v>0</v>
      </c>
      <c r="AR378" s="25" t="s">
        <v>166</v>
      </c>
      <c r="AT378" s="25" t="s">
        <v>161</v>
      </c>
      <c r="AU378" s="25" t="s">
        <v>88</v>
      </c>
      <c r="AY378" s="25" t="s">
        <v>159</v>
      </c>
      <c r="BE378" s="215">
        <f>IF(N378="základní",J378,0)</f>
        <v>0</v>
      </c>
      <c r="BF378" s="215">
        <f>IF(N378="snížená",J378,0)</f>
        <v>0</v>
      </c>
      <c r="BG378" s="215">
        <f>IF(N378="zákl. přenesená",J378,0)</f>
        <v>0</v>
      </c>
      <c r="BH378" s="215">
        <f>IF(N378="sníž. přenesená",J378,0)</f>
        <v>0</v>
      </c>
      <c r="BI378" s="215">
        <f>IF(N378="nulová",J378,0)</f>
        <v>0</v>
      </c>
      <c r="BJ378" s="25" t="s">
        <v>24</v>
      </c>
      <c r="BK378" s="215">
        <f>ROUND(I378*H378,2)</f>
        <v>0</v>
      </c>
      <c r="BL378" s="25" t="s">
        <v>166</v>
      </c>
      <c r="BM378" s="25" t="s">
        <v>1178</v>
      </c>
    </row>
    <row r="379" spans="2:51" s="12" customFormat="1" ht="13.5">
      <c r="B379" s="216"/>
      <c r="C379" s="217"/>
      <c r="D379" s="218" t="s">
        <v>168</v>
      </c>
      <c r="E379" s="219" t="s">
        <v>22</v>
      </c>
      <c r="F379" s="220" t="s">
        <v>748</v>
      </c>
      <c r="G379" s="217"/>
      <c r="H379" s="221" t="s">
        <v>22</v>
      </c>
      <c r="I379" s="222"/>
      <c r="J379" s="217"/>
      <c r="K379" s="217"/>
      <c r="L379" s="223"/>
      <c r="M379" s="224"/>
      <c r="N379" s="225"/>
      <c r="O379" s="225"/>
      <c r="P379" s="225"/>
      <c r="Q379" s="225"/>
      <c r="R379" s="225"/>
      <c r="S379" s="225"/>
      <c r="T379" s="226"/>
      <c r="AT379" s="227" t="s">
        <v>168</v>
      </c>
      <c r="AU379" s="227" t="s">
        <v>88</v>
      </c>
      <c r="AV379" s="12" t="s">
        <v>24</v>
      </c>
      <c r="AW379" s="12" t="s">
        <v>42</v>
      </c>
      <c r="AX379" s="12" t="s">
        <v>79</v>
      </c>
      <c r="AY379" s="227" t="s">
        <v>159</v>
      </c>
    </row>
    <row r="380" spans="2:51" s="13" customFormat="1" ht="13.5">
      <c r="B380" s="228"/>
      <c r="C380" s="229"/>
      <c r="D380" s="230" t="s">
        <v>168</v>
      </c>
      <c r="E380" s="231" t="s">
        <v>22</v>
      </c>
      <c r="F380" s="232" t="s">
        <v>1179</v>
      </c>
      <c r="G380" s="229"/>
      <c r="H380" s="233">
        <v>10.04</v>
      </c>
      <c r="I380" s="234"/>
      <c r="J380" s="229"/>
      <c r="K380" s="229"/>
      <c r="L380" s="235"/>
      <c r="M380" s="236"/>
      <c r="N380" s="237"/>
      <c r="O380" s="237"/>
      <c r="P380" s="237"/>
      <c r="Q380" s="237"/>
      <c r="R380" s="237"/>
      <c r="S380" s="237"/>
      <c r="T380" s="238"/>
      <c r="AT380" s="239" t="s">
        <v>168</v>
      </c>
      <c r="AU380" s="239" t="s">
        <v>88</v>
      </c>
      <c r="AV380" s="13" t="s">
        <v>88</v>
      </c>
      <c r="AW380" s="13" t="s">
        <v>42</v>
      </c>
      <c r="AX380" s="13" t="s">
        <v>24</v>
      </c>
      <c r="AY380" s="239" t="s">
        <v>159</v>
      </c>
    </row>
    <row r="381" spans="2:65" s="1" customFormat="1" ht="44.25" customHeight="1">
      <c r="B381" s="41"/>
      <c r="C381" s="204" t="s">
        <v>593</v>
      </c>
      <c r="D381" s="204" t="s">
        <v>161</v>
      </c>
      <c r="E381" s="205" t="s">
        <v>751</v>
      </c>
      <c r="F381" s="206" t="s">
        <v>752</v>
      </c>
      <c r="G381" s="207" t="s">
        <v>217</v>
      </c>
      <c r="H381" s="208">
        <v>10.04</v>
      </c>
      <c r="I381" s="209"/>
      <c r="J381" s="210">
        <f>ROUND(I381*H381,2)</f>
        <v>0</v>
      </c>
      <c r="K381" s="206" t="s">
        <v>165</v>
      </c>
      <c r="L381" s="61"/>
      <c r="M381" s="211" t="s">
        <v>22</v>
      </c>
      <c r="N381" s="212" t="s">
        <v>50</v>
      </c>
      <c r="O381" s="42"/>
      <c r="P381" s="213">
        <f>O381*H381</f>
        <v>0</v>
      </c>
      <c r="Q381" s="213">
        <v>0.00034</v>
      </c>
      <c r="R381" s="213">
        <f>Q381*H381</f>
        <v>0.0034136</v>
      </c>
      <c r="S381" s="213">
        <v>0</v>
      </c>
      <c r="T381" s="214">
        <f>S381*H381</f>
        <v>0</v>
      </c>
      <c r="AR381" s="25" t="s">
        <v>166</v>
      </c>
      <c r="AT381" s="25" t="s">
        <v>161</v>
      </c>
      <c r="AU381" s="25" t="s">
        <v>88</v>
      </c>
      <c r="AY381" s="25" t="s">
        <v>159</v>
      </c>
      <c r="BE381" s="215">
        <f>IF(N381="základní",J381,0)</f>
        <v>0</v>
      </c>
      <c r="BF381" s="215">
        <f>IF(N381="snížená",J381,0)</f>
        <v>0</v>
      </c>
      <c r="BG381" s="215">
        <f>IF(N381="zákl. přenesená",J381,0)</f>
        <v>0</v>
      </c>
      <c r="BH381" s="215">
        <f>IF(N381="sníž. přenesená",J381,0)</f>
        <v>0</v>
      </c>
      <c r="BI381" s="215">
        <f>IF(N381="nulová",J381,0)</f>
        <v>0</v>
      </c>
      <c r="BJ381" s="25" t="s">
        <v>24</v>
      </c>
      <c r="BK381" s="215">
        <f>ROUND(I381*H381,2)</f>
        <v>0</v>
      </c>
      <c r="BL381" s="25" t="s">
        <v>166</v>
      </c>
      <c r="BM381" s="25" t="s">
        <v>1180</v>
      </c>
    </row>
    <row r="382" spans="2:51" s="12" customFormat="1" ht="13.5">
      <c r="B382" s="216"/>
      <c r="C382" s="217"/>
      <c r="D382" s="218" t="s">
        <v>168</v>
      </c>
      <c r="E382" s="219" t="s">
        <v>22</v>
      </c>
      <c r="F382" s="220" t="s">
        <v>748</v>
      </c>
      <c r="G382" s="217"/>
      <c r="H382" s="221" t="s">
        <v>22</v>
      </c>
      <c r="I382" s="222"/>
      <c r="J382" s="217"/>
      <c r="K382" s="217"/>
      <c r="L382" s="223"/>
      <c r="M382" s="224"/>
      <c r="N382" s="225"/>
      <c r="O382" s="225"/>
      <c r="P382" s="225"/>
      <c r="Q382" s="225"/>
      <c r="R382" s="225"/>
      <c r="S382" s="225"/>
      <c r="T382" s="226"/>
      <c r="AT382" s="227" t="s">
        <v>168</v>
      </c>
      <c r="AU382" s="227" t="s">
        <v>88</v>
      </c>
      <c r="AV382" s="12" t="s">
        <v>24</v>
      </c>
      <c r="AW382" s="12" t="s">
        <v>42</v>
      </c>
      <c r="AX382" s="12" t="s">
        <v>79</v>
      </c>
      <c r="AY382" s="227" t="s">
        <v>159</v>
      </c>
    </row>
    <row r="383" spans="2:51" s="13" customFormat="1" ht="13.5">
      <c r="B383" s="228"/>
      <c r="C383" s="229"/>
      <c r="D383" s="230" t="s">
        <v>168</v>
      </c>
      <c r="E383" s="231" t="s">
        <v>22</v>
      </c>
      <c r="F383" s="232" t="s">
        <v>1179</v>
      </c>
      <c r="G383" s="229"/>
      <c r="H383" s="233">
        <v>10.04</v>
      </c>
      <c r="I383" s="234"/>
      <c r="J383" s="229"/>
      <c r="K383" s="229"/>
      <c r="L383" s="235"/>
      <c r="M383" s="236"/>
      <c r="N383" s="237"/>
      <c r="O383" s="237"/>
      <c r="P383" s="237"/>
      <c r="Q383" s="237"/>
      <c r="R383" s="237"/>
      <c r="S383" s="237"/>
      <c r="T383" s="238"/>
      <c r="AT383" s="239" t="s">
        <v>168</v>
      </c>
      <c r="AU383" s="239" t="s">
        <v>88</v>
      </c>
      <c r="AV383" s="13" t="s">
        <v>88</v>
      </c>
      <c r="AW383" s="13" t="s">
        <v>42</v>
      </c>
      <c r="AX383" s="13" t="s">
        <v>24</v>
      </c>
      <c r="AY383" s="239" t="s">
        <v>159</v>
      </c>
    </row>
    <row r="384" spans="2:65" s="1" customFormat="1" ht="22.5" customHeight="1">
      <c r="B384" s="41"/>
      <c r="C384" s="204" t="s">
        <v>597</v>
      </c>
      <c r="D384" s="204" t="s">
        <v>161</v>
      </c>
      <c r="E384" s="205" t="s">
        <v>755</v>
      </c>
      <c r="F384" s="206" t="s">
        <v>756</v>
      </c>
      <c r="G384" s="207" t="s">
        <v>217</v>
      </c>
      <c r="H384" s="208">
        <v>10.04</v>
      </c>
      <c r="I384" s="209"/>
      <c r="J384" s="210">
        <f>ROUND(I384*H384,2)</f>
        <v>0</v>
      </c>
      <c r="K384" s="206" t="s">
        <v>165</v>
      </c>
      <c r="L384" s="61"/>
      <c r="M384" s="211" t="s">
        <v>22</v>
      </c>
      <c r="N384" s="212" t="s">
        <v>50</v>
      </c>
      <c r="O384" s="42"/>
      <c r="P384" s="213">
        <f>O384*H384</f>
        <v>0</v>
      </c>
      <c r="Q384" s="213">
        <v>0</v>
      </c>
      <c r="R384" s="213">
        <f>Q384*H384</f>
        <v>0</v>
      </c>
      <c r="S384" s="213">
        <v>0</v>
      </c>
      <c r="T384" s="214">
        <f>S384*H384</f>
        <v>0</v>
      </c>
      <c r="AR384" s="25" t="s">
        <v>166</v>
      </c>
      <c r="AT384" s="25" t="s">
        <v>161</v>
      </c>
      <c r="AU384" s="25" t="s">
        <v>88</v>
      </c>
      <c r="AY384" s="25" t="s">
        <v>159</v>
      </c>
      <c r="BE384" s="215">
        <f>IF(N384="základní",J384,0)</f>
        <v>0</v>
      </c>
      <c r="BF384" s="215">
        <f>IF(N384="snížená",J384,0)</f>
        <v>0</v>
      </c>
      <c r="BG384" s="215">
        <f>IF(N384="zákl. přenesená",J384,0)</f>
        <v>0</v>
      </c>
      <c r="BH384" s="215">
        <f>IF(N384="sníž. přenesená",J384,0)</f>
        <v>0</v>
      </c>
      <c r="BI384" s="215">
        <f>IF(N384="nulová",J384,0)</f>
        <v>0</v>
      </c>
      <c r="BJ384" s="25" t="s">
        <v>24</v>
      </c>
      <c r="BK384" s="215">
        <f>ROUND(I384*H384,2)</f>
        <v>0</v>
      </c>
      <c r="BL384" s="25" t="s">
        <v>166</v>
      </c>
      <c r="BM384" s="25" t="s">
        <v>1181</v>
      </c>
    </row>
    <row r="385" spans="2:51" s="12" customFormat="1" ht="13.5">
      <c r="B385" s="216"/>
      <c r="C385" s="217"/>
      <c r="D385" s="218" t="s">
        <v>168</v>
      </c>
      <c r="E385" s="219" t="s">
        <v>22</v>
      </c>
      <c r="F385" s="220" t="s">
        <v>748</v>
      </c>
      <c r="G385" s="217"/>
      <c r="H385" s="221" t="s">
        <v>22</v>
      </c>
      <c r="I385" s="222"/>
      <c r="J385" s="217"/>
      <c r="K385" s="217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168</v>
      </c>
      <c r="AU385" s="227" t="s">
        <v>88</v>
      </c>
      <c r="AV385" s="12" t="s">
        <v>24</v>
      </c>
      <c r="AW385" s="12" t="s">
        <v>42</v>
      </c>
      <c r="AX385" s="12" t="s">
        <v>79</v>
      </c>
      <c r="AY385" s="227" t="s">
        <v>159</v>
      </c>
    </row>
    <row r="386" spans="2:51" s="13" customFormat="1" ht="13.5">
      <c r="B386" s="228"/>
      <c r="C386" s="229"/>
      <c r="D386" s="230" t="s">
        <v>168</v>
      </c>
      <c r="E386" s="231" t="s">
        <v>22</v>
      </c>
      <c r="F386" s="232" t="s">
        <v>1179</v>
      </c>
      <c r="G386" s="229"/>
      <c r="H386" s="233">
        <v>10.04</v>
      </c>
      <c r="I386" s="234"/>
      <c r="J386" s="229"/>
      <c r="K386" s="229"/>
      <c r="L386" s="235"/>
      <c r="M386" s="236"/>
      <c r="N386" s="237"/>
      <c r="O386" s="237"/>
      <c r="P386" s="237"/>
      <c r="Q386" s="237"/>
      <c r="R386" s="237"/>
      <c r="S386" s="237"/>
      <c r="T386" s="238"/>
      <c r="AT386" s="239" t="s">
        <v>168</v>
      </c>
      <c r="AU386" s="239" t="s">
        <v>88</v>
      </c>
      <c r="AV386" s="13" t="s">
        <v>88</v>
      </c>
      <c r="AW386" s="13" t="s">
        <v>42</v>
      </c>
      <c r="AX386" s="13" t="s">
        <v>24</v>
      </c>
      <c r="AY386" s="239" t="s">
        <v>159</v>
      </c>
    </row>
    <row r="387" spans="2:65" s="1" customFormat="1" ht="31.5" customHeight="1">
      <c r="B387" s="41"/>
      <c r="C387" s="204" t="s">
        <v>603</v>
      </c>
      <c r="D387" s="204" t="s">
        <v>161</v>
      </c>
      <c r="E387" s="205" t="s">
        <v>759</v>
      </c>
      <c r="F387" s="206" t="s">
        <v>760</v>
      </c>
      <c r="G387" s="207" t="s">
        <v>258</v>
      </c>
      <c r="H387" s="208">
        <v>0.056</v>
      </c>
      <c r="I387" s="209"/>
      <c r="J387" s="210">
        <f>ROUND(I387*H387,2)</f>
        <v>0</v>
      </c>
      <c r="K387" s="206" t="s">
        <v>165</v>
      </c>
      <c r="L387" s="61"/>
      <c r="M387" s="211" t="s">
        <v>22</v>
      </c>
      <c r="N387" s="212" t="s">
        <v>50</v>
      </c>
      <c r="O387" s="42"/>
      <c r="P387" s="213">
        <f>O387*H387</f>
        <v>0</v>
      </c>
      <c r="Q387" s="213">
        <v>2.54805</v>
      </c>
      <c r="R387" s="213">
        <f>Q387*H387</f>
        <v>0.1426908</v>
      </c>
      <c r="S387" s="213">
        <v>0</v>
      </c>
      <c r="T387" s="214">
        <f>S387*H387</f>
        <v>0</v>
      </c>
      <c r="AR387" s="25" t="s">
        <v>166</v>
      </c>
      <c r="AT387" s="25" t="s">
        <v>161</v>
      </c>
      <c r="AU387" s="25" t="s">
        <v>88</v>
      </c>
      <c r="AY387" s="25" t="s">
        <v>159</v>
      </c>
      <c r="BE387" s="215">
        <f>IF(N387="základní",J387,0)</f>
        <v>0</v>
      </c>
      <c r="BF387" s="215">
        <f>IF(N387="snížená",J387,0)</f>
        <v>0</v>
      </c>
      <c r="BG387" s="215">
        <f>IF(N387="zákl. přenesená",J387,0)</f>
        <v>0</v>
      </c>
      <c r="BH387" s="215">
        <f>IF(N387="sníž. přenesená",J387,0)</f>
        <v>0</v>
      </c>
      <c r="BI387" s="215">
        <f>IF(N387="nulová",J387,0)</f>
        <v>0</v>
      </c>
      <c r="BJ387" s="25" t="s">
        <v>24</v>
      </c>
      <c r="BK387" s="215">
        <f>ROUND(I387*H387,2)</f>
        <v>0</v>
      </c>
      <c r="BL387" s="25" t="s">
        <v>166</v>
      </c>
      <c r="BM387" s="25" t="s">
        <v>1182</v>
      </c>
    </row>
    <row r="388" spans="2:51" s="12" customFormat="1" ht="13.5">
      <c r="B388" s="216"/>
      <c r="C388" s="217"/>
      <c r="D388" s="218" t="s">
        <v>168</v>
      </c>
      <c r="E388" s="219" t="s">
        <v>22</v>
      </c>
      <c r="F388" s="220" t="s">
        <v>762</v>
      </c>
      <c r="G388" s="217"/>
      <c r="H388" s="221" t="s">
        <v>22</v>
      </c>
      <c r="I388" s="222"/>
      <c r="J388" s="217"/>
      <c r="K388" s="217"/>
      <c r="L388" s="223"/>
      <c r="M388" s="224"/>
      <c r="N388" s="225"/>
      <c r="O388" s="225"/>
      <c r="P388" s="225"/>
      <c r="Q388" s="225"/>
      <c r="R388" s="225"/>
      <c r="S388" s="225"/>
      <c r="T388" s="226"/>
      <c r="AT388" s="227" t="s">
        <v>168</v>
      </c>
      <c r="AU388" s="227" t="s">
        <v>88</v>
      </c>
      <c r="AV388" s="12" t="s">
        <v>24</v>
      </c>
      <c r="AW388" s="12" t="s">
        <v>42</v>
      </c>
      <c r="AX388" s="12" t="s">
        <v>79</v>
      </c>
      <c r="AY388" s="227" t="s">
        <v>159</v>
      </c>
    </row>
    <row r="389" spans="2:51" s="12" customFormat="1" ht="13.5">
      <c r="B389" s="216"/>
      <c r="C389" s="217"/>
      <c r="D389" s="218" t="s">
        <v>168</v>
      </c>
      <c r="E389" s="219" t="s">
        <v>22</v>
      </c>
      <c r="F389" s="220" t="s">
        <v>763</v>
      </c>
      <c r="G389" s="217"/>
      <c r="H389" s="221" t="s">
        <v>22</v>
      </c>
      <c r="I389" s="222"/>
      <c r="J389" s="217"/>
      <c r="K389" s="217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168</v>
      </c>
      <c r="AU389" s="227" t="s">
        <v>88</v>
      </c>
      <c r="AV389" s="12" t="s">
        <v>24</v>
      </c>
      <c r="AW389" s="12" t="s">
        <v>42</v>
      </c>
      <c r="AX389" s="12" t="s">
        <v>79</v>
      </c>
      <c r="AY389" s="227" t="s">
        <v>159</v>
      </c>
    </row>
    <row r="390" spans="2:51" s="12" customFormat="1" ht="13.5">
      <c r="B390" s="216"/>
      <c r="C390" s="217"/>
      <c r="D390" s="218" t="s">
        <v>168</v>
      </c>
      <c r="E390" s="219" t="s">
        <v>22</v>
      </c>
      <c r="F390" s="220" t="s">
        <v>764</v>
      </c>
      <c r="G390" s="217"/>
      <c r="H390" s="221" t="s">
        <v>22</v>
      </c>
      <c r="I390" s="222"/>
      <c r="J390" s="217"/>
      <c r="K390" s="217"/>
      <c r="L390" s="223"/>
      <c r="M390" s="224"/>
      <c r="N390" s="225"/>
      <c r="O390" s="225"/>
      <c r="P390" s="225"/>
      <c r="Q390" s="225"/>
      <c r="R390" s="225"/>
      <c r="S390" s="225"/>
      <c r="T390" s="226"/>
      <c r="AT390" s="227" t="s">
        <v>168</v>
      </c>
      <c r="AU390" s="227" t="s">
        <v>88</v>
      </c>
      <c r="AV390" s="12" t="s">
        <v>24</v>
      </c>
      <c r="AW390" s="12" t="s">
        <v>42</v>
      </c>
      <c r="AX390" s="12" t="s">
        <v>79</v>
      </c>
      <c r="AY390" s="227" t="s">
        <v>159</v>
      </c>
    </row>
    <row r="391" spans="2:51" s="12" customFormat="1" ht="13.5">
      <c r="B391" s="216"/>
      <c r="C391" s="217"/>
      <c r="D391" s="218" t="s">
        <v>168</v>
      </c>
      <c r="E391" s="219" t="s">
        <v>22</v>
      </c>
      <c r="F391" s="220" t="s">
        <v>1183</v>
      </c>
      <c r="G391" s="217"/>
      <c r="H391" s="221" t="s">
        <v>22</v>
      </c>
      <c r="I391" s="222"/>
      <c r="J391" s="217"/>
      <c r="K391" s="217"/>
      <c r="L391" s="223"/>
      <c r="M391" s="224"/>
      <c r="N391" s="225"/>
      <c r="O391" s="225"/>
      <c r="P391" s="225"/>
      <c r="Q391" s="225"/>
      <c r="R391" s="225"/>
      <c r="S391" s="225"/>
      <c r="T391" s="226"/>
      <c r="AT391" s="227" t="s">
        <v>168</v>
      </c>
      <c r="AU391" s="227" t="s">
        <v>88</v>
      </c>
      <c r="AV391" s="12" t="s">
        <v>24</v>
      </c>
      <c r="AW391" s="12" t="s">
        <v>42</v>
      </c>
      <c r="AX391" s="12" t="s">
        <v>79</v>
      </c>
      <c r="AY391" s="227" t="s">
        <v>159</v>
      </c>
    </row>
    <row r="392" spans="2:51" s="13" customFormat="1" ht="13.5">
      <c r="B392" s="228"/>
      <c r="C392" s="229"/>
      <c r="D392" s="218" t="s">
        <v>168</v>
      </c>
      <c r="E392" s="242" t="s">
        <v>22</v>
      </c>
      <c r="F392" s="243" t="s">
        <v>1184</v>
      </c>
      <c r="G392" s="229"/>
      <c r="H392" s="244">
        <v>0.109</v>
      </c>
      <c r="I392" s="234"/>
      <c r="J392" s="229"/>
      <c r="K392" s="229"/>
      <c r="L392" s="235"/>
      <c r="M392" s="236"/>
      <c r="N392" s="237"/>
      <c r="O392" s="237"/>
      <c r="P392" s="237"/>
      <c r="Q392" s="237"/>
      <c r="R392" s="237"/>
      <c r="S392" s="237"/>
      <c r="T392" s="238"/>
      <c r="AT392" s="239" t="s">
        <v>168</v>
      </c>
      <c r="AU392" s="239" t="s">
        <v>88</v>
      </c>
      <c r="AV392" s="13" t="s">
        <v>88</v>
      </c>
      <c r="AW392" s="13" t="s">
        <v>42</v>
      </c>
      <c r="AX392" s="13" t="s">
        <v>79</v>
      </c>
      <c r="AY392" s="239" t="s">
        <v>159</v>
      </c>
    </row>
    <row r="393" spans="2:51" s="13" customFormat="1" ht="13.5">
      <c r="B393" s="228"/>
      <c r="C393" s="229"/>
      <c r="D393" s="218" t="s">
        <v>168</v>
      </c>
      <c r="E393" s="242" t="s">
        <v>22</v>
      </c>
      <c r="F393" s="243" t="s">
        <v>1185</v>
      </c>
      <c r="G393" s="229"/>
      <c r="H393" s="244">
        <v>-0.053</v>
      </c>
      <c r="I393" s="234"/>
      <c r="J393" s="229"/>
      <c r="K393" s="229"/>
      <c r="L393" s="235"/>
      <c r="M393" s="236"/>
      <c r="N393" s="237"/>
      <c r="O393" s="237"/>
      <c r="P393" s="237"/>
      <c r="Q393" s="237"/>
      <c r="R393" s="237"/>
      <c r="S393" s="237"/>
      <c r="T393" s="238"/>
      <c r="AT393" s="239" t="s">
        <v>168</v>
      </c>
      <c r="AU393" s="239" t="s">
        <v>88</v>
      </c>
      <c r="AV393" s="13" t="s">
        <v>88</v>
      </c>
      <c r="AW393" s="13" t="s">
        <v>42</v>
      </c>
      <c r="AX393" s="13" t="s">
        <v>79</v>
      </c>
      <c r="AY393" s="239" t="s">
        <v>159</v>
      </c>
    </row>
    <row r="394" spans="2:51" s="14" customFormat="1" ht="13.5">
      <c r="B394" s="245"/>
      <c r="C394" s="246"/>
      <c r="D394" s="218" t="s">
        <v>168</v>
      </c>
      <c r="E394" s="277" t="s">
        <v>22</v>
      </c>
      <c r="F394" s="278" t="s">
        <v>204</v>
      </c>
      <c r="G394" s="246"/>
      <c r="H394" s="279">
        <v>0.056</v>
      </c>
      <c r="I394" s="250"/>
      <c r="J394" s="246"/>
      <c r="K394" s="246"/>
      <c r="L394" s="251"/>
      <c r="M394" s="252"/>
      <c r="N394" s="253"/>
      <c r="O394" s="253"/>
      <c r="P394" s="253"/>
      <c r="Q394" s="253"/>
      <c r="R394" s="253"/>
      <c r="S394" s="253"/>
      <c r="T394" s="254"/>
      <c r="AT394" s="255" t="s">
        <v>168</v>
      </c>
      <c r="AU394" s="255" t="s">
        <v>88</v>
      </c>
      <c r="AV394" s="14" t="s">
        <v>166</v>
      </c>
      <c r="AW394" s="14" t="s">
        <v>42</v>
      </c>
      <c r="AX394" s="14" t="s">
        <v>24</v>
      </c>
      <c r="AY394" s="255" t="s">
        <v>159</v>
      </c>
    </row>
    <row r="395" spans="2:63" s="11" customFormat="1" ht="29.85" customHeight="1">
      <c r="B395" s="187"/>
      <c r="C395" s="188"/>
      <c r="D395" s="201" t="s">
        <v>78</v>
      </c>
      <c r="E395" s="202" t="s">
        <v>791</v>
      </c>
      <c r="F395" s="202" t="s">
        <v>792</v>
      </c>
      <c r="G395" s="188"/>
      <c r="H395" s="188"/>
      <c r="I395" s="191"/>
      <c r="J395" s="203">
        <f>BK395</f>
        <v>0</v>
      </c>
      <c r="K395" s="188"/>
      <c r="L395" s="193"/>
      <c r="M395" s="194"/>
      <c r="N395" s="195"/>
      <c r="O395" s="195"/>
      <c r="P395" s="196">
        <f>SUM(P396:P418)</f>
        <v>0</v>
      </c>
      <c r="Q395" s="195"/>
      <c r="R395" s="196">
        <f>SUM(R396:R418)</f>
        <v>0</v>
      </c>
      <c r="S395" s="195"/>
      <c r="T395" s="197">
        <f>SUM(T396:T418)</f>
        <v>0</v>
      </c>
      <c r="AR395" s="198" t="s">
        <v>24</v>
      </c>
      <c r="AT395" s="199" t="s">
        <v>78</v>
      </c>
      <c r="AU395" s="199" t="s">
        <v>24</v>
      </c>
      <c r="AY395" s="198" t="s">
        <v>159</v>
      </c>
      <c r="BK395" s="200">
        <f>SUM(BK396:BK418)</f>
        <v>0</v>
      </c>
    </row>
    <row r="396" spans="2:65" s="1" customFormat="1" ht="31.5" customHeight="1">
      <c r="B396" s="41"/>
      <c r="C396" s="204" t="s">
        <v>609</v>
      </c>
      <c r="D396" s="204" t="s">
        <v>161</v>
      </c>
      <c r="E396" s="205" t="s">
        <v>794</v>
      </c>
      <c r="F396" s="206" t="s">
        <v>795</v>
      </c>
      <c r="G396" s="207" t="s">
        <v>377</v>
      </c>
      <c r="H396" s="208">
        <v>283.319</v>
      </c>
      <c r="I396" s="209"/>
      <c r="J396" s="210">
        <f>ROUND(I396*H396,2)</f>
        <v>0</v>
      </c>
      <c r="K396" s="206" t="s">
        <v>165</v>
      </c>
      <c r="L396" s="61"/>
      <c r="M396" s="211" t="s">
        <v>22</v>
      </c>
      <c r="N396" s="212" t="s">
        <v>50</v>
      </c>
      <c r="O396" s="42"/>
      <c r="P396" s="213">
        <f>O396*H396</f>
        <v>0</v>
      </c>
      <c r="Q396" s="213">
        <v>0</v>
      </c>
      <c r="R396" s="213">
        <f>Q396*H396</f>
        <v>0</v>
      </c>
      <c r="S396" s="213">
        <v>0</v>
      </c>
      <c r="T396" s="214">
        <f>S396*H396</f>
        <v>0</v>
      </c>
      <c r="AR396" s="25" t="s">
        <v>166</v>
      </c>
      <c r="AT396" s="25" t="s">
        <v>161</v>
      </c>
      <c r="AU396" s="25" t="s">
        <v>88</v>
      </c>
      <c r="AY396" s="25" t="s">
        <v>159</v>
      </c>
      <c r="BE396" s="215">
        <f>IF(N396="základní",J396,0)</f>
        <v>0</v>
      </c>
      <c r="BF396" s="215">
        <f>IF(N396="snížená",J396,0)</f>
        <v>0</v>
      </c>
      <c r="BG396" s="215">
        <f>IF(N396="zákl. přenesená",J396,0)</f>
        <v>0</v>
      </c>
      <c r="BH396" s="215">
        <f>IF(N396="sníž. přenesená",J396,0)</f>
        <v>0</v>
      </c>
      <c r="BI396" s="215">
        <f>IF(N396="nulová",J396,0)</f>
        <v>0</v>
      </c>
      <c r="BJ396" s="25" t="s">
        <v>24</v>
      </c>
      <c r="BK396" s="215">
        <f>ROUND(I396*H396,2)</f>
        <v>0</v>
      </c>
      <c r="BL396" s="25" t="s">
        <v>166</v>
      </c>
      <c r="BM396" s="25" t="s">
        <v>1186</v>
      </c>
    </row>
    <row r="397" spans="2:51" s="13" customFormat="1" ht="13.5">
      <c r="B397" s="228"/>
      <c r="C397" s="229"/>
      <c r="D397" s="218" t="s">
        <v>168</v>
      </c>
      <c r="E397" s="242" t="s">
        <v>22</v>
      </c>
      <c r="F397" s="243" t="s">
        <v>1187</v>
      </c>
      <c r="G397" s="229"/>
      <c r="H397" s="244">
        <v>25.452</v>
      </c>
      <c r="I397" s="234"/>
      <c r="J397" s="229"/>
      <c r="K397" s="229"/>
      <c r="L397" s="235"/>
      <c r="M397" s="236"/>
      <c r="N397" s="237"/>
      <c r="O397" s="237"/>
      <c r="P397" s="237"/>
      <c r="Q397" s="237"/>
      <c r="R397" s="237"/>
      <c r="S397" s="237"/>
      <c r="T397" s="238"/>
      <c r="AT397" s="239" t="s">
        <v>168</v>
      </c>
      <c r="AU397" s="239" t="s">
        <v>88</v>
      </c>
      <c r="AV397" s="13" t="s">
        <v>88</v>
      </c>
      <c r="AW397" s="13" t="s">
        <v>42</v>
      </c>
      <c r="AX397" s="13" t="s">
        <v>79</v>
      </c>
      <c r="AY397" s="239" t="s">
        <v>159</v>
      </c>
    </row>
    <row r="398" spans="2:51" s="13" customFormat="1" ht="13.5">
      <c r="B398" s="228"/>
      <c r="C398" s="229"/>
      <c r="D398" s="218" t="s">
        <v>168</v>
      </c>
      <c r="E398" s="242" t="s">
        <v>22</v>
      </c>
      <c r="F398" s="243" t="s">
        <v>1188</v>
      </c>
      <c r="G398" s="229"/>
      <c r="H398" s="244">
        <v>3.602</v>
      </c>
      <c r="I398" s="234"/>
      <c r="J398" s="229"/>
      <c r="K398" s="229"/>
      <c r="L398" s="235"/>
      <c r="M398" s="236"/>
      <c r="N398" s="237"/>
      <c r="O398" s="237"/>
      <c r="P398" s="237"/>
      <c r="Q398" s="237"/>
      <c r="R398" s="237"/>
      <c r="S398" s="237"/>
      <c r="T398" s="238"/>
      <c r="AT398" s="239" t="s">
        <v>168</v>
      </c>
      <c r="AU398" s="239" t="s">
        <v>88</v>
      </c>
      <c r="AV398" s="13" t="s">
        <v>88</v>
      </c>
      <c r="AW398" s="13" t="s">
        <v>42</v>
      </c>
      <c r="AX398" s="13" t="s">
        <v>79</v>
      </c>
      <c r="AY398" s="239" t="s">
        <v>159</v>
      </c>
    </row>
    <row r="399" spans="2:51" s="13" customFormat="1" ht="13.5">
      <c r="B399" s="228"/>
      <c r="C399" s="229"/>
      <c r="D399" s="218" t="s">
        <v>168</v>
      </c>
      <c r="E399" s="242" t="s">
        <v>22</v>
      </c>
      <c r="F399" s="243" t="s">
        <v>1189</v>
      </c>
      <c r="G399" s="229"/>
      <c r="H399" s="244">
        <v>84.806</v>
      </c>
      <c r="I399" s="234"/>
      <c r="J399" s="229"/>
      <c r="K399" s="229"/>
      <c r="L399" s="235"/>
      <c r="M399" s="236"/>
      <c r="N399" s="237"/>
      <c r="O399" s="237"/>
      <c r="P399" s="237"/>
      <c r="Q399" s="237"/>
      <c r="R399" s="237"/>
      <c r="S399" s="237"/>
      <c r="T399" s="238"/>
      <c r="AT399" s="239" t="s">
        <v>168</v>
      </c>
      <c r="AU399" s="239" t="s">
        <v>88</v>
      </c>
      <c r="AV399" s="13" t="s">
        <v>88</v>
      </c>
      <c r="AW399" s="13" t="s">
        <v>42</v>
      </c>
      <c r="AX399" s="13" t="s">
        <v>79</v>
      </c>
      <c r="AY399" s="239" t="s">
        <v>159</v>
      </c>
    </row>
    <row r="400" spans="2:51" s="13" customFormat="1" ht="13.5">
      <c r="B400" s="228"/>
      <c r="C400" s="229"/>
      <c r="D400" s="218" t="s">
        <v>168</v>
      </c>
      <c r="E400" s="242" t="s">
        <v>22</v>
      </c>
      <c r="F400" s="243" t="s">
        <v>1190</v>
      </c>
      <c r="G400" s="229"/>
      <c r="H400" s="244">
        <v>169.459</v>
      </c>
      <c r="I400" s="234"/>
      <c r="J400" s="229"/>
      <c r="K400" s="229"/>
      <c r="L400" s="235"/>
      <c r="M400" s="236"/>
      <c r="N400" s="237"/>
      <c r="O400" s="237"/>
      <c r="P400" s="237"/>
      <c r="Q400" s="237"/>
      <c r="R400" s="237"/>
      <c r="S400" s="237"/>
      <c r="T400" s="238"/>
      <c r="AT400" s="239" t="s">
        <v>168</v>
      </c>
      <c r="AU400" s="239" t="s">
        <v>88</v>
      </c>
      <c r="AV400" s="13" t="s">
        <v>88</v>
      </c>
      <c r="AW400" s="13" t="s">
        <v>42</v>
      </c>
      <c r="AX400" s="13" t="s">
        <v>79</v>
      </c>
      <c r="AY400" s="239" t="s">
        <v>159</v>
      </c>
    </row>
    <row r="401" spans="2:51" s="14" customFormat="1" ht="13.5">
      <c r="B401" s="245"/>
      <c r="C401" s="246"/>
      <c r="D401" s="230" t="s">
        <v>168</v>
      </c>
      <c r="E401" s="247" t="s">
        <v>22</v>
      </c>
      <c r="F401" s="248" t="s">
        <v>204</v>
      </c>
      <c r="G401" s="246"/>
      <c r="H401" s="249">
        <v>283.319</v>
      </c>
      <c r="I401" s="250"/>
      <c r="J401" s="246"/>
      <c r="K401" s="246"/>
      <c r="L401" s="251"/>
      <c r="M401" s="252"/>
      <c r="N401" s="253"/>
      <c r="O401" s="253"/>
      <c r="P401" s="253"/>
      <c r="Q401" s="253"/>
      <c r="R401" s="253"/>
      <c r="S401" s="253"/>
      <c r="T401" s="254"/>
      <c r="AT401" s="255" t="s">
        <v>168</v>
      </c>
      <c r="AU401" s="255" t="s">
        <v>88</v>
      </c>
      <c r="AV401" s="14" t="s">
        <v>166</v>
      </c>
      <c r="AW401" s="14" t="s">
        <v>42</v>
      </c>
      <c r="AX401" s="14" t="s">
        <v>24</v>
      </c>
      <c r="AY401" s="255" t="s">
        <v>159</v>
      </c>
    </row>
    <row r="402" spans="2:65" s="1" customFormat="1" ht="31.5" customHeight="1">
      <c r="B402" s="41"/>
      <c r="C402" s="204" t="s">
        <v>614</v>
      </c>
      <c r="D402" s="204" t="s">
        <v>161</v>
      </c>
      <c r="E402" s="205" t="s">
        <v>801</v>
      </c>
      <c r="F402" s="206" t="s">
        <v>802</v>
      </c>
      <c r="G402" s="207" t="s">
        <v>377</v>
      </c>
      <c r="H402" s="208">
        <v>1133.276</v>
      </c>
      <c r="I402" s="209"/>
      <c r="J402" s="210">
        <f>ROUND(I402*H402,2)</f>
        <v>0</v>
      </c>
      <c r="K402" s="206" t="s">
        <v>165</v>
      </c>
      <c r="L402" s="61"/>
      <c r="M402" s="211" t="s">
        <v>22</v>
      </c>
      <c r="N402" s="212" t="s">
        <v>50</v>
      </c>
      <c r="O402" s="42"/>
      <c r="P402" s="213">
        <f>O402*H402</f>
        <v>0</v>
      </c>
      <c r="Q402" s="213">
        <v>0</v>
      </c>
      <c r="R402" s="213">
        <f>Q402*H402</f>
        <v>0</v>
      </c>
      <c r="S402" s="213">
        <v>0</v>
      </c>
      <c r="T402" s="214">
        <f>S402*H402</f>
        <v>0</v>
      </c>
      <c r="AR402" s="25" t="s">
        <v>166</v>
      </c>
      <c r="AT402" s="25" t="s">
        <v>161</v>
      </c>
      <c r="AU402" s="25" t="s">
        <v>88</v>
      </c>
      <c r="AY402" s="25" t="s">
        <v>159</v>
      </c>
      <c r="BE402" s="215">
        <f>IF(N402="základní",J402,0)</f>
        <v>0</v>
      </c>
      <c r="BF402" s="215">
        <f>IF(N402="snížená",J402,0)</f>
        <v>0</v>
      </c>
      <c r="BG402" s="215">
        <f>IF(N402="zákl. přenesená",J402,0)</f>
        <v>0</v>
      </c>
      <c r="BH402" s="215">
        <f>IF(N402="sníž. přenesená",J402,0)</f>
        <v>0</v>
      </c>
      <c r="BI402" s="215">
        <f>IF(N402="nulová",J402,0)</f>
        <v>0</v>
      </c>
      <c r="BJ402" s="25" t="s">
        <v>24</v>
      </c>
      <c r="BK402" s="215">
        <f>ROUND(I402*H402,2)</f>
        <v>0</v>
      </c>
      <c r="BL402" s="25" t="s">
        <v>166</v>
      </c>
      <c r="BM402" s="25" t="s">
        <v>1191</v>
      </c>
    </row>
    <row r="403" spans="2:51" s="12" customFormat="1" ht="13.5">
      <c r="B403" s="216"/>
      <c r="C403" s="217"/>
      <c r="D403" s="218" t="s">
        <v>168</v>
      </c>
      <c r="E403" s="219" t="s">
        <v>22</v>
      </c>
      <c r="F403" s="220" t="s">
        <v>804</v>
      </c>
      <c r="G403" s="217"/>
      <c r="H403" s="221" t="s">
        <v>22</v>
      </c>
      <c r="I403" s="222"/>
      <c r="J403" s="217"/>
      <c r="K403" s="217"/>
      <c r="L403" s="223"/>
      <c r="M403" s="224"/>
      <c r="N403" s="225"/>
      <c r="O403" s="225"/>
      <c r="P403" s="225"/>
      <c r="Q403" s="225"/>
      <c r="R403" s="225"/>
      <c r="S403" s="225"/>
      <c r="T403" s="226"/>
      <c r="AT403" s="227" t="s">
        <v>168</v>
      </c>
      <c r="AU403" s="227" t="s">
        <v>88</v>
      </c>
      <c r="AV403" s="12" t="s">
        <v>24</v>
      </c>
      <c r="AW403" s="12" t="s">
        <v>42</v>
      </c>
      <c r="AX403" s="12" t="s">
        <v>79</v>
      </c>
      <c r="AY403" s="227" t="s">
        <v>159</v>
      </c>
    </row>
    <row r="404" spans="2:51" s="13" customFormat="1" ht="13.5">
      <c r="B404" s="228"/>
      <c r="C404" s="229"/>
      <c r="D404" s="230" t="s">
        <v>168</v>
      </c>
      <c r="E404" s="231" t="s">
        <v>22</v>
      </c>
      <c r="F404" s="232" t="s">
        <v>1192</v>
      </c>
      <c r="G404" s="229"/>
      <c r="H404" s="233">
        <v>1133.276</v>
      </c>
      <c r="I404" s="234"/>
      <c r="J404" s="229"/>
      <c r="K404" s="229"/>
      <c r="L404" s="235"/>
      <c r="M404" s="236"/>
      <c r="N404" s="237"/>
      <c r="O404" s="237"/>
      <c r="P404" s="237"/>
      <c r="Q404" s="237"/>
      <c r="R404" s="237"/>
      <c r="S404" s="237"/>
      <c r="T404" s="238"/>
      <c r="AT404" s="239" t="s">
        <v>168</v>
      </c>
      <c r="AU404" s="239" t="s">
        <v>88</v>
      </c>
      <c r="AV404" s="13" t="s">
        <v>88</v>
      </c>
      <c r="AW404" s="13" t="s">
        <v>42</v>
      </c>
      <c r="AX404" s="13" t="s">
        <v>24</v>
      </c>
      <c r="AY404" s="239" t="s">
        <v>159</v>
      </c>
    </row>
    <row r="405" spans="2:65" s="1" customFormat="1" ht="31.5" customHeight="1">
      <c r="B405" s="41"/>
      <c r="C405" s="204" t="s">
        <v>621</v>
      </c>
      <c r="D405" s="204" t="s">
        <v>161</v>
      </c>
      <c r="E405" s="205" t="s">
        <v>807</v>
      </c>
      <c r="F405" s="206" t="s">
        <v>808</v>
      </c>
      <c r="G405" s="207" t="s">
        <v>377</v>
      </c>
      <c r="H405" s="208">
        <v>25.507</v>
      </c>
      <c r="I405" s="209"/>
      <c r="J405" s="210">
        <f>ROUND(I405*H405,2)</f>
        <v>0</v>
      </c>
      <c r="K405" s="206" t="s">
        <v>165</v>
      </c>
      <c r="L405" s="61"/>
      <c r="M405" s="211" t="s">
        <v>22</v>
      </c>
      <c r="N405" s="212" t="s">
        <v>50</v>
      </c>
      <c r="O405" s="42"/>
      <c r="P405" s="213">
        <f>O405*H405</f>
        <v>0</v>
      </c>
      <c r="Q405" s="213">
        <v>0</v>
      </c>
      <c r="R405" s="213">
        <f>Q405*H405</f>
        <v>0</v>
      </c>
      <c r="S405" s="213">
        <v>0</v>
      </c>
      <c r="T405" s="214">
        <f>S405*H405</f>
        <v>0</v>
      </c>
      <c r="AR405" s="25" t="s">
        <v>166</v>
      </c>
      <c r="AT405" s="25" t="s">
        <v>161</v>
      </c>
      <c r="AU405" s="25" t="s">
        <v>88</v>
      </c>
      <c r="AY405" s="25" t="s">
        <v>159</v>
      </c>
      <c r="BE405" s="215">
        <f>IF(N405="základní",J405,0)</f>
        <v>0</v>
      </c>
      <c r="BF405" s="215">
        <f>IF(N405="snížená",J405,0)</f>
        <v>0</v>
      </c>
      <c r="BG405" s="215">
        <f>IF(N405="zákl. přenesená",J405,0)</f>
        <v>0</v>
      </c>
      <c r="BH405" s="215">
        <f>IF(N405="sníž. přenesená",J405,0)</f>
        <v>0</v>
      </c>
      <c r="BI405" s="215">
        <f>IF(N405="nulová",J405,0)</f>
        <v>0</v>
      </c>
      <c r="BJ405" s="25" t="s">
        <v>24</v>
      </c>
      <c r="BK405" s="215">
        <f>ROUND(I405*H405,2)</f>
        <v>0</v>
      </c>
      <c r="BL405" s="25" t="s">
        <v>166</v>
      </c>
      <c r="BM405" s="25" t="s">
        <v>1193</v>
      </c>
    </row>
    <row r="406" spans="2:51" s="13" customFormat="1" ht="13.5">
      <c r="B406" s="228"/>
      <c r="C406" s="229"/>
      <c r="D406" s="230" t="s">
        <v>168</v>
      </c>
      <c r="E406" s="231" t="s">
        <v>22</v>
      </c>
      <c r="F406" s="232" t="s">
        <v>1194</v>
      </c>
      <c r="G406" s="229"/>
      <c r="H406" s="233">
        <v>25.507</v>
      </c>
      <c r="I406" s="234"/>
      <c r="J406" s="229"/>
      <c r="K406" s="229"/>
      <c r="L406" s="235"/>
      <c r="M406" s="236"/>
      <c r="N406" s="237"/>
      <c r="O406" s="237"/>
      <c r="P406" s="237"/>
      <c r="Q406" s="237"/>
      <c r="R406" s="237"/>
      <c r="S406" s="237"/>
      <c r="T406" s="238"/>
      <c r="AT406" s="239" t="s">
        <v>168</v>
      </c>
      <c r="AU406" s="239" t="s">
        <v>88</v>
      </c>
      <c r="AV406" s="13" t="s">
        <v>88</v>
      </c>
      <c r="AW406" s="13" t="s">
        <v>42</v>
      </c>
      <c r="AX406" s="13" t="s">
        <v>24</v>
      </c>
      <c r="AY406" s="239" t="s">
        <v>159</v>
      </c>
    </row>
    <row r="407" spans="2:65" s="1" customFormat="1" ht="31.5" customHeight="1">
      <c r="B407" s="41"/>
      <c r="C407" s="204" t="s">
        <v>626</v>
      </c>
      <c r="D407" s="204" t="s">
        <v>161</v>
      </c>
      <c r="E407" s="205" t="s">
        <v>812</v>
      </c>
      <c r="F407" s="206" t="s">
        <v>802</v>
      </c>
      <c r="G407" s="207" t="s">
        <v>377</v>
      </c>
      <c r="H407" s="208">
        <v>102.028</v>
      </c>
      <c r="I407" s="209"/>
      <c r="J407" s="210">
        <f>ROUND(I407*H407,2)</f>
        <v>0</v>
      </c>
      <c r="K407" s="206" t="s">
        <v>165</v>
      </c>
      <c r="L407" s="61"/>
      <c r="M407" s="211" t="s">
        <v>22</v>
      </c>
      <c r="N407" s="212" t="s">
        <v>50</v>
      </c>
      <c r="O407" s="42"/>
      <c r="P407" s="213">
        <f>O407*H407</f>
        <v>0</v>
      </c>
      <c r="Q407" s="213">
        <v>0</v>
      </c>
      <c r="R407" s="213">
        <f>Q407*H407</f>
        <v>0</v>
      </c>
      <c r="S407" s="213">
        <v>0</v>
      </c>
      <c r="T407" s="214">
        <f>S407*H407</f>
        <v>0</v>
      </c>
      <c r="AR407" s="25" t="s">
        <v>166</v>
      </c>
      <c r="AT407" s="25" t="s">
        <v>161</v>
      </c>
      <c r="AU407" s="25" t="s">
        <v>88</v>
      </c>
      <c r="AY407" s="25" t="s">
        <v>159</v>
      </c>
      <c r="BE407" s="215">
        <f>IF(N407="základní",J407,0)</f>
        <v>0</v>
      </c>
      <c r="BF407" s="215">
        <f>IF(N407="snížená",J407,0)</f>
        <v>0</v>
      </c>
      <c r="BG407" s="215">
        <f>IF(N407="zákl. přenesená",J407,0)</f>
        <v>0</v>
      </c>
      <c r="BH407" s="215">
        <f>IF(N407="sníž. přenesená",J407,0)</f>
        <v>0</v>
      </c>
      <c r="BI407" s="215">
        <f>IF(N407="nulová",J407,0)</f>
        <v>0</v>
      </c>
      <c r="BJ407" s="25" t="s">
        <v>24</v>
      </c>
      <c r="BK407" s="215">
        <f>ROUND(I407*H407,2)</f>
        <v>0</v>
      </c>
      <c r="BL407" s="25" t="s">
        <v>166</v>
      </c>
      <c r="BM407" s="25" t="s">
        <v>1195</v>
      </c>
    </row>
    <row r="408" spans="2:51" s="12" customFormat="1" ht="13.5">
      <c r="B408" s="216"/>
      <c r="C408" s="217"/>
      <c r="D408" s="218" t="s">
        <v>168</v>
      </c>
      <c r="E408" s="219" t="s">
        <v>22</v>
      </c>
      <c r="F408" s="220" t="s">
        <v>804</v>
      </c>
      <c r="G408" s="217"/>
      <c r="H408" s="221" t="s">
        <v>22</v>
      </c>
      <c r="I408" s="222"/>
      <c r="J408" s="217"/>
      <c r="K408" s="217"/>
      <c r="L408" s="223"/>
      <c r="M408" s="224"/>
      <c r="N408" s="225"/>
      <c r="O408" s="225"/>
      <c r="P408" s="225"/>
      <c r="Q408" s="225"/>
      <c r="R408" s="225"/>
      <c r="S408" s="225"/>
      <c r="T408" s="226"/>
      <c r="AT408" s="227" t="s">
        <v>168</v>
      </c>
      <c r="AU408" s="227" t="s">
        <v>88</v>
      </c>
      <c r="AV408" s="12" t="s">
        <v>24</v>
      </c>
      <c r="AW408" s="12" t="s">
        <v>42</v>
      </c>
      <c r="AX408" s="12" t="s">
        <v>79</v>
      </c>
      <c r="AY408" s="227" t="s">
        <v>159</v>
      </c>
    </row>
    <row r="409" spans="2:51" s="13" customFormat="1" ht="13.5">
      <c r="B409" s="228"/>
      <c r="C409" s="229"/>
      <c r="D409" s="230" t="s">
        <v>168</v>
      </c>
      <c r="E409" s="231" t="s">
        <v>22</v>
      </c>
      <c r="F409" s="232" t="s">
        <v>1196</v>
      </c>
      <c r="G409" s="229"/>
      <c r="H409" s="233">
        <v>102.028</v>
      </c>
      <c r="I409" s="234"/>
      <c r="J409" s="229"/>
      <c r="K409" s="229"/>
      <c r="L409" s="235"/>
      <c r="M409" s="236"/>
      <c r="N409" s="237"/>
      <c r="O409" s="237"/>
      <c r="P409" s="237"/>
      <c r="Q409" s="237"/>
      <c r="R409" s="237"/>
      <c r="S409" s="237"/>
      <c r="T409" s="238"/>
      <c r="AT409" s="239" t="s">
        <v>168</v>
      </c>
      <c r="AU409" s="239" t="s">
        <v>88</v>
      </c>
      <c r="AV409" s="13" t="s">
        <v>88</v>
      </c>
      <c r="AW409" s="13" t="s">
        <v>42</v>
      </c>
      <c r="AX409" s="13" t="s">
        <v>24</v>
      </c>
      <c r="AY409" s="239" t="s">
        <v>159</v>
      </c>
    </row>
    <row r="410" spans="2:65" s="1" customFormat="1" ht="22.5" customHeight="1">
      <c r="B410" s="41"/>
      <c r="C410" s="204" t="s">
        <v>632</v>
      </c>
      <c r="D410" s="204" t="s">
        <v>161</v>
      </c>
      <c r="E410" s="205" t="s">
        <v>816</v>
      </c>
      <c r="F410" s="206" t="s">
        <v>817</v>
      </c>
      <c r="G410" s="207" t="s">
        <v>377</v>
      </c>
      <c r="H410" s="208">
        <v>25.507</v>
      </c>
      <c r="I410" s="209"/>
      <c r="J410" s="210">
        <f>ROUND(I410*H410,2)</f>
        <v>0</v>
      </c>
      <c r="K410" s="206" t="s">
        <v>165</v>
      </c>
      <c r="L410" s="61"/>
      <c r="M410" s="211" t="s">
        <v>22</v>
      </c>
      <c r="N410" s="212" t="s">
        <v>50</v>
      </c>
      <c r="O410" s="42"/>
      <c r="P410" s="213">
        <f>O410*H410</f>
        <v>0</v>
      </c>
      <c r="Q410" s="213">
        <v>0</v>
      </c>
      <c r="R410" s="213">
        <f>Q410*H410</f>
        <v>0</v>
      </c>
      <c r="S410" s="213">
        <v>0</v>
      </c>
      <c r="T410" s="214">
        <f>S410*H410</f>
        <v>0</v>
      </c>
      <c r="AR410" s="25" t="s">
        <v>166</v>
      </c>
      <c r="AT410" s="25" t="s">
        <v>161</v>
      </c>
      <c r="AU410" s="25" t="s">
        <v>88</v>
      </c>
      <c r="AY410" s="25" t="s">
        <v>159</v>
      </c>
      <c r="BE410" s="215">
        <f>IF(N410="základní",J410,0)</f>
        <v>0</v>
      </c>
      <c r="BF410" s="215">
        <f>IF(N410="snížená",J410,0)</f>
        <v>0</v>
      </c>
      <c r="BG410" s="215">
        <f>IF(N410="zákl. přenesená",J410,0)</f>
        <v>0</v>
      </c>
      <c r="BH410" s="215">
        <f>IF(N410="sníž. přenesená",J410,0)</f>
        <v>0</v>
      </c>
      <c r="BI410" s="215">
        <f>IF(N410="nulová",J410,0)</f>
        <v>0</v>
      </c>
      <c r="BJ410" s="25" t="s">
        <v>24</v>
      </c>
      <c r="BK410" s="215">
        <f>ROUND(I410*H410,2)</f>
        <v>0</v>
      </c>
      <c r="BL410" s="25" t="s">
        <v>166</v>
      </c>
      <c r="BM410" s="25" t="s">
        <v>1197</v>
      </c>
    </row>
    <row r="411" spans="2:51" s="13" customFormat="1" ht="13.5">
      <c r="B411" s="228"/>
      <c r="C411" s="229"/>
      <c r="D411" s="230" t="s">
        <v>168</v>
      </c>
      <c r="E411" s="231" t="s">
        <v>22</v>
      </c>
      <c r="F411" s="232" t="s">
        <v>1194</v>
      </c>
      <c r="G411" s="229"/>
      <c r="H411" s="233">
        <v>25.507</v>
      </c>
      <c r="I411" s="234"/>
      <c r="J411" s="229"/>
      <c r="K411" s="229"/>
      <c r="L411" s="235"/>
      <c r="M411" s="236"/>
      <c r="N411" s="237"/>
      <c r="O411" s="237"/>
      <c r="P411" s="237"/>
      <c r="Q411" s="237"/>
      <c r="R411" s="237"/>
      <c r="S411" s="237"/>
      <c r="T411" s="238"/>
      <c r="AT411" s="239" t="s">
        <v>168</v>
      </c>
      <c r="AU411" s="239" t="s">
        <v>88</v>
      </c>
      <c r="AV411" s="13" t="s">
        <v>88</v>
      </c>
      <c r="AW411" s="13" t="s">
        <v>42</v>
      </c>
      <c r="AX411" s="13" t="s">
        <v>24</v>
      </c>
      <c r="AY411" s="239" t="s">
        <v>159</v>
      </c>
    </row>
    <row r="412" spans="2:65" s="1" customFormat="1" ht="22.5" customHeight="1">
      <c r="B412" s="41"/>
      <c r="C412" s="204" t="s">
        <v>639</v>
      </c>
      <c r="D412" s="204" t="s">
        <v>161</v>
      </c>
      <c r="E412" s="205" t="s">
        <v>820</v>
      </c>
      <c r="F412" s="206" t="s">
        <v>821</v>
      </c>
      <c r="G412" s="207" t="s">
        <v>377</v>
      </c>
      <c r="H412" s="208">
        <v>169.459</v>
      </c>
      <c r="I412" s="209"/>
      <c r="J412" s="210">
        <f>ROUND(I412*H412,2)</f>
        <v>0</v>
      </c>
      <c r="K412" s="206" t="s">
        <v>165</v>
      </c>
      <c r="L412" s="61"/>
      <c r="M412" s="211" t="s">
        <v>22</v>
      </c>
      <c r="N412" s="212" t="s">
        <v>50</v>
      </c>
      <c r="O412" s="42"/>
      <c r="P412" s="213">
        <f>O412*H412</f>
        <v>0</v>
      </c>
      <c r="Q412" s="213">
        <v>0</v>
      </c>
      <c r="R412" s="213">
        <f>Q412*H412</f>
        <v>0</v>
      </c>
      <c r="S412" s="213">
        <v>0</v>
      </c>
      <c r="T412" s="214">
        <f>S412*H412</f>
        <v>0</v>
      </c>
      <c r="AR412" s="25" t="s">
        <v>166</v>
      </c>
      <c r="AT412" s="25" t="s">
        <v>161</v>
      </c>
      <c r="AU412" s="25" t="s">
        <v>88</v>
      </c>
      <c r="AY412" s="25" t="s">
        <v>159</v>
      </c>
      <c r="BE412" s="215">
        <f>IF(N412="základní",J412,0)</f>
        <v>0</v>
      </c>
      <c r="BF412" s="215">
        <f>IF(N412="snížená",J412,0)</f>
        <v>0</v>
      </c>
      <c r="BG412" s="215">
        <f>IF(N412="zákl. přenesená",J412,0)</f>
        <v>0</v>
      </c>
      <c r="BH412" s="215">
        <f>IF(N412="sníž. přenesená",J412,0)</f>
        <v>0</v>
      </c>
      <c r="BI412" s="215">
        <f>IF(N412="nulová",J412,0)</f>
        <v>0</v>
      </c>
      <c r="BJ412" s="25" t="s">
        <v>24</v>
      </c>
      <c r="BK412" s="215">
        <f>ROUND(I412*H412,2)</f>
        <v>0</v>
      </c>
      <c r="BL412" s="25" t="s">
        <v>166</v>
      </c>
      <c r="BM412" s="25" t="s">
        <v>1198</v>
      </c>
    </row>
    <row r="413" spans="2:51" s="13" customFormat="1" ht="13.5">
      <c r="B413" s="228"/>
      <c r="C413" s="229"/>
      <c r="D413" s="230" t="s">
        <v>168</v>
      </c>
      <c r="E413" s="231" t="s">
        <v>22</v>
      </c>
      <c r="F413" s="232" t="s">
        <v>1190</v>
      </c>
      <c r="G413" s="229"/>
      <c r="H413" s="233">
        <v>169.459</v>
      </c>
      <c r="I413" s="234"/>
      <c r="J413" s="229"/>
      <c r="K413" s="229"/>
      <c r="L413" s="235"/>
      <c r="M413" s="236"/>
      <c r="N413" s="237"/>
      <c r="O413" s="237"/>
      <c r="P413" s="237"/>
      <c r="Q413" s="237"/>
      <c r="R413" s="237"/>
      <c r="S413" s="237"/>
      <c r="T413" s="238"/>
      <c r="AT413" s="239" t="s">
        <v>168</v>
      </c>
      <c r="AU413" s="239" t="s">
        <v>88</v>
      </c>
      <c r="AV413" s="13" t="s">
        <v>88</v>
      </c>
      <c r="AW413" s="13" t="s">
        <v>42</v>
      </c>
      <c r="AX413" s="13" t="s">
        <v>24</v>
      </c>
      <c r="AY413" s="239" t="s">
        <v>159</v>
      </c>
    </row>
    <row r="414" spans="2:65" s="1" customFormat="1" ht="22.5" customHeight="1">
      <c r="B414" s="41"/>
      <c r="C414" s="204" t="s">
        <v>644</v>
      </c>
      <c r="D414" s="204" t="s">
        <v>161</v>
      </c>
      <c r="E414" s="205" t="s">
        <v>824</v>
      </c>
      <c r="F414" s="206" t="s">
        <v>825</v>
      </c>
      <c r="G414" s="207" t="s">
        <v>377</v>
      </c>
      <c r="H414" s="208">
        <v>113.86</v>
      </c>
      <c r="I414" s="209"/>
      <c r="J414" s="210">
        <f>ROUND(I414*H414,2)</f>
        <v>0</v>
      </c>
      <c r="K414" s="206" t="s">
        <v>165</v>
      </c>
      <c r="L414" s="61"/>
      <c r="M414" s="211" t="s">
        <v>22</v>
      </c>
      <c r="N414" s="212" t="s">
        <v>50</v>
      </c>
      <c r="O414" s="42"/>
      <c r="P414" s="213">
        <f>O414*H414</f>
        <v>0</v>
      </c>
      <c r="Q414" s="213">
        <v>0</v>
      </c>
      <c r="R414" s="213">
        <f>Q414*H414</f>
        <v>0</v>
      </c>
      <c r="S414" s="213">
        <v>0</v>
      </c>
      <c r="T414" s="214">
        <f>S414*H414</f>
        <v>0</v>
      </c>
      <c r="AR414" s="25" t="s">
        <v>166</v>
      </c>
      <c r="AT414" s="25" t="s">
        <v>161</v>
      </c>
      <c r="AU414" s="25" t="s">
        <v>88</v>
      </c>
      <c r="AY414" s="25" t="s">
        <v>159</v>
      </c>
      <c r="BE414" s="215">
        <f>IF(N414="základní",J414,0)</f>
        <v>0</v>
      </c>
      <c r="BF414" s="215">
        <f>IF(N414="snížená",J414,0)</f>
        <v>0</v>
      </c>
      <c r="BG414" s="215">
        <f>IF(N414="zákl. přenesená",J414,0)</f>
        <v>0</v>
      </c>
      <c r="BH414" s="215">
        <f>IF(N414="sníž. přenesená",J414,0)</f>
        <v>0</v>
      </c>
      <c r="BI414" s="215">
        <f>IF(N414="nulová",J414,0)</f>
        <v>0</v>
      </c>
      <c r="BJ414" s="25" t="s">
        <v>24</v>
      </c>
      <c r="BK414" s="215">
        <f>ROUND(I414*H414,2)</f>
        <v>0</v>
      </c>
      <c r="BL414" s="25" t="s">
        <v>166</v>
      </c>
      <c r="BM414" s="25" t="s">
        <v>1199</v>
      </c>
    </row>
    <row r="415" spans="2:51" s="13" customFormat="1" ht="13.5">
      <c r="B415" s="228"/>
      <c r="C415" s="229"/>
      <c r="D415" s="218" t="s">
        <v>168</v>
      </c>
      <c r="E415" s="242" t="s">
        <v>22</v>
      </c>
      <c r="F415" s="243" t="s">
        <v>1187</v>
      </c>
      <c r="G415" s="229"/>
      <c r="H415" s="244">
        <v>25.452</v>
      </c>
      <c r="I415" s="234"/>
      <c r="J415" s="229"/>
      <c r="K415" s="229"/>
      <c r="L415" s="235"/>
      <c r="M415" s="236"/>
      <c r="N415" s="237"/>
      <c r="O415" s="237"/>
      <c r="P415" s="237"/>
      <c r="Q415" s="237"/>
      <c r="R415" s="237"/>
      <c r="S415" s="237"/>
      <c r="T415" s="238"/>
      <c r="AT415" s="239" t="s">
        <v>168</v>
      </c>
      <c r="AU415" s="239" t="s">
        <v>88</v>
      </c>
      <c r="AV415" s="13" t="s">
        <v>88</v>
      </c>
      <c r="AW415" s="13" t="s">
        <v>42</v>
      </c>
      <c r="AX415" s="13" t="s">
        <v>79</v>
      </c>
      <c r="AY415" s="239" t="s">
        <v>159</v>
      </c>
    </row>
    <row r="416" spans="2:51" s="13" customFormat="1" ht="13.5">
      <c r="B416" s="228"/>
      <c r="C416" s="229"/>
      <c r="D416" s="218" t="s">
        <v>168</v>
      </c>
      <c r="E416" s="242" t="s">
        <v>22</v>
      </c>
      <c r="F416" s="243" t="s">
        <v>1188</v>
      </c>
      <c r="G416" s="229"/>
      <c r="H416" s="244">
        <v>3.602</v>
      </c>
      <c r="I416" s="234"/>
      <c r="J416" s="229"/>
      <c r="K416" s="229"/>
      <c r="L416" s="235"/>
      <c r="M416" s="236"/>
      <c r="N416" s="237"/>
      <c r="O416" s="237"/>
      <c r="P416" s="237"/>
      <c r="Q416" s="237"/>
      <c r="R416" s="237"/>
      <c r="S416" s="237"/>
      <c r="T416" s="238"/>
      <c r="AT416" s="239" t="s">
        <v>168</v>
      </c>
      <c r="AU416" s="239" t="s">
        <v>88</v>
      </c>
      <c r="AV416" s="13" t="s">
        <v>88</v>
      </c>
      <c r="AW416" s="13" t="s">
        <v>42</v>
      </c>
      <c r="AX416" s="13" t="s">
        <v>79</v>
      </c>
      <c r="AY416" s="239" t="s">
        <v>159</v>
      </c>
    </row>
    <row r="417" spans="2:51" s="13" customFormat="1" ht="13.5">
      <c r="B417" s="228"/>
      <c r="C417" s="229"/>
      <c r="D417" s="218" t="s">
        <v>168</v>
      </c>
      <c r="E417" s="242" t="s">
        <v>22</v>
      </c>
      <c r="F417" s="243" t="s">
        <v>1189</v>
      </c>
      <c r="G417" s="229"/>
      <c r="H417" s="244">
        <v>84.806</v>
      </c>
      <c r="I417" s="234"/>
      <c r="J417" s="229"/>
      <c r="K417" s="229"/>
      <c r="L417" s="235"/>
      <c r="M417" s="236"/>
      <c r="N417" s="237"/>
      <c r="O417" s="237"/>
      <c r="P417" s="237"/>
      <c r="Q417" s="237"/>
      <c r="R417" s="237"/>
      <c r="S417" s="237"/>
      <c r="T417" s="238"/>
      <c r="AT417" s="239" t="s">
        <v>168</v>
      </c>
      <c r="AU417" s="239" t="s">
        <v>88</v>
      </c>
      <c r="AV417" s="13" t="s">
        <v>88</v>
      </c>
      <c r="AW417" s="13" t="s">
        <v>42</v>
      </c>
      <c r="AX417" s="13" t="s">
        <v>79</v>
      </c>
      <c r="AY417" s="239" t="s">
        <v>159</v>
      </c>
    </row>
    <row r="418" spans="2:51" s="14" customFormat="1" ht="13.5">
      <c r="B418" s="245"/>
      <c r="C418" s="246"/>
      <c r="D418" s="218" t="s">
        <v>168</v>
      </c>
      <c r="E418" s="277" t="s">
        <v>22</v>
      </c>
      <c r="F418" s="278" t="s">
        <v>204</v>
      </c>
      <c r="G418" s="246"/>
      <c r="H418" s="279">
        <v>113.86</v>
      </c>
      <c r="I418" s="250"/>
      <c r="J418" s="246"/>
      <c r="K418" s="246"/>
      <c r="L418" s="251"/>
      <c r="M418" s="252"/>
      <c r="N418" s="253"/>
      <c r="O418" s="253"/>
      <c r="P418" s="253"/>
      <c r="Q418" s="253"/>
      <c r="R418" s="253"/>
      <c r="S418" s="253"/>
      <c r="T418" s="254"/>
      <c r="AT418" s="255" t="s">
        <v>168</v>
      </c>
      <c r="AU418" s="255" t="s">
        <v>88</v>
      </c>
      <c r="AV418" s="14" t="s">
        <v>166</v>
      </c>
      <c r="AW418" s="14" t="s">
        <v>42</v>
      </c>
      <c r="AX418" s="14" t="s">
        <v>24</v>
      </c>
      <c r="AY418" s="255" t="s">
        <v>159</v>
      </c>
    </row>
    <row r="419" spans="2:63" s="11" customFormat="1" ht="29.85" customHeight="1">
      <c r="B419" s="187"/>
      <c r="C419" s="188"/>
      <c r="D419" s="201" t="s">
        <v>78</v>
      </c>
      <c r="E419" s="202" t="s">
        <v>827</v>
      </c>
      <c r="F419" s="202" t="s">
        <v>828</v>
      </c>
      <c r="G419" s="188"/>
      <c r="H419" s="188"/>
      <c r="I419" s="191"/>
      <c r="J419" s="203">
        <f>BK419</f>
        <v>0</v>
      </c>
      <c r="K419" s="188"/>
      <c r="L419" s="193"/>
      <c r="M419" s="194"/>
      <c r="N419" s="195"/>
      <c r="O419" s="195"/>
      <c r="P419" s="196">
        <f>P420</f>
        <v>0</v>
      </c>
      <c r="Q419" s="195"/>
      <c r="R419" s="196">
        <f>R420</f>
        <v>0</v>
      </c>
      <c r="S419" s="195"/>
      <c r="T419" s="197">
        <f>T420</f>
        <v>0</v>
      </c>
      <c r="AR419" s="198" t="s">
        <v>24</v>
      </c>
      <c r="AT419" s="199" t="s">
        <v>78</v>
      </c>
      <c r="AU419" s="199" t="s">
        <v>24</v>
      </c>
      <c r="AY419" s="198" t="s">
        <v>159</v>
      </c>
      <c r="BK419" s="200">
        <f>BK420</f>
        <v>0</v>
      </c>
    </row>
    <row r="420" spans="2:65" s="1" customFormat="1" ht="31.5" customHeight="1">
      <c r="B420" s="41"/>
      <c r="C420" s="204" t="s">
        <v>648</v>
      </c>
      <c r="D420" s="204" t="s">
        <v>161</v>
      </c>
      <c r="E420" s="205" t="s">
        <v>1001</v>
      </c>
      <c r="F420" s="206" t="s">
        <v>1002</v>
      </c>
      <c r="G420" s="207" t="s">
        <v>377</v>
      </c>
      <c r="H420" s="208">
        <v>916.663</v>
      </c>
      <c r="I420" s="209"/>
      <c r="J420" s="210">
        <f>ROUND(I420*H420,2)</f>
        <v>0</v>
      </c>
      <c r="K420" s="206" t="s">
        <v>165</v>
      </c>
      <c r="L420" s="61"/>
      <c r="M420" s="211" t="s">
        <v>22</v>
      </c>
      <c r="N420" s="212" t="s">
        <v>50</v>
      </c>
      <c r="O420" s="42"/>
      <c r="P420" s="213">
        <f>O420*H420</f>
        <v>0</v>
      </c>
      <c r="Q420" s="213">
        <v>0</v>
      </c>
      <c r="R420" s="213">
        <f>Q420*H420</f>
        <v>0</v>
      </c>
      <c r="S420" s="213">
        <v>0</v>
      </c>
      <c r="T420" s="214">
        <f>S420*H420</f>
        <v>0</v>
      </c>
      <c r="AR420" s="25" t="s">
        <v>166</v>
      </c>
      <c r="AT420" s="25" t="s">
        <v>161</v>
      </c>
      <c r="AU420" s="25" t="s">
        <v>88</v>
      </c>
      <c r="AY420" s="25" t="s">
        <v>159</v>
      </c>
      <c r="BE420" s="215">
        <f>IF(N420="základní",J420,0)</f>
        <v>0</v>
      </c>
      <c r="BF420" s="215">
        <f>IF(N420="snížená",J420,0)</f>
        <v>0</v>
      </c>
      <c r="BG420" s="215">
        <f>IF(N420="zákl. přenesená",J420,0)</f>
        <v>0</v>
      </c>
      <c r="BH420" s="215">
        <f>IF(N420="sníž. přenesená",J420,0)</f>
        <v>0</v>
      </c>
      <c r="BI420" s="215">
        <f>IF(N420="nulová",J420,0)</f>
        <v>0</v>
      </c>
      <c r="BJ420" s="25" t="s">
        <v>24</v>
      </c>
      <c r="BK420" s="215">
        <f>ROUND(I420*H420,2)</f>
        <v>0</v>
      </c>
      <c r="BL420" s="25" t="s">
        <v>166</v>
      </c>
      <c r="BM420" s="25" t="s">
        <v>1200</v>
      </c>
    </row>
    <row r="421" spans="2:63" s="11" customFormat="1" ht="37.35" customHeight="1">
      <c r="B421" s="187"/>
      <c r="C421" s="188"/>
      <c r="D421" s="201" t="s">
        <v>78</v>
      </c>
      <c r="E421" s="280" t="s">
        <v>833</v>
      </c>
      <c r="F421" s="280" t="s">
        <v>834</v>
      </c>
      <c r="G421" s="188"/>
      <c r="H421" s="188"/>
      <c r="I421" s="191"/>
      <c r="J421" s="281">
        <f>BK421</f>
        <v>0</v>
      </c>
      <c r="K421" s="188"/>
      <c r="L421" s="193"/>
      <c r="M421" s="194"/>
      <c r="N421" s="195"/>
      <c r="O421" s="195"/>
      <c r="P421" s="196">
        <f>SUM(P422:P425)</f>
        <v>0</v>
      </c>
      <c r="Q421" s="195"/>
      <c r="R421" s="196">
        <f>SUM(R422:R425)</f>
        <v>0</v>
      </c>
      <c r="S421" s="195"/>
      <c r="T421" s="197">
        <f>SUM(T422:T425)</f>
        <v>0</v>
      </c>
      <c r="AR421" s="198" t="s">
        <v>166</v>
      </c>
      <c r="AT421" s="199" t="s">
        <v>78</v>
      </c>
      <c r="AU421" s="199" t="s">
        <v>79</v>
      </c>
      <c r="AY421" s="198" t="s">
        <v>159</v>
      </c>
      <c r="BK421" s="200">
        <f>SUM(BK422:BK425)</f>
        <v>0</v>
      </c>
    </row>
    <row r="422" spans="2:65" s="1" customFormat="1" ht="22.5" customHeight="1">
      <c r="B422" s="41"/>
      <c r="C422" s="204" t="s">
        <v>653</v>
      </c>
      <c r="D422" s="204" t="s">
        <v>161</v>
      </c>
      <c r="E422" s="205" t="s">
        <v>836</v>
      </c>
      <c r="F422" s="206" t="s">
        <v>837</v>
      </c>
      <c r="G422" s="207" t="s">
        <v>258</v>
      </c>
      <c r="H422" s="208">
        <v>9</v>
      </c>
      <c r="I422" s="209"/>
      <c r="J422" s="210">
        <f>ROUND(I422*H422,2)</f>
        <v>0</v>
      </c>
      <c r="K422" s="206" t="s">
        <v>22</v>
      </c>
      <c r="L422" s="61"/>
      <c r="M422" s="211" t="s">
        <v>22</v>
      </c>
      <c r="N422" s="212" t="s">
        <v>50</v>
      </c>
      <c r="O422" s="42"/>
      <c r="P422" s="213">
        <f>O422*H422</f>
        <v>0</v>
      </c>
      <c r="Q422" s="213">
        <v>0</v>
      </c>
      <c r="R422" s="213">
        <f>Q422*H422</f>
        <v>0</v>
      </c>
      <c r="S422" s="213">
        <v>0</v>
      </c>
      <c r="T422" s="214">
        <f>S422*H422</f>
        <v>0</v>
      </c>
      <c r="AR422" s="25" t="s">
        <v>838</v>
      </c>
      <c r="AT422" s="25" t="s">
        <v>161</v>
      </c>
      <c r="AU422" s="25" t="s">
        <v>24</v>
      </c>
      <c r="AY422" s="25" t="s">
        <v>159</v>
      </c>
      <c r="BE422" s="215">
        <f>IF(N422="základní",J422,0)</f>
        <v>0</v>
      </c>
      <c r="BF422" s="215">
        <f>IF(N422="snížená",J422,0)</f>
        <v>0</v>
      </c>
      <c r="BG422" s="215">
        <f>IF(N422="zákl. přenesená",J422,0)</f>
        <v>0</v>
      </c>
      <c r="BH422" s="215">
        <f>IF(N422="sníž. přenesená",J422,0)</f>
        <v>0</v>
      </c>
      <c r="BI422" s="215">
        <f>IF(N422="nulová",J422,0)</f>
        <v>0</v>
      </c>
      <c r="BJ422" s="25" t="s">
        <v>24</v>
      </c>
      <c r="BK422" s="215">
        <f>ROUND(I422*H422,2)</f>
        <v>0</v>
      </c>
      <c r="BL422" s="25" t="s">
        <v>838</v>
      </c>
      <c r="BM422" s="25" t="s">
        <v>1201</v>
      </c>
    </row>
    <row r="423" spans="2:51" s="12" customFormat="1" ht="13.5">
      <c r="B423" s="216"/>
      <c r="C423" s="217"/>
      <c r="D423" s="218" t="s">
        <v>168</v>
      </c>
      <c r="E423" s="219" t="s">
        <v>22</v>
      </c>
      <c r="F423" s="220" t="s">
        <v>840</v>
      </c>
      <c r="G423" s="217"/>
      <c r="H423" s="221" t="s">
        <v>22</v>
      </c>
      <c r="I423" s="222"/>
      <c r="J423" s="217"/>
      <c r="K423" s="217"/>
      <c r="L423" s="223"/>
      <c r="M423" s="224"/>
      <c r="N423" s="225"/>
      <c r="O423" s="225"/>
      <c r="P423" s="225"/>
      <c r="Q423" s="225"/>
      <c r="R423" s="225"/>
      <c r="S423" s="225"/>
      <c r="T423" s="226"/>
      <c r="AT423" s="227" t="s">
        <v>168</v>
      </c>
      <c r="AU423" s="227" t="s">
        <v>24</v>
      </c>
      <c r="AV423" s="12" t="s">
        <v>24</v>
      </c>
      <c r="AW423" s="12" t="s">
        <v>42</v>
      </c>
      <c r="AX423" s="12" t="s">
        <v>79</v>
      </c>
      <c r="AY423" s="227" t="s">
        <v>159</v>
      </c>
    </row>
    <row r="424" spans="2:51" s="12" customFormat="1" ht="13.5">
      <c r="B424" s="216"/>
      <c r="C424" s="217"/>
      <c r="D424" s="218" t="s">
        <v>168</v>
      </c>
      <c r="E424" s="219" t="s">
        <v>22</v>
      </c>
      <c r="F424" s="220" t="s">
        <v>723</v>
      </c>
      <c r="G424" s="217"/>
      <c r="H424" s="221" t="s">
        <v>22</v>
      </c>
      <c r="I424" s="222"/>
      <c r="J424" s="217"/>
      <c r="K424" s="217"/>
      <c r="L424" s="223"/>
      <c r="M424" s="224"/>
      <c r="N424" s="225"/>
      <c r="O424" s="225"/>
      <c r="P424" s="225"/>
      <c r="Q424" s="225"/>
      <c r="R424" s="225"/>
      <c r="S424" s="225"/>
      <c r="T424" s="226"/>
      <c r="AT424" s="227" t="s">
        <v>168</v>
      </c>
      <c r="AU424" s="227" t="s">
        <v>24</v>
      </c>
      <c r="AV424" s="12" t="s">
        <v>24</v>
      </c>
      <c r="AW424" s="12" t="s">
        <v>42</v>
      </c>
      <c r="AX424" s="12" t="s">
        <v>79</v>
      </c>
      <c r="AY424" s="227" t="s">
        <v>159</v>
      </c>
    </row>
    <row r="425" spans="2:51" s="13" customFormat="1" ht="13.5">
      <c r="B425" s="228"/>
      <c r="C425" s="229"/>
      <c r="D425" s="218" t="s">
        <v>168</v>
      </c>
      <c r="E425" s="242" t="s">
        <v>22</v>
      </c>
      <c r="F425" s="243" t="s">
        <v>1202</v>
      </c>
      <c r="G425" s="229"/>
      <c r="H425" s="244">
        <v>9</v>
      </c>
      <c r="I425" s="234"/>
      <c r="J425" s="229"/>
      <c r="K425" s="229"/>
      <c r="L425" s="235"/>
      <c r="M425" s="282"/>
      <c r="N425" s="283"/>
      <c r="O425" s="283"/>
      <c r="P425" s="283"/>
      <c r="Q425" s="283"/>
      <c r="R425" s="283"/>
      <c r="S425" s="283"/>
      <c r="T425" s="284"/>
      <c r="AT425" s="239" t="s">
        <v>168</v>
      </c>
      <c r="AU425" s="239" t="s">
        <v>24</v>
      </c>
      <c r="AV425" s="13" t="s">
        <v>88</v>
      </c>
      <c r="AW425" s="13" t="s">
        <v>42</v>
      </c>
      <c r="AX425" s="13" t="s">
        <v>24</v>
      </c>
      <c r="AY425" s="239" t="s">
        <v>159</v>
      </c>
    </row>
    <row r="426" spans="2:12" s="1" customFormat="1" ht="6.95" customHeight="1">
      <c r="B426" s="56"/>
      <c r="C426" s="57"/>
      <c r="D426" s="57"/>
      <c r="E426" s="57"/>
      <c r="F426" s="57"/>
      <c r="G426" s="57"/>
      <c r="H426" s="57"/>
      <c r="I426" s="148"/>
      <c r="J426" s="57"/>
      <c r="K426" s="57"/>
      <c r="L426" s="61"/>
    </row>
  </sheetData>
  <sheetProtection password="CC35" sheet="1" objects="1" scenarios="1" formatCells="0" formatColumns="0" formatRows="0" sort="0" autoFilter="0"/>
  <autoFilter ref="C92:K425"/>
  <mergeCells count="12">
    <mergeCell ref="G1:H1"/>
    <mergeCell ref="L2:V2"/>
    <mergeCell ref="E49:H49"/>
    <mergeCell ref="E51:H51"/>
    <mergeCell ref="E81:H81"/>
    <mergeCell ref="E83:H83"/>
    <mergeCell ref="E85:H8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R320"/>
  <sheetViews>
    <sheetView showGridLines="0" workbookViewId="0" topLeftCell="A1">
      <pane ySplit="1" topLeftCell="A2" activePane="bottomLeft" state="frozen"/>
      <selection pane="bottomLeft" activeCell="J14" sqref="J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1"/>
      <c r="C1" s="121"/>
      <c r="D1" s="122" t="s">
        <v>1</v>
      </c>
      <c r="E1" s="121"/>
      <c r="F1" s="123" t="s">
        <v>117</v>
      </c>
      <c r="G1" s="417" t="s">
        <v>118</v>
      </c>
      <c r="H1" s="417"/>
      <c r="I1" s="124"/>
      <c r="J1" s="123" t="s">
        <v>119</v>
      </c>
      <c r="K1" s="122" t="s">
        <v>120</v>
      </c>
      <c r="L1" s="123" t="s">
        <v>121</v>
      </c>
      <c r="M1" s="123"/>
      <c r="N1" s="123"/>
      <c r="O1" s="123"/>
      <c r="P1" s="123"/>
      <c r="Q1" s="123"/>
      <c r="R1" s="123"/>
      <c r="S1" s="123"/>
      <c r="T1" s="12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25" t="s">
        <v>107</v>
      </c>
    </row>
    <row r="3" spans="2:46" ht="6.95" customHeight="1">
      <c r="B3" s="26"/>
      <c r="C3" s="27"/>
      <c r="D3" s="27"/>
      <c r="E3" s="27"/>
      <c r="F3" s="27"/>
      <c r="G3" s="27"/>
      <c r="H3" s="27"/>
      <c r="I3" s="125"/>
      <c r="J3" s="27"/>
      <c r="K3" s="28"/>
      <c r="AT3" s="25" t="s">
        <v>88</v>
      </c>
    </row>
    <row r="4" spans="2:46" ht="36.95" customHeight="1">
      <c r="B4" s="29"/>
      <c r="C4" s="30"/>
      <c r="D4" s="31" t="s">
        <v>122</v>
      </c>
      <c r="E4" s="30"/>
      <c r="F4" s="30"/>
      <c r="G4" s="30"/>
      <c r="H4" s="30"/>
      <c r="I4" s="12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6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6"/>
      <c r="J6" s="30"/>
      <c r="K6" s="32"/>
    </row>
    <row r="7" spans="2:11" ht="22.5" customHeight="1">
      <c r="B7" s="29"/>
      <c r="C7" s="30"/>
      <c r="D7" s="30"/>
      <c r="E7" s="413" t="str">
        <f>'Rekapitulace stavby'!K6</f>
        <v>MB, Dukelská - kanalizace a vodovod</v>
      </c>
      <c r="F7" s="414"/>
      <c r="G7" s="414"/>
      <c r="H7" s="414"/>
      <c r="I7" s="126"/>
      <c r="J7" s="30"/>
      <c r="K7" s="32"/>
    </row>
    <row r="8" spans="2:11" ht="15">
      <c r="B8" s="29"/>
      <c r="C8" s="30"/>
      <c r="D8" s="38" t="s">
        <v>123</v>
      </c>
      <c r="E8" s="30"/>
      <c r="F8" s="30"/>
      <c r="G8" s="30"/>
      <c r="H8" s="30"/>
      <c r="I8" s="126"/>
      <c r="J8" s="30"/>
      <c r="K8" s="32"/>
    </row>
    <row r="9" spans="2:11" s="1" customFormat="1" ht="22.5" customHeight="1">
      <c r="B9" s="41"/>
      <c r="C9" s="42"/>
      <c r="D9" s="42"/>
      <c r="E9" s="413" t="s">
        <v>1203</v>
      </c>
      <c r="F9" s="415"/>
      <c r="G9" s="415"/>
      <c r="H9" s="415"/>
      <c r="I9" s="127"/>
      <c r="J9" s="42"/>
      <c r="K9" s="45"/>
    </row>
    <row r="10" spans="2:11" s="1" customFormat="1" ht="15">
      <c r="B10" s="41"/>
      <c r="C10" s="42"/>
      <c r="D10" s="38" t="s">
        <v>125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16" t="s">
        <v>1204</v>
      </c>
      <c r="F11" s="415"/>
      <c r="G11" s="415"/>
      <c r="H11" s="415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104</v>
      </c>
      <c r="G13" s="42"/>
      <c r="H13" s="42"/>
      <c r="I13" s="128" t="s">
        <v>23</v>
      </c>
      <c r="J13" s="36" t="s">
        <v>22</v>
      </c>
      <c r="K13" s="45"/>
    </row>
    <row r="14" spans="2:11" s="1" customFormat="1" ht="14.45" customHeight="1">
      <c r="B14" s="41"/>
      <c r="C14" s="42"/>
      <c r="D14" s="38" t="s">
        <v>25</v>
      </c>
      <c r="E14" s="42"/>
      <c r="F14" s="36" t="s">
        <v>26</v>
      </c>
      <c r="G14" s="42"/>
      <c r="H14" s="42"/>
      <c r="I14" s="128" t="s">
        <v>27</v>
      </c>
      <c r="J14" s="129">
        <f>'Rekapitulace stavby'!AN8</f>
        <v>45275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8" t="s">
        <v>30</v>
      </c>
      <c r="E16" s="42"/>
      <c r="F16" s="42"/>
      <c r="G16" s="42"/>
      <c r="H16" s="42"/>
      <c r="I16" s="128" t="s">
        <v>31</v>
      </c>
      <c r="J16" s="36" t="s">
        <v>32</v>
      </c>
      <c r="K16" s="45"/>
    </row>
    <row r="17" spans="2:11" s="1" customFormat="1" ht="18" customHeight="1">
      <c r="B17" s="41"/>
      <c r="C17" s="42"/>
      <c r="D17" s="42"/>
      <c r="E17" s="36" t="s">
        <v>33</v>
      </c>
      <c r="F17" s="42"/>
      <c r="G17" s="42"/>
      <c r="H17" s="42"/>
      <c r="I17" s="128" t="s">
        <v>34</v>
      </c>
      <c r="J17" s="36" t="s">
        <v>35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8" t="s">
        <v>36</v>
      </c>
      <c r="E19" s="42"/>
      <c r="F19" s="42"/>
      <c r="G19" s="42"/>
      <c r="H19" s="42"/>
      <c r="I19" s="128" t="s">
        <v>31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8" t="s">
        <v>38</v>
      </c>
      <c r="E22" s="42"/>
      <c r="F22" s="42"/>
      <c r="G22" s="42"/>
      <c r="H22" s="42"/>
      <c r="I22" s="128" t="s">
        <v>31</v>
      </c>
      <c r="J22" s="36" t="s">
        <v>39</v>
      </c>
      <c r="K22" s="45"/>
    </row>
    <row r="23" spans="2:11" s="1" customFormat="1" ht="18" customHeight="1">
      <c r="B23" s="41"/>
      <c r="C23" s="42"/>
      <c r="D23" s="42"/>
      <c r="E23" s="36" t="s">
        <v>40</v>
      </c>
      <c r="F23" s="42"/>
      <c r="G23" s="42"/>
      <c r="H23" s="42"/>
      <c r="I23" s="128" t="s">
        <v>34</v>
      </c>
      <c r="J23" s="36" t="s">
        <v>41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8" t="s">
        <v>43</v>
      </c>
      <c r="E25" s="42"/>
      <c r="F25" s="42"/>
      <c r="G25" s="42"/>
      <c r="H25" s="42"/>
      <c r="I25" s="127"/>
      <c r="J25" s="42"/>
      <c r="K25" s="45"/>
    </row>
    <row r="26" spans="2:11" s="7" customFormat="1" ht="63" customHeight="1">
      <c r="B26" s="130"/>
      <c r="C26" s="131"/>
      <c r="D26" s="131"/>
      <c r="E26" s="376" t="s">
        <v>44</v>
      </c>
      <c r="F26" s="376"/>
      <c r="G26" s="376"/>
      <c r="H26" s="37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45</v>
      </c>
      <c r="E29" s="42"/>
      <c r="F29" s="42"/>
      <c r="G29" s="42"/>
      <c r="H29" s="42"/>
      <c r="I29" s="127"/>
      <c r="J29" s="137">
        <f>ROUND(J90,2)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47</v>
      </c>
      <c r="G31" s="42"/>
      <c r="H31" s="42"/>
      <c r="I31" s="138" t="s">
        <v>46</v>
      </c>
      <c r="J31" s="46" t="s">
        <v>48</v>
      </c>
      <c r="K31" s="45"/>
    </row>
    <row r="32" spans="2:11" s="1" customFormat="1" ht="14.45" customHeight="1">
      <c r="B32" s="41"/>
      <c r="C32" s="42"/>
      <c r="D32" s="49" t="s">
        <v>49</v>
      </c>
      <c r="E32" s="49" t="s">
        <v>50</v>
      </c>
      <c r="F32" s="139">
        <f>ROUND(SUM(BE90:BE319),2)</f>
        <v>0</v>
      </c>
      <c r="G32" s="42"/>
      <c r="H32" s="42"/>
      <c r="I32" s="140">
        <v>0.21</v>
      </c>
      <c r="J32" s="139">
        <f>ROUND(ROUND((SUM(BE90:BE319)),2)*I32,2)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51</v>
      </c>
      <c r="F33" s="139">
        <f>ROUND(SUM(BF90:BF319),2)</f>
        <v>0</v>
      </c>
      <c r="G33" s="42"/>
      <c r="H33" s="42"/>
      <c r="I33" s="140">
        <v>0.15</v>
      </c>
      <c r="J33" s="139">
        <f>ROUND(ROUND((SUM(BF90:BF319)),2)*I33,2)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52</v>
      </c>
      <c r="F34" s="139">
        <f>ROUND(SUM(BG90:BG319),2)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53</v>
      </c>
      <c r="F35" s="139">
        <f>ROUND(SUM(BH90:BH319),2)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54</v>
      </c>
      <c r="F36" s="139">
        <f>ROUND(SUM(BI90:BI319),2)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55</v>
      </c>
      <c r="E38" s="79"/>
      <c r="F38" s="79"/>
      <c r="G38" s="143" t="s">
        <v>56</v>
      </c>
      <c r="H38" s="144" t="s">
        <v>57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1" t="s">
        <v>127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8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13" t="str">
        <f>E7</f>
        <v>MB, Dukelská - kanalizace a vodovod</v>
      </c>
      <c r="F47" s="414"/>
      <c r="G47" s="414"/>
      <c r="H47" s="414"/>
      <c r="I47" s="127"/>
      <c r="J47" s="42"/>
      <c r="K47" s="45"/>
    </row>
    <row r="48" spans="2:11" ht="15">
      <c r="B48" s="29"/>
      <c r="C48" s="38" t="s">
        <v>123</v>
      </c>
      <c r="D48" s="30"/>
      <c r="E48" s="30"/>
      <c r="F48" s="30"/>
      <c r="G48" s="30"/>
      <c r="H48" s="30"/>
      <c r="I48" s="126"/>
      <c r="J48" s="30"/>
      <c r="K48" s="32"/>
    </row>
    <row r="49" spans="2:11" s="1" customFormat="1" ht="22.5" customHeight="1">
      <c r="B49" s="41"/>
      <c r="C49" s="42"/>
      <c r="D49" s="42"/>
      <c r="E49" s="413" t="s">
        <v>1203</v>
      </c>
      <c r="F49" s="415"/>
      <c r="G49" s="415"/>
      <c r="H49" s="415"/>
      <c r="I49" s="127"/>
      <c r="J49" s="42"/>
      <c r="K49" s="45"/>
    </row>
    <row r="50" spans="2:11" s="1" customFormat="1" ht="14.45" customHeight="1">
      <c r="B50" s="41"/>
      <c r="C50" s="38" t="s">
        <v>125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16" t="str">
        <f>E11</f>
        <v>05.1 - Řad B.a</v>
      </c>
      <c r="F51" s="415"/>
      <c r="G51" s="415"/>
      <c r="H51" s="415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8" t="s">
        <v>25</v>
      </c>
      <c r="D53" s="42"/>
      <c r="E53" s="42"/>
      <c r="F53" s="36" t="str">
        <f>F14</f>
        <v>Mladá Boleslav</v>
      </c>
      <c r="G53" s="42"/>
      <c r="H53" s="42"/>
      <c r="I53" s="128" t="s">
        <v>27</v>
      </c>
      <c r="J53" s="129">
        <f>IF(J14="","",J14)</f>
        <v>45275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8" t="s">
        <v>30</v>
      </c>
      <c r="D55" s="42"/>
      <c r="E55" s="42"/>
      <c r="F55" s="36" t="str">
        <f>E17</f>
        <v>Vodovody a kanalizace Mladá Boleslav, a.s.</v>
      </c>
      <c r="G55" s="42"/>
      <c r="H55" s="42"/>
      <c r="I55" s="128" t="s">
        <v>38</v>
      </c>
      <c r="J55" s="36" t="str">
        <f>E23</f>
        <v>ŠINDLAR s.r.o.</v>
      </c>
      <c r="K55" s="45"/>
    </row>
    <row r="56" spans="2:11" s="1" customFormat="1" ht="14.45" customHeight="1">
      <c r="B56" s="41"/>
      <c r="C56" s="38" t="s">
        <v>36</v>
      </c>
      <c r="D56" s="42"/>
      <c r="E56" s="42"/>
      <c r="F56" s="36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128</v>
      </c>
      <c r="D58" s="141"/>
      <c r="E58" s="141"/>
      <c r="F58" s="141"/>
      <c r="G58" s="141"/>
      <c r="H58" s="141"/>
      <c r="I58" s="154"/>
      <c r="J58" s="155" t="s">
        <v>129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130</v>
      </c>
      <c r="D60" s="42"/>
      <c r="E60" s="42"/>
      <c r="F60" s="42"/>
      <c r="G60" s="42"/>
      <c r="H60" s="42"/>
      <c r="I60" s="127"/>
      <c r="J60" s="137">
        <f>J90</f>
        <v>0</v>
      </c>
      <c r="K60" s="45"/>
      <c r="AU60" s="25" t="s">
        <v>131</v>
      </c>
    </row>
    <row r="61" spans="2:11" s="8" customFormat="1" ht="24.95" customHeight="1">
      <c r="B61" s="158"/>
      <c r="C61" s="159"/>
      <c r="D61" s="160" t="s">
        <v>132</v>
      </c>
      <c r="E61" s="161"/>
      <c r="F61" s="161"/>
      <c r="G61" s="161"/>
      <c r="H61" s="161"/>
      <c r="I61" s="162"/>
      <c r="J61" s="163">
        <f>J91</f>
        <v>0</v>
      </c>
      <c r="K61" s="164"/>
    </row>
    <row r="62" spans="2:11" s="9" customFormat="1" ht="19.9" customHeight="1">
      <c r="B62" s="165"/>
      <c r="C62" s="166"/>
      <c r="D62" s="167" t="s">
        <v>133</v>
      </c>
      <c r="E62" s="168"/>
      <c r="F62" s="168"/>
      <c r="G62" s="168"/>
      <c r="H62" s="168"/>
      <c r="I62" s="169"/>
      <c r="J62" s="170">
        <f>J92</f>
        <v>0</v>
      </c>
      <c r="K62" s="171"/>
    </row>
    <row r="63" spans="2:11" s="9" customFormat="1" ht="19.9" customHeight="1">
      <c r="B63" s="165"/>
      <c r="C63" s="166"/>
      <c r="D63" s="167" t="s">
        <v>134</v>
      </c>
      <c r="E63" s="168"/>
      <c r="F63" s="168"/>
      <c r="G63" s="168"/>
      <c r="H63" s="168"/>
      <c r="I63" s="169"/>
      <c r="J63" s="170">
        <f>J192</f>
        <v>0</v>
      </c>
      <c r="K63" s="171"/>
    </row>
    <row r="64" spans="2:11" s="9" customFormat="1" ht="19.9" customHeight="1">
      <c r="B64" s="165"/>
      <c r="C64" s="166"/>
      <c r="D64" s="167" t="s">
        <v>136</v>
      </c>
      <c r="E64" s="168"/>
      <c r="F64" s="168"/>
      <c r="G64" s="168"/>
      <c r="H64" s="168"/>
      <c r="I64" s="169"/>
      <c r="J64" s="170">
        <f>J199</f>
        <v>0</v>
      </c>
      <c r="K64" s="171"/>
    </row>
    <row r="65" spans="2:11" s="9" customFormat="1" ht="19.9" customHeight="1">
      <c r="B65" s="165"/>
      <c r="C65" s="166"/>
      <c r="D65" s="167" t="s">
        <v>137</v>
      </c>
      <c r="E65" s="168"/>
      <c r="F65" s="168"/>
      <c r="G65" s="168"/>
      <c r="H65" s="168"/>
      <c r="I65" s="169"/>
      <c r="J65" s="170">
        <f>J204</f>
        <v>0</v>
      </c>
      <c r="K65" s="171"/>
    </row>
    <row r="66" spans="2:11" s="9" customFormat="1" ht="19.9" customHeight="1">
      <c r="B66" s="165"/>
      <c r="C66" s="166"/>
      <c r="D66" s="167" t="s">
        <v>138</v>
      </c>
      <c r="E66" s="168"/>
      <c r="F66" s="168"/>
      <c r="G66" s="168"/>
      <c r="H66" s="168"/>
      <c r="I66" s="169"/>
      <c r="J66" s="170">
        <f>J233</f>
        <v>0</v>
      </c>
      <c r="K66" s="171"/>
    </row>
    <row r="67" spans="2:11" s="9" customFormat="1" ht="19.9" customHeight="1">
      <c r="B67" s="165"/>
      <c r="C67" s="166"/>
      <c r="D67" s="167" t="s">
        <v>140</v>
      </c>
      <c r="E67" s="168"/>
      <c r="F67" s="168"/>
      <c r="G67" s="168"/>
      <c r="H67" s="168"/>
      <c r="I67" s="169"/>
      <c r="J67" s="170">
        <f>J301</f>
        <v>0</v>
      </c>
      <c r="K67" s="171"/>
    </row>
    <row r="68" spans="2:11" s="9" customFormat="1" ht="19.9" customHeight="1">
      <c r="B68" s="165"/>
      <c r="C68" s="166"/>
      <c r="D68" s="167" t="s">
        <v>141</v>
      </c>
      <c r="E68" s="168"/>
      <c r="F68" s="168"/>
      <c r="G68" s="168"/>
      <c r="H68" s="168"/>
      <c r="I68" s="169"/>
      <c r="J68" s="170">
        <f>J318</f>
        <v>0</v>
      </c>
      <c r="K68" s="171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27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48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51"/>
      <c r="J74" s="60"/>
      <c r="K74" s="60"/>
      <c r="L74" s="61"/>
    </row>
    <row r="75" spans="2:12" s="1" customFormat="1" ht="36.95" customHeight="1">
      <c r="B75" s="41"/>
      <c r="C75" s="62" t="s">
        <v>143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14.45" customHeight="1">
      <c r="B77" s="41"/>
      <c r="C77" s="65" t="s">
        <v>18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22.5" customHeight="1">
      <c r="B78" s="41"/>
      <c r="C78" s="63"/>
      <c r="D78" s="63"/>
      <c r="E78" s="411" t="str">
        <f>E7</f>
        <v>MB, Dukelská - kanalizace a vodovod</v>
      </c>
      <c r="F78" s="418"/>
      <c r="G78" s="418"/>
      <c r="H78" s="418"/>
      <c r="I78" s="172"/>
      <c r="J78" s="63"/>
      <c r="K78" s="63"/>
      <c r="L78" s="61"/>
    </row>
    <row r="79" spans="2:12" ht="15">
      <c r="B79" s="29"/>
      <c r="C79" s="65" t="s">
        <v>123</v>
      </c>
      <c r="D79" s="173"/>
      <c r="E79" s="173"/>
      <c r="F79" s="173"/>
      <c r="G79" s="173"/>
      <c r="H79" s="173"/>
      <c r="J79" s="173"/>
      <c r="K79" s="173"/>
      <c r="L79" s="174"/>
    </row>
    <row r="80" spans="2:12" s="1" customFormat="1" ht="22.5" customHeight="1">
      <c r="B80" s="41"/>
      <c r="C80" s="63"/>
      <c r="D80" s="63"/>
      <c r="E80" s="411" t="s">
        <v>1203</v>
      </c>
      <c r="F80" s="412"/>
      <c r="G80" s="412"/>
      <c r="H80" s="412"/>
      <c r="I80" s="172"/>
      <c r="J80" s="63"/>
      <c r="K80" s="63"/>
      <c r="L80" s="61"/>
    </row>
    <row r="81" spans="2:12" s="1" customFormat="1" ht="14.45" customHeight="1">
      <c r="B81" s="41"/>
      <c r="C81" s="65" t="s">
        <v>125</v>
      </c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23.25" customHeight="1">
      <c r="B82" s="41"/>
      <c r="C82" s="63"/>
      <c r="D82" s="63"/>
      <c r="E82" s="387" t="str">
        <f>E11</f>
        <v>05.1 - Řad B.a</v>
      </c>
      <c r="F82" s="412"/>
      <c r="G82" s="412"/>
      <c r="H82" s="412"/>
      <c r="I82" s="172"/>
      <c r="J82" s="63"/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12" s="1" customFormat="1" ht="18" customHeight="1">
      <c r="B84" s="41"/>
      <c r="C84" s="65" t="s">
        <v>25</v>
      </c>
      <c r="D84" s="63"/>
      <c r="E84" s="63"/>
      <c r="F84" s="175" t="str">
        <f>F14</f>
        <v>Mladá Boleslav</v>
      </c>
      <c r="G84" s="63"/>
      <c r="H84" s="63"/>
      <c r="I84" s="176" t="s">
        <v>27</v>
      </c>
      <c r="J84" s="73">
        <f>IF(J14="","",J14)</f>
        <v>45275</v>
      </c>
      <c r="K84" s="63"/>
      <c r="L84" s="61"/>
    </row>
    <row r="85" spans="2:12" s="1" customFormat="1" ht="6.95" customHeight="1">
      <c r="B85" s="41"/>
      <c r="C85" s="63"/>
      <c r="D85" s="63"/>
      <c r="E85" s="63"/>
      <c r="F85" s="63"/>
      <c r="G85" s="63"/>
      <c r="H85" s="63"/>
      <c r="I85" s="172"/>
      <c r="J85" s="63"/>
      <c r="K85" s="63"/>
      <c r="L85" s="61"/>
    </row>
    <row r="86" spans="2:12" s="1" customFormat="1" ht="15">
      <c r="B86" s="41"/>
      <c r="C86" s="65" t="s">
        <v>30</v>
      </c>
      <c r="D86" s="63"/>
      <c r="E86" s="63"/>
      <c r="F86" s="175" t="str">
        <f>E17</f>
        <v>Vodovody a kanalizace Mladá Boleslav, a.s.</v>
      </c>
      <c r="G86" s="63"/>
      <c r="H86" s="63"/>
      <c r="I86" s="176" t="s">
        <v>38</v>
      </c>
      <c r="J86" s="175" t="str">
        <f>E23</f>
        <v>ŠINDLAR s.r.o.</v>
      </c>
      <c r="K86" s="63"/>
      <c r="L86" s="61"/>
    </row>
    <row r="87" spans="2:12" s="1" customFormat="1" ht="14.45" customHeight="1">
      <c r="B87" s="41"/>
      <c r="C87" s="65" t="s">
        <v>36</v>
      </c>
      <c r="D87" s="63"/>
      <c r="E87" s="63"/>
      <c r="F87" s="175" t="str">
        <f>IF(E20="","",E20)</f>
        <v/>
      </c>
      <c r="G87" s="63"/>
      <c r="H87" s="63"/>
      <c r="I87" s="172"/>
      <c r="J87" s="63"/>
      <c r="K87" s="63"/>
      <c r="L87" s="61"/>
    </row>
    <row r="88" spans="2:12" s="1" customFormat="1" ht="10.35" customHeight="1">
      <c r="B88" s="41"/>
      <c r="C88" s="63"/>
      <c r="D88" s="63"/>
      <c r="E88" s="63"/>
      <c r="F88" s="63"/>
      <c r="G88" s="63"/>
      <c r="H88" s="63"/>
      <c r="I88" s="172"/>
      <c r="J88" s="63"/>
      <c r="K88" s="63"/>
      <c r="L88" s="61"/>
    </row>
    <row r="89" spans="2:20" s="10" customFormat="1" ht="29.25" customHeight="1">
      <c r="B89" s="177"/>
      <c r="C89" s="178" t="s">
        <v>144</v>
      </c>
      <c r="D89" s="179" t="s">
        <v>64</v>
      </c>
      <c r="E89" s="179" t="s">
        <v>60</v>
      </c>
      <c r="F89" s="179" t="s">
        <v>145</v>
      </c>
      <c r="G89" s="179" t="s">
        <v>146</v>
      </c>
      <c r="H89" s="179" t="s">
        <v>147</v>
      </c>
      <c r="I89" s="180" t="s">
        <v>148</v>
      </c>
      <c r="J89" s="179" t="s">
        <v>129</v>
      </c>
      <c r="K89" s="181" t="s">
        <v>149</v>
      </c>
      <c r="L89" s="182"/>
      <c r="M89" s="81" t="s">
        <v>150</v>
      </c>
      <c r="N89" s="82" t="s">
        <v>49</v>
      </c>
      <c r="O89" s="82" t="s">
        <v>151</v>
      </c>
      <c r="P89" s="82" t="s">
        <v>152</v>
      </c>
      <c r="Q89" s="82" t="s">
        <v>153</v>
      </c>
      <c r="R89" s="82" t="s">
        <v>154</v>
      </c>
      <c r="S89" s="82" t="s">
        <v>155</v>
      </c>
      <c r="T89" s="83" t="s">
        <v>156</v>
      </c>
    </row>
    <row r="90" spans="2:63" s="1" customFormat="1" ht="29.25" customHeight="1">
      <c r="B90" s="41"/>
      <c r="C90" s="87" t="s">
        <v>130</v>
      </c>
      <c r="D90" s="63"/>
      <c r="E90" s="63"/>
      <c r="F90" s="63"/>
      <c r="G90" s="63"/>
      <c r="H90" s="63"/>
      <c r="I90" s="172"/>
      <c r="J90" s="183">
        <f>BK90</f>
        <v>0</v>
      </c>
      <c r="K90" s="63"/>
      <c r="L90" s="61"/>
      <c r="M90" s="84"/>
      <c r="N90" s="85"/>
      <c r="O90" s="85"/>
      <c r="P90" s="184">
        <f>P91</f>
        <v>0</v>
      </c>
      <c r="Q90" s="85"/>
      <c r="R90" s="184">
        <f>R91</f>
        <v>233.23166902</v>
      </c>
      <c r="S90" s="85"/>
      <c r="T90" s="185">
        <f>T91</f>
        <v>81.21754</v>
      </c>
      <c r="AT90" s="25" t="s">
        <v>78</v>
      </c>
      <c r="AU90" s="25" t="s">
        <v>131</v>
      </c>
      <c r="BK90" s="186">
        <f>BK91</f>
        <v>0</v>
      </c>
    </row>
    <row r="91" spans="2:63" s="11" customFormat="1" ht="37.35" customHeight="1">
      <c r="B91" s="187"/>
      <c r="C91" s="188"/>
      <c r="D91" s="189" t="s">
        <v>78</v>
      </c>
      <c r="E91" s="190" t="s">
        <v>157</v>
      </c>
      <c r="F91" s="190" t="s">
        <v>158</v>
      </c>
      <c r="G91" s="188"/>
      <c r="H91" s="188"/>
      <c r="I91" s="191"/>
      <c r="J91" s="192">
        <f>BK91</f>
        <v>0</v>
      </c>
      <c r="K91" s="188"/>
      <c r="L91" s="193"/>
      <c r="M91" s="194"/>
      <c r="N91" s="195"/>
      <c r="O91" s="195"/>
      <c r="P91" s="196">
        <f>P92+P192+P199+P204+P233+P301+P318</f>
        <v>0</v>
      </c>
      <c r="Q91" s="195"/>
      <c r="R91" s="196">
        <f>R92+R192+R199+R204+R233+R301+R318</f>
        <v>233.23166902</v>
      </c>
      <c r="S91" s="195"/>
      <c r="T91" s="197">
        <f>T92+T192+T199+T204+T233+T301+T318</f>
        <v>81.21754</v>
      </c>
      <c r="AR91" s="198" t="s">
        <v>24</v>
      </c>
      <c r="AT91" s="199" t="s">
        <v>78</v>
      </c>
      <c r="AU91" s="199" t="s">
        <v>79</v>
      </c>
      <c r="AY91" s="198" t="s">
        <v>159</v>
      </c>
      <c r="BK91" s="200">
        <f>BK92+BK192+BK199+BK204+BK233+BK301+BK318</f>
        <v>0</v>
      </c>
    </row>
    <row r="92" spans="2:63" s="11" customFormat="1" ht="19.9" customHeight="1">
      <c r="B92" s="187"/>
      <c r="C92" s="188"/>
      <c r="D92" s="201" t="s">
        <v>78</v>
      </c>
      <c r="E92" s="202" t="s">
        <v>24</v>
      </c>
      <c r="F92" s="202" t="s">
        <v>160</v>
      </c>
      <c r="G92" s="188"/>
      <c r="H92" s="188"/>
      <c r="I92" s="191"/>
      <c r="J92" s="203">
        <f>BK92</f>
        <v>0</v>
      </c>
      <c r="K92" s="188"/>
      <c r="L92" s="193"/>
      <c r="M92" s="194"/>
      <c r="N92" s="195"/>
      <c r="O92" s="195"/>
      <c r="P92" s="196">
        <f>SUM(P93:P191)</f>
        <v>0</v>
      </c>
      <c r="Q92" s="195"/>
      <c r="R92" s="196">
        <f>SUM(R93:R191)</f>
        <v>205.89070384</v>
      </c>
      <c r="S92" s="195"/>
      <c r="T92" s="197">
        <f>SUM(T93:T191)</f>
        <v>81.14304</v>
      </c>
      <c r="AR92" s="198" t="s">
        <v>24</v>
      </c>
      <c r="AT92" s="199" t="s">
        <v>78</v>
      </c>
      <c r="AU92" s="199" t="s">
        <v>24</v>
      </c>
      <c r="AY92" s="198" t="s">
        <v>159</v>
      </c>
      <c r="BK92" s="200">
        <f>SUM(BK93:BK191)</f>
        <v>0</v>
      </c>
    </row>
    <row r="93" spans="2:65" s="1" customFormat="1" ht="44.25" customHeight="1">
      <c r="B93" s="41"/>
      <c r="C93" s="204" t="s">
        <v>24</v>
      </c>
      <c r="D93" s="204" t="s">
        <v>161</v>
      </c>
      <c r="E93" s="205" t="s">
        <v>1008</v>
      </c>
      <c r="F93" s="206" t="s">
        <v>1009</v>
      </c>
      <c r="G93" s="207" t="s">
        <v>164</v>
      </c>
      <c r="H93" s="208">
        <v>44.242</v>
      </c>
      <c r="I93" s="209"/>
      <c r="J93" s="210">
        <f>ROUND(I93*H93,2)</f>
        <v>0</v>
      </c>
      <c r="K93" s="206" t="s">
        <v>165</v>
      </c>
      <c r="L93" s="61"/>
      <c r="M93" s="211" t="s">
        <v>22</v>
      </c>
      <c r="N93" s="212" t="s">
        <v>50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0.17</v>
      </c>
      <c r="T93" s="214">
        <f>S93*H93</f>
        <v>7.52114</v>
      </c>
      <c r="AR93" s="25" t="s">
        <v>166</v>
      </c>
      <c r="AT93" s="25" t="s">
        <v>161</v>
      </c>
      <c r="AU93" s="25" t="s">
        <v>88</v>
      </c>
      <c r="AY93" s="25" t="s">
        <v>159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5" t="s">
        <v>24</v>
      </c>
      <c r="BK93" s="215">
        <f>ROUND(I93*H93,2)</f>
        <v>0</v>
      </c>
      <c r="BL93" s="25" t="s">
        <v>166</v>
      </c>
      <c r="BM93" s="25" t="s">
        <v>1205</v>
      </c>
    </row>
    <row r="94" spans="2:47" s="1" customFormat="1" ht="27">
      <c r="B94" s="41"/>
      <c r="C94" s="63"/>
      <c r="D94" s="218" t="s">
        <v>189</v>
      </c>
      <c r="E94" s="63"/>
      <c r="F94" s="240" t="s">
        <v>1011</v>
      </c>
      <c r="G94" s="63"/>
      <c r="H94" s="63"/>
      <c r="I94" s="172"/>
      <c r="J94" s="63"/>
      <c r="K94" s="63"/>
      <c r="L94" s="61"/>
      <c r="M94" s="241"/>
      <c r="N94" s="42"/>
      <c r="O94" s="42"/>
      <c r="P94" s="42"/>
      <c r="Q94" s="42"/>
      <c r="R94" s="42"/>
      <c r="S94" s="42"/>
      <c r="T94" s="78"/>
      <c r="AT94" s="25" t="s">
        <v>189</v>
      </c>
      <c r="AU94" s="25" t="s">
        <v>88</v>
      </c>
    </row>
    <row r="95" spans="2:51" s="12" customFormat="1" ht="13.5">
      <c r="B95" s="216"/>
      <c r="C95" s="217"/>
      <c r="D95" s="218" t="s">
        <v>168</v>
      </c>
      <c r="E95" s="219" t="s">
        <v>22</v>
      </c>
      <c r="F95" s="220" t="s">
        <v>1206</v>
      </c>
      <c r="G95" s="217"/>
      <c r="H95" s="221" t="s">
        <v>22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168</v>
      </c>
      <c r="AU95" s="227" t="s">
        <v>88</v>
      </c>
      <c r="AV95" s="12" t="s">
        <v>24</v>
      </c>
      <c r="AW95" s="12" t="s">
        <v>42</v>
      </c>
      <c r="AX95" s="12" t="s">
        <v>79</v>
      </c>
      <c r="AY95" s="227" t="s">
        <v>159</v>
      </c>
    </row>
    <row r="96" spans="2:51" s="12" customFormat="1" ht="13.5">
      <c r="B96" s="216"/>
      <c r="C96" s="217"/>
      <c r="D96" s="218" t="s">
        <v>168</v>
      </c>
      <c r="E96" s="219" t="s">
        <v>22</v>
      </c>
      <c r="F96" s="220" t="s">
        <v>191</v>
      </c>
      <c r="G96" s="217"/>
      <c r="H96" s="221" t="s">
        <v>22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168</v>
      </c>
      <c r="AU96" s="227" t="s">
        <v>88</v>
      </c>
      <c r="AV96" s="12" t="s">
        <v>24</v>
      </c>
      <c r="AW96" s="12" t="s">
        <v>42</v>
      </c>
      <c r="AX96" s="12" t="s">
        <v>79</v>
      </c>
      <c r="AY96" s="227" t="s">
        <v>159</v>
      </c>
    </row>
    <row r="97" spans="2:51" s="13" customFormat="1" ht="13.5">
      <c r="B97" s="228"/>
      <c r="C97" s="229"/>
      <c r="D97" s="230" t="s">
        <v>168</v>
      </c>
      <c r="E97" s="231" t="s">
        <v>22</v>
      </c>
      <c r="F97" s="232" t="s">
        <v>1207</v>
      </c>
      <c r="G97" s="229"/>
      <c r="H97" s="233">
        <v>44.242</v>
      </c>
      <c r="I97" s="234"/>
      <c r="J97" s="229"/>
      <c r="K97" s="229"/>
      <c r="L97" s="235"/>
      <c r="M97" s="236"/>
      <c r="N97" s="237"/>
      <c r="O97" s="237"/>
      <c r="P97" s="237"/>
      <c r="Q97" s="237"/>
      <c r="R97" s="237"/>
      <c r="S97" s="237"/>
      <c r="T97" s="238"/>
      <c r="AT97" s="239" t="s">
        <v>168</v>
      </c>
      <c r="AU97" s="239" t="s">
        <v>88</v>
      </c>
      <c r="AV97" s="13" t="s">
        <v>88</v>
      </c>
      <c r="AW97" s="13" t="s">
        <v>42</v>
      </c>
      <c r="AX97" s="13" t="s">
        <v>24</v>
      </c>
      <c r="AY97" s="239" t="s">
        <v>159</v>
      </c>
    </row>
    <row r="98" spans="2:65" s="1" customFormat="1" ht="44.25" customHeight="1">
      <c r="B98" s="41"/>
      <c r="C98" s="204" t="s">
        <v>88</v>
      </c>
      <c r="D98" s="204" t="s">
        <v>161</v>
      </c>
      <c r="E98" s="205" t="s">
        <v>186</v>
      </c>
      <c r="F98" s="206" t="s">
        <v>187</v>
      </c>
      <c r="G98" s="207" t="s">
        <v>164</v>
      </c>
      <c r="H98" s="208">
        <v>56.518</v>
      </c>
      <c r="I98" s="209"/>
      <c r="J98" s="210">
        <f>ROUND(I98*H98,2)</f>
        <v>0</v>
      </c>
      <c r="K98" s="206" t="s">
        <v>165</v>
      </c>
      <c r="L98" s="61"/>
      <c r="M98" s="211" t="s">
        <v>22</v>
      </c>
      <c r="N98" s="212" t="s">
        <v>50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0.29</v>
      </c>
      <c r="T98" s="214">
        <f>S98*H98</f>
        <v>16.39022</v>
      </c>
      <c r="AR98" s="25" t="s">
        <v>166</v>
      </c>
      <c r="AT98" s="25" t="s">
        <v>161</v>
      </c>
      <c r="AU98" s="25" t="s">
        <v>88</v>
      </c>
      <c r="AY98" s="25" t="s">
        <v>159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5" t="s">
        <v>24</v>
      </c>
      <c r="BK98" s="215">
        <f>ROUND(I98*H98,2)</f>
        <v>0</v>
      </c>
      <c r="BL98" s="25" t="s">
        <v>166</v>
      </c>
      <c r="BM98" s="25" t="s">
        <v>1208</v>
      </c>
    </row>
    <row r="99" spans="2:47" s="1" customFormat="1" ht="27">
      <c r="B99" s="41"/>
      <c r="C99" s="63"/>
      <c r="D99" s="218" t="s">
        <v>189</v>
      </c>
      <c r="E99" s="63"/>
      <c r="F99" s="240" t="s">
        <v>190</v>
      </c>
      <c r="G99" s="63"/>
      <c r="H99" s="63"/>
      <c r="I99" s="172"/>
      <c r="J99" s="63"/>
      <c r="K99" s="63"/>
      <c r="L99" s="61"/>
      <c r="M99" s="241"/>
      <c r="N99" s="42"/>
      <c r="O99" s="42"/>
      <c r="P99" s="42"/>
      <c r="Q99" s="42"/>
      <c r="R99" s="42"/>
      <c r="S99" s="42"/>
      <c r="T99" s="78"/>
      <c r="AT99" s="25" t="s">
        <v>189</v>
      </c>
      <c r="AU99" s="25" t="s">
        <v>88</v>
      </c>
    </row>
    <row r="100" spans="2:51" s="12" customFormat="1" ht="13.5">
      <c r="B100" s="216"/>
      <c r="C100" s="217"/>
      <c r="D100" s="218" t="s">
        <v>168</v>
      </c>
      <c r="E100" s="219" t="s">
        <v>22</v>
      </c>
      <c r="F100" s="220" t="s">
        <v>1206</v>
      </c>
      <c r="G100" s="217"/>
      <c r="H100" s="221" t="s">
        <v>22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168</v>
      </c>
      <c r="AU100" s="227" t="s">
        <v>88</v>
      </c>
      <c r="AV100" s="12" t="s">
        <v>24</v>
      </c>
      <c r="AW100" s="12" t="s">
        <v>42</v>
      </c>
      <c r="AX100" s="12" t="s">
        <v>79</v>
      </c>
      <c r="AY100" s="227" t="s">
        <v>159</v>
      </c>
    </row>
    <row r="101" spans="2:51" s="12" customFormat="1" ht="13.5">
      <c r="B101" s="216"/>
      <c r="C101" s="217"/>
      <c r="D101" s="218" t="s">
        <v>168</v>
      </c>
      <c r="E101" s="219" t="s">
        <v>22</v>
      </c>
      <c r="F101" s="220" t="s">
        <v>191</v>
      </c>
      <c r="G101" s="217"/>
      <c r="H101" s="221" t="s">
        <v>22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168</v>
      </c>
      <c r="AU101" s="227" t="s">
        <v>88</v>
      </c>
      <c r="AV101" s="12" t="s">
        <v>24</v>
      </c>
      <c r="AW101" s="12" t="s">
        <v>42</v>
      </c>
      <c r="AX101" s="12" t="s">
        <v>79</v>
      </c>
      <c r="AY101" s="227" t="s">
        <v>159</v>
      </c>
    </row>
    <row r="102" spans="2:51" s="12" customFormat="1" ht="13.5">
      <c r="B102" s="216"/>
      <c r="C102" s="217"/>
      <c r="D102" s="218" t="s">
        <v>168</v>
      </c>
      <c r="E102" s="219" t="s">
        <v>22</v>
      </c>
      <c r="F102" s="220" t="s">
        <v>192</v>
      </c>
      <c r="G102" s="217"/>
      <c r="H102" s="221" t="s">
        <v>22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168</v>
      </c>
      <c r="AU102" s="227" t="s">
        <v>88</v>
      </c>
      <c r="AV102" s="12" t="s">
        <v>24</v>
      </c>
      <c r="AW102" s="12" t="s">
        <v>42</v>
      </c>
      <c r="AX102" s="12" t="s">
        <v>79</v>
      </c>
      <c r="AY102" s="227" t="s">
        <v>159</v>
      </c>
    </row>
    <row r="103" spans="2:51" s="13" customFormat="1" ht="13.5">
      <c r="B103" s="228"/>
      <c r="C103" s="229"/>
      <c r="D103" s="230" t="s">
        <v>168</v>
      </c>
      <c r="E103" s="231" t="s">
        <v>22</v>
      </c>
      <c r="F103" s="232" t="s">
        <v>1209</v>
      </c>
      <c r="G103" s="229"/>
      <c r="H103" s="233">
        <v>56.518</v>
      </c>
      <c r="I103" s="234"/>
      <c r="J103" s="229"/>
      <c r="K103" s="229"/>
      <c r="L103" s="235"/>
      <c r="M103" s="236"/>
      <c r="N103" s="237"/>
      <c r="O103" s="237"/>
      <c r="P103" s="237"/>
      <c r="Q103" s="237"/>
      <c r="R103" s="237"/>
      <c r="S103" s="237"/>
      <c r="T103" s="238"/>
      <c r="AT103" s="239" t="s">
        <v>168</v>
      </c>
      <c r="AU103" s="239" t="s">
        <v>88</v>
      </c>
      <c r="AV103" s="13" t="s">
        <v>88</v>
      </c>
      <c r="AW103" s="13" t="s">
        <v>42</v>
      </c>
      <c r="AX103" s="13" t="s">
        <v>24</v>
      </c>
      <c r="AY103" s="239" t="s">
        <v>159</v>
      </c>
    </row>
    <row r="104" spans="2:65" s="1" customFormat="1" ht="44.25" customHeight="1">
      <c r="B104" s="41"/>
      <c r="C104" s="204" t="s">
        <v>175</v>
      </c>
      <c r="D104" s="204" t="s">
        <v>161</v>
      </c>
      <c r="E104" s="205" t="s">
        <v>195</v>
      </c>
      <c r="F104" s="206" t="s">
        <v>196</v>
      </c>
      <c r="G104" s="207" t="s">
        <v>164</v>
      </c>
      <c r="H104" s="208">
        <v>100.76</v>
      </c>
      <c r="I104" s="209"/>
      <c r="J104" s="210">
        <f>ROUND(I104*H104,2)</f>
        <v>0</v>
      </c>
      <c r="K104" s="206" t="s">
        <v>165</v>
      </c>
      <c r="L104" s="61"/>
      <c r="M104" s="211" t="s">
        <v>22</v>
      </c>
      <c r="N104" s="212" t="s">
        <v>50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0.44</v>
      </c>
      <c r="T104" s="214">
        <f>S104*H104</f>
        <v>44.3344</v>
      </c>
      <c r="AR104" s="25" t="s">
        <v>166</v>
      </c>
      <c r="AT104" s="25" t="s">
        <v>161</v>
      </c>
      <c r="AU104" s="25" t="s">
        <v>88</v>
      </c>
      <c r="AY104" s="25" t="s">
        <v>159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5" t="s">
        <v>24</v>
      </c>
      <c r="BK104" s="215">
        <f>ROUND(I104*H104,2)</f>
        <v>0</v>
      </c>
      <c r="BL104" s="25" t="s">
        <v>166</v>
      </c>
      <c r="BM104" s="25" t="s">
        <v>1210</v>
      </c>
    </row>
    <row r="105" spans="2:47" s="1" customFormat="1" ht="27">
      <c r="B105" s="41"/>
      <c r="C105" s="63"/>
      <c r="D105" s="218" t="s">
        <v>189</v>
      </c>
      <c r="E105" s="63"/>
      <c r="F105" s="240" t="s">
        <v>198</v>
      </c>
      <c r="G105" s="63"/>
      <c r="H105" s="63"/>
      <c r="I105" s="172"/>
      <c r="J105" s="63"/>
      <c r="K105" s="63"/>
      <c r="L105" s="61"/>
      <c r="M105" s="241"/>
      <c r="N105" s="42"/>
      <c r="O105" s="42"/>
      <c r="P105" s="42"/>
      <c r="Q105" s="42"/>
      <c r="R105" s="42"/>
      <c r="S105" s="42"/>
      <c r="T105" s="78"/>
      <c r="AT105" s="25" t="s">
        <v>189</v>
      </c>
      <c r="AU105" s="25" t="s">
        <v>88</v>
      </c>
    </row>
    <row r="106" spans="2:51" s="12" customFormat="1" ht="13.5">
      <c r="B106" s="216"/>
      <c r="C106" s="217"/>
      <c r="D106" s="218" t="s">
        <v>168</v>
      </c>
      <c r="E106" s="219" t="s">
        <v>22</v>
      </c>
      <c r="F106" s="220" t="s">
        <v>1206</v>
      </c>
      <c r="G106" s="217"/>
      <c r="H106" s="221" t="s">
        <v>22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168</v>
      </c>
      <c r="AU106" s="227" t="s">
        <v>88</v>
      </c>
      <c r="AV106" s="12" t="s">
        <v>24</v>
      </c>
      <c r="AW106" s="12" t="s">
        <v>42</v>
      </c>
      <c r="AX106" s="12" t="s">
        <v>79</v>
      </c>
      <c r="AY106" s="227" t="s">
        <v>159</v>
      </c>
    </row>
    <row r="107" spans="2:51" s="13" customFormat="1" ht="13.5">
      <c r="B107" s="228"/>
      <c r="C107" s="229"/>
      <c r="D107" s="230" t="s">
        <v>168</v>
      </c>
      <c r="E107" s="231" t="s">
        <v>22</v>
      </c>
      <c r="F107" s="232" t="s">
        <v>1211</v>
      </c>
      <c r="G107" s="229"/>
      <c r="H107" s="233">
        <v>100.76</v>
      </c>
      <c r="I107" s="234"/>
      <c r="J107" s="229"/>
      <c r="K107" s="229"/>
      <c r="L107" s="235"/>
      <c r="M107" s="236"/>
      <c r="N107" s="237"/>
      <c r="O107" s="237"/>
      <c r="P107" s="237"/>
      <c r="Q107" s="237"/>
      <c r="R107" s="237"/>
      <c r="S107" s="237"/>
      <c r="T107" s="238"/>
      <c r="AT107" s="239" t="s">
        <v>168</v>
      </c>
      <c r="AU107" s="239" t="s">
        <v>88</v>
      </c>
      <c r="AV107" s="13" t="s">
        <v>88</v>
      </c>
      <c r="AW107" s="13" t="s">
        <v>42</v>
      </c>
      <c r="AX107" s="13" t="s">
        <v>24</v>
      </c>
      <c r="AY107" s="239" t="s">
        <v>159</v>
      </c>
    </row>
    <row r="108" spans="2:65" s="1" customFormat="1" ht="31.5" customHeight="1">
      <c r="B108" s="41"/>
      <c r="C108" s="204" t="s">
        <v>166</v>
      </c>
      <c r="D108" s="204" t="s">
        <v>161</v>
      </c>
      <c r="E108" s="205" t="s">
        <v>206</v>
      </c>
      <c r="F108" s="206" t="s">
        <v>207</v>
      </c>
      <c r="G108" s="207" t="s">
        <v>164</v>
      </c>
      <c r="H108" s="208">
        <v>100.76</v>
      </c>
      <c r="I108" s="209"/>
      <c r="J108" s="210">
        <f>ROUND(I108*H108,2)</f>
        <v>0</v>
      </c>
      <c r="K108" s="206" t="s">
        <v>165</v>
      </c>
      <c r="L108" s="61"/>
      <c r="M108" s="211" t="s">
        <v>22</v>
      </c>
      <c r="N108" s="212" t="s">
        <v>50</v>
      </c>
      <c r="O108" s="42"/>
      <c r="P108" s="213">
        <f>O108*H108</f>
        <v>0</v>
      </c>
      <c r="Q108" s="213">
        <v>6E-05</v>
      </c>
      <c r="R108" s="213">
        <f>Q108*H108</f>
        <v>0.006045600000000001</v>
      </c>
      <c r="S108" s="213">
        <v>0.128</v>
      </c>
      <c r="T108" s="214">
        <f>S108*H108</f>
        <v>12.89728</v>
      </c>
      <c r="AR108" s="25" t="s">
        <v>166</v>
      </c>
      <c r="AT108" s="25" t="s">
        <v>161</v>
      </c>
      <c r="AU108" s="25" t="s">
        <v>88</v>
      </c>
      <c r="AY108" s="25" t="s">
        <v>159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5" t="s">
        <v>24</v>
      </c>
      <c r="BK108" s="215">
        <f>ROUND(I108*H108,2)</f>
        <v>0</v>
      </c>
      <c r="BL108" s="25" t="s">
        <v>166</v>
      </c>
      <c r="BM108" s="25" t="s">
        <v>1212</v>
      </c>
    </row>
    <row r="109" spans="2:47" s="1" customFormat="1" ht="27">
      <c r="B109" s="41"/>
      <c r="C109" s="63"/>
      <c r="D109" s="218" t="s">
        <v>189</v>
      </c>
      <c r="E109" s="63"/>
      <c r="F109" s="240" t="s">
        <v>209</v>
      </c>
      <c r="G109" s="63"/>
      <c r="H109" s="63"/>
      <c r="I109" s="172"/>
      <c r="J109" s="63"/>
      <c r="K109" s="63"/>
      <c r="L109" s="61"/>
      <c r="M109" s="241"/>
      <c r="N109" s="42"/>
      <c r="O109" s="42"/>
      <c r="P109" s="42"/>
      <c r="Q109" s="42"/>
      <c r="R109" s="42"/>
      <c r="S109" s="42"/>
      <c r="T109" s="78"/>
      <c r="AT109" s="25" t="s">
        <v>189</v>
      </c>
      <c r="AU109" s="25" t="s">
        <v>88</v>
      </c>
    </row>
    <row r="110" spans="2:51" s="12" customFormat="1" ht="13.5">
      <c r="B110" s="216"/>
      <c r="C110" s="217"/>
      <c r="D110" s="218" t="s">
        <v>168</v>
      </c>
      <c r="E110" s="219" t="s">
        <v>22</v>
      </c>
      <c r="F110" s="220" t="s">
        <v>1206</v>
      </c>
      <c r="G110" s="217"/>
      <c r="H110" s="221" t="s">
        <v>22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168</v>
      </c>
      <c r="AU110" s="227" t="s">
        <v>88</v>
      </c>
      <c r="AV110" s="12" t="s">
        <v>24</v>
      </c>
      <c r="AW110" s="12" t="s">
        <v>42</v>
      </c>
      <c r="AX110" s="12" t="s">
        <v>79</v>
      </c>
      <c r="AY110" s="227" t="s">
        <v>159</v>
      </c>
    </row>
    <row r="111" spans="2:51" s="13" customFormat="1" ht="13.5">
      <c r="B111" s="228"/>
      <c r="C111" s="229"/>
      <c r="D111" s="230" t="s">
        <v>168</v>
      </c>
      <c r="E111" s="231" t="s">
        <v>22</v>
      </c>
      <c r="F111" s="232" t="s">
        <v>1211</v>
      </c>
      <c r="G111" s="229"/>
      <c r="H111" s="233">
        <v>100.76</v>
      </c>
      <c r="I111" s="234"/>
      <c r="J111" s="229"/>
      <c r="K111" s="229"/>
      <c r="L111" s="235"/>
      <c r="M111" s="236"/>
      <c r="N111" s="237"/>
      <c r="O111" s="237"/>
      <c r="P111" s="237"/>
      <c r="Q111" s="237"/>
      <c r="R111" s="237"/>
      <c r="S111" s="237"/>
      <c r="T111" s="238"/>
      <c r="AT111" s="239" t="s">
        <v>168</v>
      </c>
      <c r="AU111" s="239" t="s">
        <v>88</v>
      </c>
      <c r="AV111" s="13" t="s">
        <v>88</v>
      </c>
      <c r="AW111" s="13" t="s">
        <v>42</v>
      </c>
      <c r="AX111" s="13" t="s">
        <v>24</v>
      </c>
      <c r="AY111" s="239" t="s">
        <v>159</v>
      </c>
    </row>
    <row r="112" spans="2:65" s="1" customFormat="1" ht="57" customHeight="1">
      <c r="B112" s="41"/>
      <c r="C112" s="204" t="s">
        <v>185</v>
      </c>
      <c r="D112" s="204" t="s">
        <v>161</v>
      </c>
      <c r="E112" s="205" t="s">
        <v>240</v>
      </c>
      <c r="F112" s="206" t="s">
        <v>241</v>
      </c>
      <c r="G112" s="207" t="s">
        <v>217</v>
      </c>
      <c r="H112" s="208">
        <v>5.5</v>
      </c>
      <c r="I112" s="209"/>
      <c r="J112" s="210">
        <f>ROUND(I112*H112,2)</f>
        <v>0</v>
      </c>
      <c r="K112" s="206" t="s">
        <v>165</v>
      </c>
      <c r="L112" s="61"/>
      <c r="M112" s="211" t="s">
        <v>22</v>
      </c>
      <c r="N112" s="212" t="s">
        <v>50</v>
      </c>
      <c r="O112" s="42"/>
      <c r="P112" s="213">
        <f>O112*H112</f>
        <v>0</v>
      </c>
      <c r="Q112" s="213">
        <v>0.00868</v>
      </c>
      <c r="R112" s="213">
        <f>Q112*H112</f>
        <v>0.047740000000000005</v>
      </c>
      <c r="S112" s="213">
        <v>0</v>
      </c>
      <c r="T112" s="214">
        <f>S112*H112</f>
        <v>0</v>
      </c>
      <c r="AR112" s="25" t="s">
        <v>166</v>
      </c>
      <c r="AT112" s="25" t="s">
        <v>161</v>
      </c>
      <c r="AU112" s="25" t="s">
        <v>88</v>
      </c>
      <c r="AY112" s="25" t="s">
        <v>159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5" t="s">
        <v>24</v>
      </c>
      <c r="BK112" s="215">
        <f>ROUND(I112*H112,2)</f>
        <v>0</v>
      </c>
      <c r="BL112" s="25" t="s">
        <v>166</v>
      </c>
      <c r="BM112" s="25" t="s">
        <v>1213</v>
      </c>
    </row>
    <row r="113" spans="2:51" s="12" customFormat="1" ht="13.5">
      <c r="B113" s="216"/>
      <c r="C113" s="217"/>
      <c r="D113" s="218" t="s">
        <v>168</v>
      </c>
      <c r="E113" s="219" t="s">
        <v>22</v>
      </c>
      <c r="F113" s="220" t="s">
        <v>1214</v>
      </c>
      <c r="G113" s="217"/>
      <c r="H113" s="221" t="s">
        <v>22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168</v>
      </c>
      <c r="AU113" s="227" t="s">
        <v>88</v>
      </c>
      <c r="AV113" s="12" t="s">
        <v>24</v>
      </c>
      <c r="AW113" s="12" t="s">
        <v>42</v>
      </c>
      <c r="AX113" s="12" t="s">
        <v>79</v>
      </c>
      <c r="AY113" s="227" t="s">
        <v>159</v>
      </c>
    </row>
    <row r="114" spans="2:51" s="13" customFormat="1" ht="13.5">
      <c r="B114" s="228"/>
      <c r="C114" s="229"/>
      <c r="D114" s="230" t="s">
        <v>168</v>
      </c>
      <c r="E114" s="231" t="s">
        <v>22</v>
      </c>
      <c r="F114" s="232" t="s">
        <v>1215</v>
      </c>
      <c r="G114" s="229"/>
      <c r="H114" s="233">
        <v>5.5</v>
      </c>
      <c r="I114" s="234"/>
      <c r="J114" s="229"/>
      <c r="K114" s="229"/>
      <c r="L114" s="235"/>
      <c r="M114" s="236"/>
      <c r="N114" s="237"/>
      <c r="O114" s="237"/>
      <c r="P114" s="237"/>
      <c r="Q114" s="237"/>
      <c r="R114" s="237"/>
      <c r="S114" s="237"/>
      <c r="T114" s="238"/>
      <c r="AT114" s="239" t="s">
        <v>168</v>
      </c>
      <c r="AU114" s="239" t="s">
        <v>88</v>
      </c>
      <c r="AV114" s="13" t="s">
        <v>88</v>
      </c>
      <c r="AW114" s="13" t="s">
        <v>42</v>
      </c>
      <c r="AX114" s="13" t="s">
        <v>24</v>
      </c>
      <c r="AY114" s="239" t="s">
        <v>159</v>
      </c>
    </row>
    <row r="115" spans="2:65" s="1" customFormat="1" ht="57" customHeight="1">
      <c r="B115" s="41"/>
      <c r="C115" s="204" t="s">
        <v>194</v>
      </c>
      <c r="D115" s="204" t="s">
        <v>161</v>
      </c>
      <c r="E115" s="205" t="s">
        <v>252</v>
      </c>
      <c r="F115" s="206" t="s">
        <v>253</v>
      </c>
      <c r="G115" s="207" t="s">
        <v>217</v>
      </c>
      <c r="H115" s="208">
        <v>7.7</v>
      </c>
      <c r="I115" s="209"/>
      <c r="J115" s="210">
        <f>ROUND(I115*H115,2)</f>
        <v>0</v>
      </c>
      <c r="K115" s="206" t="s">
        <v>165</v>
      </c>
      <c r="L115" s="61"/>
      <c r="M115" s="211" t="s">
        <v>22</v>
      </c>
      <c r="N115" s="212" t="s">
        <v>50</v>
      </c>
      <c r="O115" s="42"/>
      <c r="P115" s="213">
        <f>O115*H115</f>
        <v>0</v>
      </c>
      <c r="Q115" s="213">
        <v>0.0369</v>
      </c>
      <c r="R115" s="213">
        <f>Q115*H115</f>
        <v>0.28413000000000005</v>
      </c>
      <c r="S115" s="213">
        <v>0</v>
      </c>
      <c r="T115" s="214">
        <f>S115*H115</f>
        <v>0</v>
      </c>
      <c r="AR115" s="25" t="s">
        <v>166</v>
      </c>
      <c r="AT115" s="25" t="s">
        <v>161</v>
      </c>
      <c r="AU115" s="25" t="s">
        <v>88</v>
      </c>
      <c r="AY115" s="25" t="s">
        <v>159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5" t="s">
        <v>24</v>
      </c>
      <c r="BK115" s="215">
        <f>ROUND(I115*H115,2)</f>
        <v>0</v>
      </c>
      <c r="BL115" s="25" t="s">
        <v>166</v>
      </c>
      <c r="BM115" s="25" t="s">
        <v>1216</v>
      </c>
    </row>
    <row r="116" spans="2:51" s="12" customFormat="1" ht="13.5">
      <c r="B116" s="216"/>
      <c r="C116" s="217"/>
      <c r="D116" s="218" t="s">
        <v>168</v>
      </c>
      <c r="E116" s="219" t="s">
        <v>22</v>
      </c>
      <c r="F116" s="220" t="s">
        <v>1214</v>
      </c>
      <c r="G116" s="217"/>
      <c r="H116" s="221" t="s">
        <v>22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168</v>
      </c>
      <c r="AU116" s="227" t="s">
        <v>88</v>
      </c>
      <c r="AV116" s="12" t="s">
        <v>24</v>
      </c>
      <c r="AW116" s="12" t="s">
        <v>42</v>
      </c>
      <c r="AX116" s="12" t="s">
        <v>79</v>
      </c>
      <c r="AY116" s="227" t="s">
        <v>159</v>
      </c>
    </row>
    <row r="117" spans="2:51" s="13" customFormat="1" ht="13.5">
      <c r="B117" s="228"/>
      <c r="C117" s="229"/>
      <c r="D117" s="230" t="s">
        <v>168</v>
      </c>
      <c r="E117" s="231" t="s">
        <v>22</v>
      </c>
      <c r="F117" s="232" t="s">
        <v>1217</v>
      </c>
      <c r="G117" s="229"/>
      <c r="H117" s="233">
        <v>7.7</v>
      </c>
      <c r="I117" s="234"/>
      <c r="J117" s="229"/>
      <c r="K117" s="229"/>
      <c r="L117" s="235"/>
      <c r="M117" s="236"/>
      <c r="N117" s="237"/>
      <c r="O117" s="237"/>
      <c r="P117" s="237"/>
      <c r="Q117" s="237"/>
      <c r="R117" s="237"/>
      <c r="S117" s="237"/>
      <c r="T117" s="238"/>
      <c r="AT117" s="239" t="s">
        <v>168</v>
      </c>
      <c r="AU117" s="239" t="s">
        <v>88</v>
      </c>
      <c r="AV117" s="13" t="s">
        <v>88</v>
      </c>
      <c r="AW117" s="13" t="s">
        <v>42</v>
      </c>
      <c r="AX117" s="13" t="s">
        <v>24</v>
      </c>
      <c r="AY117" s="239" t="s">
        <v>159</v>
      </c>
    </row>
    <row r="118" spans="2:65" s="1" customFormat="1" ht="31.5" customHeight="1">
      <c r="B118" s="41"/>
      <c r="C118" s="204" t="s">
        <v>205</v>
      </c>
      <c r="D118" s="204" t="s">
        <v>161</v>
      </c>
      <c r="E118" s="205" t="s">
        <v>264</v>
      </c>
      <c r="F118" s="206" t="s">
        <v>265</v>
      </c>
      <c r="G118" s="207" t="s">
        <v>258</v>
      </c>
      <c r="H118" s="208">
        <v>46.992</v>
      </c>
      <c r="I118" s="209"/>
      <c r="J118" s="210">
        <f>ROUND(I118*H118,2)</f>
        <v>0</v>
      </c>
      <c r="K118" s="206" t="s">
        <v>165</v>
      </c>
      <c r="L118" s="61"/>
      <c r="M118" s="211" t="s">
        <v>22</v>
      </c>
      <c r="N118" s="212" t="s">
        <v>50</v>
      </c>
      <c r="O118" s="42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5" t="s">
        <v>166</v>
      </c>
      <c r="AT118" s="25" t="s">
        <v>161</v>
      </c>
      <c r="AU118" s="25" t="s">
        <v>88</v>
      </c>
      <c r="AY118" s="25" t="s">
        <v>159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5" t="s">
        <v>24</v>
      </c>
      <c r="BK118" s="215">
        <f>ROUND(I118*H118,2)</f>
        <v>0</v>
      </c>
      <c r="BL118" s="25" t="s">
        <v>166</v>
      </c>
      <c r="BM118" s="25" t="s">
        <v>1218</v>
      </c>
    </row>
    <row r="119" spans="2:51" s="13" customFormat="1" ht="13.5">
      <c r="B119" s="228"/>
      <c r="C119" s="229"/>
      <c r="D119" s="230" t="s">
        <v>168</v>
      </c>
      <c r="E119" s="231" t="s">
        <v>22</v>
      </c>
      <c r="F119" s="232" t="s">
        <v>1219</v>
      </c>
      <c r="G119" s="229"/>
      <c r="H119" s="233">
        <v>46.992</v>
      </c>
      <c r="I119" s="234"/>
      <c r="J119" s="229"/>
      <c r="K119" s="229"/>
      <c r="L119" s="235"/>
      <c r="M119" s="236"/>
      <c r="N119" s="237"/>
      <c r="O119" s="237"/>
      <c r="P119" s="237"/>
      <c r="Q119" s="237"/>
      <c r="R119" s="237"/>
      <c r="S119" s="237"/>
      <c r="T119" s="238"/>
      <c r="AT119" s="239" t="s">
        <v>168</v>
      </c>
      <c r="AU119" s="239" t="s">
        <v>88</v>
      </c>
      <c r="AV119" s="13" t="s">
        <v>88</v>
      </c>
      <c r="AW119" s="13" t="s">
        <v>42</v>
      </c>
      <c r="AX119" s="13" t="s">
        <v>24</v>
      </c>
      <c r="AY119" s="239" t="s">
        <v>159</v>
      </c>
    </row>
    <row r="120" spans="2:65" s="1" customFormat="1" ht="31.5" customHeight="1">
      <c r="B120" s="41"/>
      <c r="C120" s="204" t="s">
        <v>214</v>
      </c>
      <c r="D120" s="204" t="s">
        <v>161</v>
      </c>
      <c r="E120" s="205" t="s">
        <v>1220</v>
      </c>
      <c r="F120" s="206" t="s">
        <v>1221</v>
      </c>
      <c r="G120" s="207" t="s">
        <v>258</v>
      </c>
      <c r="H120" s="208">
        <v>51.298</v>
      </c>
      <c r="I120" s="209"/>
      <c r="J120" s="210">
        <f>ROUND(I120*H120,2)</f>
        <v>0</v>
      </c>
      <c r="K120" s="206" t="s">
        <v>165</v>
      </c>
      <c r="L120" s="61"/>
      <c r="M120" s="211" t="s">
        <v>22</v>
      </c>
      <c r="N120" s="212" t="s">
        <v>50</v>
      </c>
      <c r="O120" s="4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5" t="s">
        <v>166</v>
      </c>
      <c r="AT120" s="25" t="s">
        <v>161</v>
      </c>
      <c r="AU120" s="25" t="s">
        <v>88</v>
      </c>
      <c r="AY120" s="25" t="s">
        <v>159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5" t="s">
        <v>24</v>
      </c>
      <c r="BK120" s="215">
        <f>ROUND(I120*H120,2)</f>
        <v>0</v>
      </c>
      <c r="BL120" s="25" t="s">
        <v>166</v>
      </c>
      <c r="BM120" s="25" t="s">
        <v>1222</v>
      </c>
    </row>
    <row r="121" spans="2:51" s="12" customFormat="1" ht="13.5">
      <c r="B121" s="216"/>
      <c r="C121" s="217"/>
      <c r="D121" s="218" t="s">
        <v>168</v>
      </c>
      <c r="E121" s="219" t="s">
        <v>22</v>
      </c>
      <c r="F121" s="220" t="s">
        <v>1206</v>
      </c>
      <c r="G121" s="217"/>
      <c r="H121" s="221" t="s">
        <v>22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168</v>
      </c>
      <c r="AU121" s="227" t="s">
        <v>88</v>
      </c>
      <c r="AV121" s="12" t="s">
        <v>24</v>
      </c>
      <c r="AW121" s="12" t="s">
        <v>42</v>
      </c>
      <c r="AX121" s="12" t="s">
        <v>79</v>
      </c>
      <c r="AY121" s="227" t="s">
        <v>159</v>
      </c>
    </row>
    <row r="122" spans="2:51" s="12" customFormat="1" ht="13.5">
      <c r="B122" s="216"/>
      <c r="C122" s="217"/>
      <c r="D122" s="218" t="s">
        <v>168</v>
      </c>
      <c r="E122" s="219" t="s">
        <v>22</v>
      </c>
      <c r="F122" s="220" t="s">
        <v>274</v>
      </c>
      <c r="G122" s="217"/>
      <c r="H122" s="221" t="s">
        <v>22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168</v>
      </c>
      <c r="AU122" s="227" t="s">
        <v>88</v>
      </c>
      <c r="AV122" s="12" t="s">
        <v>24</v>
      </c>
      <c r="AW122" s="12" t="s">
        <v>42</v>
      </c>
      <c r="AX122" s="12" t="s">
        <v>79</v>
      </c>
      <c r="AY122" s="227" t="s">
        <v>159</v>
      </c>
    </row>
    <row r="123" spans="2:51" s="12" customFormat="1" ht="13.5">
      <c r="B123" s="216"/>
      <c r="C123" s="217"/>
      <c r="D123" s="218" t="s">
        <v>168</v>
      </c>
      <c r="E123" s="219" t="s">
        <v>22</v>
      </c>
      <c r="F123" s="220" t="s">
        <v>273</v>
      </c>
      <c r="G123" s="217"/>
      <c r="H123" s="221" t="s">
        <v>22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168</v>
      </c>
      <c r="AU123" s="227" t="s">
        <v>88</v>
      </c>
      <c r="AV123" s="12" t="s">
        <v>24</v>
      </c>
      <c r="AW123" s="12" t="s">
        <v>42</v>
      </c>
      <c r="AX123" s="12" t="s">
        <v>79</v>
      </c>
      <c r="AY123" s="227" t="s">
        <v>159</v>
      </c>
    </row>
    <row r="124" spans="2:51" s="13" customFormat="1" ht="13.5">
      <c r="B124" s="228"/>
      <c r="C124" s="229"/>
      <c r="D124" s="218" t="s">
        <v>168</v>
      </c>
      <c r="E124" s="242" t="s">
        <v>22</v>
      </c>
      <c r="F124" s="243" t="s">
        <v>1223</v>
      </c>
      <c r="G124" s="229"/>
      <c r="H124" s="244">
        <v>45.252</v>
      </c>
      <c r="I124" s="234"/>
      <c r="J124" s="229"/>
      <c r="K124" s="229"/>
      <c r="L124" s="235"/>
      <c r="M124" s="236"/>
      <c r="N124" s="237"/>
      <c r="O124" s="237"/>
      <c r="P124" s="237"/>
      <c r="Q124" s="237"/>
      <c r="R124" s="237"/>
      <c r="S124" s="237"/>
      <c r="T124" s="238"/>
      <c r="AT124" s="239" t="s">
        <v>168</v>
      </c>
      <c r="AU124" s="239" t="s">
        <v>88</v>
      </c>
      <c r="AV124" s="13" t="s">
        <v>88</v>
      </c>
      <c r="AW124" s="13" t="s">
        <v>42</v>
      </c>
      <c r="AX124" s="13" t="s">
        <v>79</v>
      </c>
      <c r="AY124" s="239" t="s">
        <v>159</v>
      </c>
    </row>
    <row r="125" spans="2:51" s="13" customFormat="1" ht="13.5">
      <c r="B125" s="228"/>
      <c r="C125" s="229"/>
      <c r="D125" s="218" t="s">
        <v>168</v>
      </c>
      <c r="E125" s="242" t="s">
        <v>22</v>
      </c>
      <c r="F125" s="243" t="s">
        <v>1224</v>
      </c>
      <c r="G125" s="229"/>
      <c r="H125" s="244">
        <v>6.046</v>
      </c>
      <c r="I125" s="234"/>
      <c r="J125" s="229"/>
      <c r="K125" s="229"/>
      <c r="L125" s="235"/>
      <c r="M125" s="236"/>
      <c r="N125" s="237"/>
      <c r="O125" s="237"/>
      <c r="P125" s="237"/>
      <c r="Q125" s="237"/>
      <c r="R125" s="237"/>
      <c r="S125" s="237"/>
      <c r="T125" s="238"/>
      <c r="AT125" s="239" t="s">
        <v>168</v>
      </c>
      <c r="AU125" s="239" t="s">
        <v>88</v>
      </c>
      <c r="AV125" s="13" t="s">
        <v>88</v>
      </c>
      <c r="AW125" s="13" t="s">
        <v>42</v>
      </c>
      <c r="AX125" s="13" t="s">
        <v>79</v>
      </c>
      <c r="AY125" s="239" t="s">
        <v>159</v>
      </c>
    </row>
    <row r="126" spans="2:51" s="14" customFormat="1" ht="13.5">
      <c r="B126" s="245"/>
      <c r="C126" s="246"/>
      <c r="D126" s="230" t="s">
        <v>168</v>
      </c>
      <c r="E126" s="247" t="s">
        <v>22</v>
      </c>
      <c r="F126" s="248" t="s">
        <v>204</v>
      </c>
      <c r="G126" s="246"/>
      <c r="H126" s="249">
        <v>51.298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AT126" s="255" t="s">
        <v>168</v>
      </c>
      <c r="AU126" s="255" t="s">
        <v>88</v>
      </c>
      <c r="AV126" s="14" t="s">
        <v>166</v>
      </c>
      <c r="AW126" s="14" t="s">
        <v>42</v>
      </c>
      <c r="AX126" s="14" t="s">
        <v>24</v>
      </c>
      <c r="AY126" s="255" t="s">
        <v>159</v>
      </c>
    </row>
    <row r="127" spans="2:65" s="1" customFormat="1" ht="31.5" customHeight="1">
      <c r="B127" s="41"/>
      <c r="C127" s="204" t="s">
        <v>220</v>
      </c>
      <c r="D127" s="204" t="s">
        <v>161</v>
      </c>
      <c r="E127" s="205" t="s">
        <v>1225</v>
      </c>
      <c r="F127" s="206" t="s">
        <v>1226</v>
      </c>
      <c r="G127" s="207" t="s">
        <v>258</v>
      </c>
      <c r="H127" s="208">
        <v>15.389</v>
      </c>
      <c r="I127" s="209"/>
      <c r="J127" s="210">
        <f>ROUND(I127*H127,2)</f>
        <v>0</v>
      </c>
      <c r="K127" s="206" t="s">
        <v>165</v>
      </c>
      <c r="L127" s="61"/>
      <c r="M127" s="211" t="s">
        <v>22</v>
      </c>
      <c r="N127" s="212" t="s">
        <v>50</v>
      </c>
      <c r="O127" s="42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25" t="s">
        <v>166</v>
      </c>
      <c r="AT127" s="25" t="s">
        <v>161</v>
      </c>
      <c r="AU127" s="25" t="s">
        <v>88</v>
      </c>
      <c r="AY127" s="25" t="s">
        <v>159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25" t="s">
        <v>24</v>
      </c>
      <c r="BK127" s="215">
        <f>ROUND(I127*H127,2)</f>
        <v>0</v>
      </c>
      <c r="BL127" s="25" t="s">
        <v>166</v>
      </c>
      <c r="BM127" s="25" t="s">
        <v>1227</v>
      </c>
    </row>
    <row r="128" spans="2:47" s="1" customFormat="1" ht="27">
      <c r="B128" s="41"/>
      <c r="C128" s="63"/>
      <c r="D128" s="218" t="s">
        <v>189</v>
      </c>
      <c r="E128" s="63"/>
      <c r="F128" s="240" t="s">
        <v>286</v>
      </c>
      <c r="G128" s="63"/>
      <c r="H128" s="63"/>
      <c r="I128" s="172"/>
      <c r="J128" s="63"/>
      <c r="K128" s="63"/>
      <c r="L128" s="61"/>
      <c r="M128" s="241"/>
      <c r="N128" s="42"/>
      <c r="O128" s="42"/>
      <c r="P128" s="42"/>
      <c r="Q128" s="42"/>
      <c r="R128" s="42"/>
      <c r="S128" s="42"/>
      <c r="T128" s="78"/>
      <c r="AT128" s="25" t="s">
        <v>189</v>
      </c>
      <c r="AU128" s="25" t="s">
        <v>88</v>
      </c>
    </row>
    <row r="129" spans="2:51" s="13" customFormat="1" ht="13.5">
      <c r="B129" s="228"/>
      <c r="C129" s="229"/>
      <c r="D129" s="230" t="s">
        <v>168</v>
      </c>
      <c r="E129" s="229"/>
      <c r="F129" s="232" t="s">
        <v>1228</v>
      </c>
      <c r="G129" s="229"/>
      <c r="H129" s="233">
        <v>15.389</v>
      </c>
      <c r="I129" s="234"/>
      <c r="J129" s="229"/>
      <c r="K129" s="229"/>
      <c r="L129" s="235"/>
      <c r="M129" s="236"/>
      <c r="N129" s="237"/>
      <c r="O129" s="237"/>
      <c r="P129" s="237"/>
      <c r="Q129" s="237"/>
      <c r="R129" s="237"/>
      <c r="S129" s="237"/>
      <c r="T129" s="238"/>
      <c r="AT129" s="239" t="s">
        <v>168</v>
      </c>
      <c r="AU129" s="239" t="s">
        <v>88</v>
      </c>
      <c r="AV129" s="13" t="s">
        <v>88</v>
      </c>
      <c r="AW129" s="13" t="s">
        <v>6</v>
      </c>
      <c r="AX129" s="13" t="s">
        <v>24</v>
      </c>
      <c r="AY129" s="239" t="s">
        <v>159</v>
      </c>
    </row>
    <row r="130" spans="2:65" s="1" customFormat="1" ht="31.5" customHeight="1">
      <c r="B130" s="41"/>
      <c r="C130" s="204" t="s">
        <v>28</v>
      </c>
      <c r="D130" s="204" t="s">
        <v>161</v>
      </c>
      <c r="E130" s="205" t="s">
        <v>1229</v>
      </c>
      <c r="F130" s="206" t="s">
        <v>1230</v>
      </c>
      <c r="G130" s="207" t="s">
        <v>258</v>
      </c>
      <c r="H130" s="208">
        <v>51.298</v>
      </c>
      <c r="I130" s="209"/>
      <c r="J130" s="210">
        <f>ROUND(I130*H130,2)</f>
        <v>0</v>
      </c>
      <c r="K130" s="206" t="s">
        <v>165</v>
      </c>
      <c r="L130" s="61"/>
      <c r="M130" s="211" t="s">
        <v>22</v>
      </c>
      <c r="N130" s="212" t="s">
        <v>50</v>
      </c>
      <c r="O130" s="42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25" t="s">
        <v>166</v>
      </c>
      <c r="AT130" s="25" t="s">
        <v>161</v>
      </c>
      <c r="AU130" s="25" t="s">
        <v>88</v>
      </c>
      <c r="AY130" s="25" t="s">
        <v>159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5" t="s">
        <v>24</v>
      </c>
      <c r="BK130" s="215">
        <f>ROUND(I130*H130,2)</f>
        <v>0</v>
      </c>
      <c r="BL130" s="25" t="s">
        <v>166</v>
      </c>
      <c r="BM130" s="25" t="s">
        <v>1231</v>
      </c>
    </row>
    <row r="131" spans="2:51" s="12" customFormat="1" ht="13.5">
      <c r="B131" s="216"/>
      <c r="C131" s="217"/>
      <c r="D131" s="218" t="s">
        <v>168</v>
      </c>
      <c r="E131" s="219" t="s">
        <v>22</v>
      </c>
      <c r="F131" s="220" t="s">
        <v>1206</v>
      </c>
      <c r="G131" s="217"/>
      <c r="H131" s="221" t="s">
        <v>22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168</v>
      </c>
      <c r="AU131" s="227" t="s">
        <v>88</v>
      </c>
      <c r="AV131" s="12" t="s">
        <v>24</v>
      </c>
      <c r="AW131" s="12" t="s">
        <v>42</v>
      </c>
      <c r="AX131" s="12" t="s">
        <v>79</v>
      </c>
      <c r="AY131" s="227" t="s">
        <v>159</v>
      </c>
    </row>
    <row r="132" spans="2:51" s="12" customFormat="1" ht="13.5">
      <c r="B132" s="216"/>
      <c r="C132" s="217"/>
      <c r="D132" s="218" t="s">
        <v>168</v>
      </c>
      <c r="E132" s="219" t="s">
        <v>22</v>
      </c>
      <c r="F132" s="220" t="s">
        <v>274</v>
      </c>
      <c r="G132" s="217"/>
      <c r="H132" s="221" t="s">
        <v>22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168</v>
      </c>
      <c r="AU132" s="227" t="s">
        <v>88</v>
      </c>
      <c r="AV132" s="12" t="s">
        <v>24</v>
      </c>
      <c r="AW132" s="12" t="s">
        <v>42</v>
      </c>
      <c r="AX132" s="12" t="s">
        <v>79</v>
      </c>
      <c r="AY132" s="227" t="s">
        <v>159</v>
      </c>
    </row>
    <row r="133" spans="2:51" s="12" customFormat="1" ht="13.5">
      <c r="B133" s="216"/>
      <c r="C133" s="217"/>
      <c r="D133" s="218" t="s">
        <v>168</v>
      </c>
      <c r="E133" s="219" t="s">
        <v>22</v>
      </c>
      <c r="F133" s="220" t="s">
        <v>273</v>
      </c>
      <c r="G133" s="217"/>
      <c r="H133" s="221" t="s">
        <v>22</v>
      </c>
      <c r="I133" s="222"/>
      <c r="J133" s="217"/>
      <c r="K133" s="217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168</v>
      </c>
      <c r="AU133" s="227" t="s">
        <v>88</v>
      </c>
      <c r="AV133" s="12" t="s">
        <v>24</v>
      </c>
      <c r="AW133" s="12" t="s">
        <v>42</v>
      </c>
      <c r="AX133" s="12" t="s">
        <v>79</v>
      </c>
      <c r="AY133" s="227" t="s">
        <v>159</v>
      </c>
    </row>
    <row r="134" spans="2:51" s="13" customFormat="1" ht="13.5">
      <c r="B134" s="228"/>
      <c r="C134" s="229"/>
      <c r="D134" s="218" t="s">
        <v>168</v>
      </c>
      <c r="E134" s="242" t="s">
        <v>22</v>
      </c>
      <c r="F134" s="243" t="s">
        <v>1223</v>
      </c>
      <c r="G134" s="229"/>
      <c r="H134" s="244">
        <v>45.252</v>
      </c>
      <c r="I134" s="234"/>
      <c r="J134" s="229"/>
      <c r="K134" s="229"/>
      <c r="L134" s="235"/>
      <c r="M134" s="236"/>
      <c r="N134" s="237"/>
      <c r="O134" s="237"/>
      <c r="P134" s="237"/>
      <c r="Q134" s="237"/>
      <c r="R134" s="237"/>
      <c r="S134" s="237"/>
      <c r="T134" s="238"/>
      <c r="AT134" s="239" t="s">
        <v>168</v>
      </c>
      <c r="AU134" s="239" t="s">
        <v>88</v>
      </c>
      <c r="AV134" s="13" t="s">
        <v>88</v>
      </c>
      <c r="AW134" s="13" t="s">
        <v>42</v>
      </c>
      <c r="AX134" s="13" t="s">
        <v>79</v>
      </c>
      <c r="AY134" s="239" t="s">
        <v>159</v>
      </c>
    </row>
    <row r="135" spans="2:51" s="13" customFormat="1" ht="13.5">
      <c r="B135" s="228"/>
      <c r="C135" s="229"/>
      <c r="D135" s="218" t="s">
        <v>168</v>
      </c>
      <c r="E135" s="242" t="s">
        <v>22</v>
      </c>
      <c r="F135" s="243" t="s">
        <v>1224</v>
      </c>
      <c r="G135" s="229"/>
      <c r="H135" s="244">
        <v>6.046</v>
      </c>
      <c r="I135" s="234"/>
      <c r="J135" s="229"/>
      <c r="K135" s="229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168</v>
      </c>
      <c r="AU135" s="239" t="s">
        <v>88</v>
      </c>
      <c r="AV135" s="13" t="s">
        <v>88</v>
      </c>
      <c r="AW135" s="13" t="s">
        <v>42</v>
      </c>
      <c r="AX135" s="13" t="s">
        <v>79</v>
      </c>
      <c r="AY135" s="239" t="s">
        <v>159</v>
      </c>
    </row>
    <row r="136" spans="2:51" s="14" customFormat="1" ht="13.5">
      <c r="B136" s="245"/>
      <c r="C136" s="246"/>
      <c r="D136" s="230" t="s">
        <v>168</v>
      </c>
      <c r="E136" s="247" t="s">
        <v>22</v>
      </c>
      <c r="F136" s="248" t="s">
        <v>204</v>
      </c>
      <c r="G136" s="246"/>
      <c r="H136" s="249">
        <v>51.298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AT136" s="255" t="s">
        <v>168</v>
      </c>
      <c r="AU136" s="255" t="s">
        <v>88</v>
      </c>
      <c r="AV136" s="14" t="s">
        <v>166</v>
      </c>
      <c r="AW136" s="14" t="s">
        <v>42</v>
      </c>
      <c r="AX136" s="14" t="s">
        <v>24</v>
      </c>
      <c r="AY136" s="255" t="s">
        <v>159</v>
      </c>
    </row>
    <row r="137" spans="2:65" s="1" customFormat="1" ht="31.5" customHeight="1">
      <c r="B137" s="41"/>
      <c r="C137" s="204" t="s">
        <v>232</v>
      </c>
      <c r="D137" s="204" t="s">
        <v>161</v>
      </c>
      <c r="E137" s="205" t="s">
        <v>1232</v>
      </c>
      <c r="F137" s="206" t="s">
        <v>1233</v>
      </c>
      <c r="G137" s="207" t="s">
        <v>258</v>
      </c>
      <c r="H137" s="208">
        <v>15.389</v>
      </c>
      <c r="I137" s="209"/>
      <c r="J137" s="210">
        <f>ROUND(I137*H137,2)</f>
        <v>0</v>
      </c>
      <c r="K137" s="206" t="s">
        <v>165</v>
      </c>
      <c r="L137" s="61"/>
      <c r="M137" s="211" t="s">
        <v>22</v>
      </c>
      <c r="N137" s="212" t="s">
        <v>50</v>
      </c>
      <c r="O137" s="4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5" t="s">
        <v>166</v>
      </c>
      <c r="AT137" s="25" t="s">
        <v>161</v>
      </c>
      <c r="AU137" s="25" t="s">
        <v>88</v>
      </c>
      <c r="AY137" s="25" t="s">
        <v>159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5" t="s">
        <v>24</v>
      </c>
      <c r="BK137" s="215">
        <f>ROUND(I137*H137,2)</f>
        <v>0</v>
      </c>
      <c r="BL137" s="25" t="s">
        <v>166</v>
      </c>
      <c r="BM137" s="25" t="s">
        <v>1234</v>
      </c>
    </row>
    <row r="138" spans="2:47" s="1" customFormat="1" ht="27">
      <c r="B138" s="41"/>
      <c r="C138" s="63"/>
      <c r="D138" s="218" t="s">
        <v>189</v>
      </c>
      <c r="E138" s="63"/>
      <c r="F138" s="240" t="s">
        <v>286</v>
      </c>
      <c r="G138" s="63"/>
      <c r="H138" s="63"/>
      <c r="I138" s="172"/>
      <c r="J138" s="63"/>
      <c r="K138" s="63"/>
      <c r="L138" s="61"/>
      <c r="M138" s="241"/>
      <c r="N138" s="42"/>
      <c r="O138" s="42"/>
      <c r="P138" s="42"/>
      <c r="Q138" s="42"/>
      <c r="R138" s="42"/>
      <c r="S138" s="42"/>
      <c r="T138" s="78"/>
      <c r="AT138" s="25" t="s">
        <v>189</v>
      </c>
      <c r="AU138" s="25" t="s">
        <v>88</v>
      </c>
    </row>
    <row r="139" spans="2:51" s="13" customFormat="1" ht="13.5">
      <c r="B139" s="228"/>
      <c r="C139" s="229"/>
      <c r="D139" s="230" t="s">
        <v>168</v>
      </c>
      <c r="E139" s="229"/>
      <c r="F139" s="232" t="s">
        <v>1228</v>
      </c>
      <c r="G139" s="229"/>
      <c r="H139" s="233">
        <v>15.389</v>
      </c>
      <c r="I139" s="234"/>
      <c r="J139" s="229"/>
      <c r="K139" s="229"/>
      <c r="L139" s="235"/>
      <c r="M139" s="236"/>
      <c r="N139" s="237"/>
      <c r="O139" s="237"/>
      <c r="P139" s="237"/>
      <c r="Q139" s="237"/>
      <c r="R139" s="237"/>
      <c r="S139" s="237"/>
      <c r="T139" s="238"/>
      <c r="AT139" s="239" t="s">
        <v>168</v>
      </c>
      <c r="AU139" s="239" t="s">
        <v>88</v>
      </c>
      <c r="AV139" s="13" t="s">
        <v>88</v>
      </c>
      <c r="AW139" s="13" t="s">
        <v>6</v>
      </c>
      <c r="AX139" s="13" t="s">
        <v>24</v>
      </c>
      <c r="AY139" s="239" t="s">
        <v>159</v>
      </c>
    </row>
    <row r="140" spans="2:65" s="1" customFormat="1" ht="31.5" customHeight="1">
      <c r="B140" s="41"/>
      <c r="C140" s="204" t="s">
        <v>239</v>
      </c>
      <c r="D140" s="204" t="s">
        <v>161</v>
      </c>
      <c r="E140" s="205" t="s">
        <v>1235</v>
      </c>
      <c r="F140" s="206" t="s">
        <v>1236</v>
      </c>
      <c r="G140" s="207" t="s">
        <v>258</v>
      </c>
      <c r="H140" s="208">
        <v>12.824</v>
      </c>
      <c r="I140" s="209"/>
      <c r="J140" s="210">
        <f>ROUND(I140*H140,2)</f>
        <v>0</v>
      </c>
      <c r="K140" s="206" t="s">
        <v>165</v>
      </c>
      <c r="L140" s="61"/>
      <c r="M140" s="211" t="s">
        <v>22</v>
      </c>
      <c r="N140" s="212" t="s">
        <v>50</v>
      </c>
      <c r="O140" s="42"/>
      <c r="P140" s="213">
        <f>O140*H140</f>
        <v>0</v>
      </c>
      <c r="Q140" s="213">
        <v>0.01046</v>
      </c>
      <c r="R140" s="213">
        <f>Q140*H140</f>
        <v>0.13413904000000001</v>
      </c>
      <c r="S140" s="213">
        <v>0</v>
      </c>
      <c r="T140" s="214">
        <f>S140*H140</f>
        <v>0</v>
      </c>
      <c r="AR140" s="25" t="s">
        <v>166</v>
      </c>
      <c r="AT140" s="25" t="s">
        <v>161</v>
      </c>
      <c r="AU140" s="25" t="s">
        <v>88</v>
      </c>
      <c r="AY140" s="25" t="s">
        <v>159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25" t="s">
        <v>24</v>
      </c>
      <c r="BK140" s="215">
        <f>ROUND(I140*H140,2)</f>
        <v>0</v>
      </c>
      <c r="BL140" s="25" t="s">
        <v>166</v>
      </c>
      <c r="BM140" s="25" t="s">
        <v>1237</v>
      </c>
    </row>
    <row r="141" spans="2:51" s="12" customFormat="1" ht="13.5">
      <c r="B141" s="216"/>
      <c r="C141" s="217"/>
      <c r="D141" s="218" t="s">
        <v>168</v>
      </c>
      <c r="E141" s="219" t="s">
        <v>22</v>
      </c>
      <c r="F141" s="220" t="s">
        <v>1206</v>
      </c>
      <c r="G141" s="217"/>
      <c r="H141" s="221" t="s">
        <v>22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168</v>
      </c>
      <c r="AU141" s="227" t="s">
        <v>88</v>
      </c>
      <c r="AV141" s="12" t="s">
        <v>24</v>
      </c>
      <c r="AW141" s="12" t="s">
        <v>42</v>
      </c>
      <c r="AX141" s="12" t="s">
        <v>79</v>
      </c>
      <c r="AY141" s="227" t="s">
        <v>159</v>
      </c>
    </row>
    <row r="142" spans="2:51" s="12" customFormat="1" ht="13.5">
      <c r="B142" s="216"/>
      <c r="C142" s="217"/>
      <c r="D142" s="218" t="s">
        <v>168</v>
      </c>
      <c r="E142" s="219" t="s">
        <v>22</v>
      </c>
      <c r="F142" s="220" t="s">
        <v>299</v>
      </c>
      <c r="G142" s="217"/>
      <c r="H142" s="221" t="s">
        <v>22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168</v>
      </c>
      <c r="AU142" s="227" t="s">
        <v>88</v>
      </c>
      <c r="AV142" s="12" t="s">
        <v>24</v>
      </c>
      <c r="AW142" s="12" t="s">
        <v>42</v>
      </c>
      <c r="AX142" s="12" t="s">
        <v>79</v>
      </c>
      <c r="AY142" s="227" t="s">
        <v>159</v>
      </c>
    </row>
    <row r="143" spans="2:51" s="12" customFormat="1" ht="13.5">
      <c r="B143" s="216"/>
      <c r="C143" s="217"/>
      <c r="D143" s="218" t="s">
        <v>168</v>
      </c>
      <c r="E143" s="219" t="s">
        <v>22</v>
      </c>
      <c r="F143" s="220" t="s">
        <v>273</v>
      </c>
      <c r="G143" s="217"/>
      <c r="H143" s="221" t="s">
        <v>22</v>
      </c>
      <c r="I143" s="222"/>
      <c r="J143" s="217"/>
      <c r="K143" s="217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168</v>
      </c>
      <c r="AU143" s="227" t="s">
        <v>88</v>
      </c>
      <c r="AV143" s="12" t="s">
        <v>24</v>
      </c>
      <c r="AW143" s="12" t="s">
        <v>42</v>
      </c>
      <c r="AX143" s="12" t="s">
        <v>79</v>
      </c>
      <c r="AY143" s="227" t="s">
        <v>159</v>
      </c>
    </row>
    <row r="144" spans="2:51" s="13" customFormat="1" ht="13.5">
      <c r="B144" s="228"/>
      <c r="C144" s="229"/>
      <c r="D144" s="218" t="s">
        <v>168</v>
      </c>
      <c r="E144" s="242" t="s">
        <v>22</v>
      </c>
      <c r="F144" s="243" t="s">
        <v>1238</v>
      </c>
      <c r="G144" s="229"/>
      <c r="H144" s="244">
        <v>11.313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168</v>
      </c>
      <c r="AU144" s="239" t="s">
        <v>88</v>
      </c>
      <c r="AV144" s="13" t="s">
        <v>88</v>
      </c>
      <c r="AW144" s="13" t="s">
        <v>42</v>
      </c>
      <c r="AX144" s="13" t="s">
        <v>79</v>
      </c>
      <c r="AY144" s="239" t="s">
        <v>159</v>
      </c>
    </row>
    <row r="145" spans="2:51" s="13" customFormat="1" ht="13.5">
      <c r="B145" s="228"/>
      <c r="C145" s="229"/>
      <c r="D145" s="218" t="s">
        <v>168</v>
      </c>
      <c r="E145" s="242" t="s">
        <v>22</v>
      </c>
      <c r="F145" s="243" t="s">
        <v>1239</v>
      </c>
      <c r="G145" s="229"/>
      <c r="H145" s="244">
        <v>1.511</v>
      </c>
      <c r="I145" s="234"/>
      <c r="J145" s="229"/>
      <c r="K145" s="229"/>
      <c r="L145" s="235"/>
      <c r="M145" s="236"/>
      <c r="N145" s="237"/>
      <c r="O145" s="237"/>
      <c r="P145" s="237"/>
      <c r="Q145" s="237"/>
      <c r="R145" s="237"/>
      <c r="S145" s="237"/>
      <c r="T145" s="238"/>
      <c r="AT145" s="239" t="s">
        <v>168</v>
      </c>
      <c r="AU145" s="239" t="s">
        <v>88</v>
      </c>
      <c r="AV145" s="13" t="s">
        <v>88</v>
      </c>
      <c r="AW145" s="13" t="s">
        <v>42</v>
      </c>
      <c r="AX145" s="13" t="s">
        <v>79</v>
      </c>
      <c r="AY145" s="239" t="s">
        <v>159</v>
      </c>
    </row>
    <row r="146" spans="2:51" s="14" customFormat="1" ht="13.5">
      <c r="B146" s="245"/>
      <c r="C146" s="246"/>
      <c r="D146" s="230" t="s">
        <v>168</v>
      </c>
      <c r="E146" s="247" t="s">
        <v>22</v>
      </c>
      <c r="F146" s="248" t="s">
        <v>204</v>
      </c>
      <c r="G146" s="246"/>
      <c r="H146" s="249">
        <v>12.824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AT146" s="255" t="s">
        <v>168</v>
      </c>
      <c r="AU146" s="255" t="s">
        <v>88</v>
      </c>
      <c r="AV146" s="14" t="s">
        <v>166</v>
      </c>
      <c r="AW146" s="14" t="s">
        <v>42</v>
      </c>
      <c r="AX146" s="14" t="s">
        <v>24</v>
      </c>
      <c r="AY146" s="255" t="s">
        <v>159</v>
      </c>
    </row>
    <row r="147" spans="2:65" s="1" customFormat="1" ht="31.5" customHeight="1">
      <c r="B147" s="41"/>
      <c r="C147" s="204" t="s">
        <v>245</v>
      </c>
      <c r="D147" s="204" t="s">
        <v>161</v>
      </c>
      <c r="E147" s="205" t="s">
        <v>1240</v>
      </c>
      <c r="F147" s="206" t="s">
        <v>1241</v>
      </c>
      <c r="G147" s="207" t="s">
        <v>258</v>
      </c>
      <c r="H147" s="208">
        <v>12.824</v>
      </c>
      <c r="I147" s="209"/>
      <c r="J147" s="210">
        <f>ROUND(I147*H147,2)</f>
        <v>0</v>
      </c>
      <c r="K147" s="206" t="s">
        <v>165</v>
      </c>
      <c r="L147" s="61"/>
      <c r="M147" s="211" t="s">
        <v>22</v>
      </c>
      <c r="N147" s="212" t="s">
        <v>50</v>
      </c>
      <c r="O147" s="42"/>
      <c r="P147" s="213">
        <f>O147*H147</f>
        <v>0</v>
      </c>
      <c r="Q147" s="213">
        <v>0.01705</v>
      </c>
      <c r="R147" s="213">
        <f>Q147*H147</f>
        <v>0.2186492</v>
      </c>
      <c r="S147" s="213">
        <v>0</v>
      </c>
      <c r="T147" s="214">
        <f>S147*H147</f>
        <v>0</v>
      </c>
      <c r="AR147" s="25" t="s">
        <v>166</v>
      </c>
      <c r="AT147" s="25" t="s">
        <v>161</v>
      </c>
      <c r="AU147" s="25" t="s">
        <v>88</v>
      </c>
      <c r="AY147" s="25" t="s">
        <v>159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25" t="s">
        <v>24</v>
      </c>
      <c r="BK147" s="215">
        <f>ROUND(I147*H147,2)</f>
        <v>0</v>
      </c>
      <c r="BL147" s="25" t="s">
        <v>166</v>
      </c>
      <c r="BM147" s="25" t="s">
        <v>1242</v>
      </c>
    </row>
    <row r="148" spans="2:51" s="12" customFormat="1" ht="13.5">
      <c r="B148" s="216"/>
      <c r="C148" s="217"/>
      <c r="D148" s="218" t="s">
        <v>168</v>
      </c>
      <c r="E148" s="219" t="s">
        <v>22</v>
      </c>
      <c r="F148" s="220" t="s">
        <v>1206</v>
      </c>
      <c r="G148" s="217"/>
      <c r="H148" s="221" t="s">
        <v>22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168</v>
      </c>
      <c r="AU148" s="227" t="s">
        <v>88</v>
      </c>
      <c r="AV148" s="12" t="s">
        <v>24</v>
      </c>
      <c r="AW148" s="12" t="s">
        <v>42</v>
      </c>
      <c r="AX148" s="12" t="s">
        <v>79</v>
      </c>
      <c r="AY148" s="227" t="s">
        <v>159</v>
      </c>
    </row>
    <row r="149" spans="2:51" s="12" customFormat="1" ht="13.5">
      <c r="B149" s="216"/>
      <c r="C149" s="217"/>
      <c r="D149" s="218" t="s">
        <v>168</v>
      </c>
      <c r="E149" s="219" t="s">
        <v>22</v>
      </c>
      <c r="F149" s="220" t="s">
        <v>299</v>
      </c>
      <c r="G149" s="217"/>
      <c r="H149" s="221" t="s">
        <v>22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168</v>
      </c>
      <c r="AU149" s="227" t="s">
        <v>88</v>
      </c>
      <c r="AV149" s="12" t="s">
        <v>24</v>
      </c>
      <c r="AW149" s="12" t="s">
        <v>42</v>
      </c>
      <c r="AX149" s="12" t="s">
        <v>79</v>
      </c>
      <c r="AY149" s="227" t="s">
        <v>159</v>
      </c>
    </row>
    <row r="150" spans="2:51" s="12" customFormat="1" ht="13.5">
      <c r="B150" s="216"/>
      <c r="C150" s="217"/>
      <c r="D150" s="218" t="s">
        <v>168</v>
      </c>
      <c r="E150" s="219" t="s">
        <v>22</v>
      </c>
      <c r="F150" s="220" t="s">
        <v>273</v>
      </c>
      <c r="G150" s="217"/>
      <c r="H150" s="221" t="s">
        <v>22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168</v>
      </c>
      <c r="AU150" s="227" t="s">
        <v>88</v>
      </c>
      <c r="AV150" s="12" t="s">
        <v>24</v>
      </c>
      <c r="AW150" s="12" t="s">
        <v>42</v>
      </c>
      <c r="AX150" s="12" t="s">
        <v>79</v>
      </c>
      <c r="AY150" s="227" t="s">
        <v>159</v>
      </c>
    </row>
    <row r="151" spans="2:51" s="13" customFormat="1" ht="13.5">
      <c r="B151" s="228"/>
      <c r="C151" s="229"/>
      <c r="D151" s="218" t="s">
        <v>168</v>
      </c>
      <c r="E151" s="242" t="s">
        <v>22</v>
      </c>
      <c r="F151" s="243" t="s">
        <v>1238</v>
      </c>
      <c r="G151" s="229"/>
      <c r="H151" s="244">
        <v>11.313</v>
      </c>
      <c r="I151" s="234"/>
      <c r="J151" s="229"/>
      <c r="K151" s="229"/>
      <c r="L151" s="235"/>
      <c r="M151" s="236"/>
      <c r="N151" s="237"/>
      <c r="O151" s="237"/>
      <c r="P151" s="237"/>
      <c r="Q151" s="237"/>
      <c r="R151" s="237"/>
      <c r="S151" s="237"/>
      <c r="T151" s="238"/>
      <c r="AT151" s="239" t="s">
        <v>168</v>
      </c>
      <c r="AU151" s="239" t="s">
        <v>88</v>
      </c>
      <c r="AV151" s="13" t="s">
        <v>88</v>
      </c>
      <c r="AW151" s="13" t="s">
        <v>42</v>
      </c>
      <c r="AX151" s="13" t="s">
        <v>79</v>
      </c>
      <c r="AY151" s="239" t="s">
        <v>159</v>
      </c>
    </row>
    <row r="152" spans="2:51" s="13" customFormat="1" ht="13.5">
      <c r="B152" s="228"/>
      <c r="C152" s="229"/>
      <c r="D152" s="218" t="s">
        <v>168</v>
      </c>
      <c r="E152" s="242" t="s">
        <v>22</v>
      </c>
      <c r="F152" s="243" t="s">
        <v>1239</v>
      </c>
      <c r="G152" s="229"/>
      <c r="H152" s="244">
        <v>1.511</v>
      </c>
      <c r="I152" s="234"/>
      <c r="J152" s="229"/>
      <c r="K152" s="229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168</v>
      </c>
      <c r="AU152" s="239" t="s">
        <v>88</v>
      </c>
      <c r="AV152" s="13" t="s">
        <v>88</v>
      </c>
      <c r="AW152" s="13" t="s">
        <v>42</v>
      </c>
      <c r="AX152" s="13" t="s">
        <v>79</v>
      </c>
      <c r="AY152" s="239" t="s">
        <v>159</v>
      </c>
    </row>
    <row r="153" spans="2:51" s="14" customFormat="1" ht="13.5">
      <c r="B153" s="245"/>
      <c r="C153" s="246"/>
      <c r="D153" s="230" t="s">
        <v>168</v>
      </c>
      <c r="E153" s="247" t="s">
        <v>22</v>
      </c>
      <c r="F153" s="248" t="s">
        <v>204</v>
      </c>
      <c r="G153" s="246"/>
      <c r="H153" s="249">
        <v>12.824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AT153" s="255" t="s">
        <v>168</v>
      </c>
      <c r="AU153" s="255" t="s">
        <v>88</v>
      </c>
      <c r="AV153" s="14" t="s">
        <v>166</v>
      </c>
      <c r="AW153" s="14" t="s">
        <v>42</v>
      </c>
      <c r="AX153" s="14" t="s">
        <v>24</v>
      </c>
      <c r="AY153" s="255" t="s">
        <v>159</v>
      </c>
    </row>
    <row r="154" spans="2:65" s="1" customFormat="1" ht="31.5" customHeight="1">
      <c r="B154" s="41"/>
      <c r="C154" s="204" t="s">
        <v>251</v>
      </c>
      <c r="D154" s="204" t="s">
        <v>161</v>
      </c>
      <c r="E154" s="205" t="s">
        <v>889</v>
      </c>
      <c r="F154" s="206" t="s">
        <v>890</v>
      </c>
      <c r="G154" s="207" t="s">
        <v>164</v>
      </c>
      <c r="H154" s="208">
        <v>299.52</v>
      </c>
      <c r="I154" s="209"/>
      <c r="J154" s="210">
        <f>ROUND(I154*H154,2)</f>
        <v>0</v>
      </c>
      <c r="K154" s="206" t="s">
        <v>165</v>
      </c>
      <c r="L154" s="61"/>
      <c r="M154" s="211" t="s">
        <v>22</v>
      </c>
      <c r="N154" s="212" t="s">
        <v>50</v>
      </c>
      <c r="O154" s="42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AR154" s="25" t="s">
        <v>166</v>
      </c>
      <c r="AT154" s="25" t="s">
        <v>161</v>
      </c>
      <c r="AU154" s="25" t="s">
        <v>88</v>
      </c>
      <c r="AY154" s="25" t="s">
        <v>159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5" t="s">
        <v>24</v>
      </c>
      <c r="BK154" s="215">
        <f>ROUND(I154*H154,2)</f>
        <v>0</v>
      </c>
      <c r="BL154" s="25" t="s">
        <v>166</v>
      </c>
      <c r="BM154" s="25" t="s">
        <v>1243</v>
      </c>
    </row>
    <row r="155" spans="2:51" s="12" customFormat="1" ht="13.5">
      <c r="B155" s="216"/>
      <c r="C155" s="217"/>
      <c r="D155" s="218" t="s">
        <v>168</v>
      </c>
      <c r="E155" s="219" t="s">
        <v>22</v>
      </c>
      <c r="F155" s="220" t="s">
        <v>1244</v>
      </c>
      <c r="G155" s="217"/>
      <c r="H155" s="221" t="s">
        <v>22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168</v>
      </c>
      <c r="AU155" s="227" t="s">
        <v>88</v>
      </c>
      <c r="AV155" s="12" t="s">
        <v>24</v>
      </c>
      <c r="AW155" s="12" t="s">
        <v>42</v>
      </c>
      <c r="AX155" s="12" t="s">
        <v>79</v>
      </c>
      <c r="AY155" s="227" t="s">
        <v>159</v>
      </c>
    </row>
    <row r="156" spans="2:51" s="12" customFormat="1" ht="13.5">
      <c r="B156" s="216"/>
      <c r="C156" s="217"/>
      <c r="D156" s="218" t="s">
        <v>168</v>
      </c>
      <c r="E156" s="219" t="s">
        <v>22</v>
      </c>
      <c r="F156" s="220" t="s">
        <v>273</v>
      </c>
      <c r="G156" s="217"/>
      <c r="H156" s="221" t="s">
        <v>22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168</v>
      </c>
      <c r="AU156" s="227" t="s">
        <v>88</v>
      </c>
      <c r="AV156" s="12" t="s">
        <v>24</v>
      </c>
      <c r="AW156" s="12" t="s">
        <v>42</v>
      </c>
      <c r="AX156" s="12" t="s">
        <v>79</v>
      </c>
      <c r="AY156" s="227" t="s">
        <v>159</v>
      </c>
    </row>
    <row r="157" spans="2:51" s="13" customFormat="1" ht="13.5">
      <c r="B157" s="228"/>
      <c r="C157" s="229"/>
      <c r="D157" s="230" t="s">
        <v>168</v>
      </c>
      <c r="E157" s="231" t="s">
        <v>22</v>
      </c>
      <c r="F157" s="232" t="s">
        <v>1245</v>
      </c>
      <c r="G157" s="229"/>
      <c r="H157" s="233">
        <v>299.52</v>
      </c>
      <c r="I157" s="234"/>
      <c r="J157" s="229"/>
      <c r="K157" s="229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168</v>
      </c>
      <c r="AU157" s="239" t="s">
        <v>88</v>
      </c>
      <c r="AV157" s="13" t="s">
        <v>88</v>
      </c>
      <c r="AW157" s="13" t="s">
        <v>42</v>
      </c>
      <c r="AX157" s="13" t="s">
        <v>24</v>
      </c>
      <c r="AY157" s="239" t="s">
        <v>159</v>
      </c>
    </row>
    <row r="158" spans="2:65" s="1" customFormat="1" ht="31.5" customHeight="1">
      <c r="B158" s="41"/>
      <c r="C158" s="204" t="s">
        <v>10</v>
      </c>
      <c r="D158" s="204" t="s">
        <v>161</v>
      </c>
      <c r="E158" s="205" t="s">
        <v>894</v>
      </c>
      <c r="F158" s="206" t="s">
        <v>895</v>
      </c>
      <c r="G158" s="207" t="s">
        <v>164</v>
      </c>
      <c r="H158" s="208">
        <v>299.52</v>
      </c>
      <c r="I158" s="209"/>
      <c r="J158" s="210">
        <f>ROUND(I158*H158,2)</f>
        <v>0</v>
      </c>
      <c r="K158" s="206" t="s">
        <v>165</v>
      </c>
      <c r="L158" s="61"/>
      <c r="M158" s="211" t="s">
        <v>22</v>
      </c>
      <c r="N158" s="212" t="s">
        <v>50</v>
      </c>
      <c r="O158" s="42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AR158" s="25" t="s">
        <v>166</v>
      </c>
      <c r="AT158" s="25" t="s">
        <v>161</v>
      </c>
      <c r="AU158" s="25" t="s">
        <v>88</v>
      </c>
      <c r="AY158" s="25" t="s">
        <v>159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5" t="s">
        <v>24</v>
      </c>
      <c r="BK158" s="215">
        <f>ROUND(I158*H158,2)</f>
        <v>0</v>
      </c>
      <c r="BL158" s="25" t="s">
        <v>166</v>
      </c>
      <c r="BM158" s="25" t="s">
        <v>1246</v>
      </c>
    </row>
    <row r="159" spans="2:51" s="12" customFormat="1" ht="13.5">
      <c r="B159" s="216"/>
      <c r="C159" s="217"/>
      <c r="D159" s="218" t="s">
        <v>168</v>
      </c>
      <c r="E159" s="219" t="s">
        <v>22</v>
      </c>
      <c r="F159" s="220" t="s">
        <v>323</v>
      </c>
      <c r="G159" s="217"/>
      <c r="H159" s="221" t="s">
        <v>22</v>
      </c>
      <c r="I159" s="222"/>
      <c r="J159" s="217"/>
      <c r="K159" s="217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168</v>
      </c>
      <c r="AU159" s="227" t="s">
        <v>88</v>
      </c>
      <c r="AV159" s="12" t="s">
        <v>24</v>
      </c>
      <c r="AW159" s="12" t="s">
        <v>42</v>
      </c>
      <c r="AX159" s="12" t="s">
        <v>79</v>
      </c>
      <c r="AY159" s="227" t="s">
        <v>159</v>
      </c>
    </row>
    <row r="160" spans="2:51" s="13" customFormat="1" ht="13.5">
      <c r="B160" s="228"/>
      <c r="C160" s="229"/>
      <c r="D160" s="230" t="s">
        <v>168</v>
      </c>
      <c r="E160" s="231" t="s">
        <v>22</v>
      </c>
      <c r="F160" s="232" t="s">
        <v>1245</v>
      </c>
      <c r="G160" s="229"/>
      <c r="H160" s="233">
        <v>299.52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168</v>
      </c>
      <c r="AU160" s="239" t="s">
        <v>88</v>
      </c>
      <c r="AV160" s="13" t="s">
        <v>88</v>
      </c>
      <c r="AW160" s="13" t="s">
        <v>42</v>
      </c>
      <c r="AX160" s="13" t="s">
        <v>24</v>
      </c>
      <c r="AY160" s="239" t="s">
        <v>159</v>
      </c>
    </row>
    <row r="161" spans="2:65" s="1" customFormat="1" ht="44.25" customHeight="1">
      <c r="B161" s="41"/>
      <c r="C161" s="204" t="s">
        <v>263</v>
      </c>
      <c r="D161" s="204" t="s">
        <v>161</v>
      </c>
      <c r="E161" s="205" t="s">
        <v>897</v>
      </c>
      <c r="F161" s="206" t="s">
        <v>898</v>
      </c>
      <c r="G161" s="207" t="s">
        <v>258</v>
      </c>
      <c r="H161" s="208">
        <v>51.298</v>
      </c>
      <c r="I161" s="209"/>
      <c r="J161" s="210">
        <f>ROUND(I161*H161,2)</f>
        <v>0</v>
      </c>
      <c r="K161" s="206" t="s">
        <v>165</v>
      </c>
      <c r="L161" s="61"/>
      <c r="M161" s="211" t="s">
        <v>22</v>
      </c>
      <c r="N161" s="212" t="s">
        <v>50</v>
      </c>
      <c r="O161" s="4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5" t="s">
        <v>166</v>
      </c>
      <c r="AT161" s="25" t="s">
        <v>161</v>
      </c>
      <c r="AU161" s="25" t="s">
        <v>88</v>
      </c>
      <c r="AY161" s="25" t="s">
        <v>159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5" t="s">
        <v>24</v>
      </c>
      <c r="BK161" s="215">
        <f>ROUND(I161*H161,2)</f>
        <v>0</v>
      </c>
      <c r="BL161" s="25" t="s">
        <v>166</v>
      </c>
      <c r="BM161" s="25" t="s">
        <v>1247</v>
      </c>
    </row>
    <row r="162" spans="2:47" s="1" customFormat="1" ht="40.5">
      <c r="B162" s="41"/>
      <c r="C162" s="63"/>
      <c r="D162" s="218" t="s">
        <v>189</v>
      </c>
      <c r="E162" s="63"/>
      <c r="F162" s="240" t="s">
        <v>1248</v>
      </c>
      <c r="G162" s="63"/>
      <c r="H162" s="63"/>
      <c r="I162" s="172"/>
      <c r="J162" s="63"/>
      <c r="K162" s="63"/>
      <c r="L162" s="61"/>
      <c r="M162" s="241"/>
      <c r="N162" s="42"/>
      <c r="O162" s="42"/>
      <c r="P162" s="42"/>
      <c r="Q162" s="42"/>
      <c r="R162" s="42"/>
      <c r="S162" s="42"/>
      <c r="T162" s="78"/>
      <c r="AT162" s="25" t="s">
        <v>189</v>
      </c>
      <c r="AU162" s="25" t="s">
        <v>88</v>
      </c>
    </row>
    <row r="163" spans="2:51" s="12" customFormat="1" ht="13.5">
      <c r="B163" s="216"/>
      <c r="C163" s="217"/>
      <c r="D163" s="218" t="s">
        <v>168</v>
      </c>
      <c r="E163" s="219" t="s">
        <v>22</v>
      </c>
      <c r="F163" s="220" t="s">
        <v>1249</v>
      </c>
      <c r="G163" s="217"/>
      <c r="H163" s="221" t="s">
        <v>22</v>
      </c>
      <c r="I163" s="222"/>
      <c r="J163" s="217"/>
      <c r="K163" s="217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168</v>
      </c>
      <c r="AU163" s="227" t="s">
        <v>88</v>
      </c>
      <c r="AV163" s="12" t="s">
        <v>24</v>
      </c>
      <c r="AW163" s="12" t="s">
        <v>42</v>
      </c>
      <c r="AX163" s="12" t="s">
        <v>79</v>
      </c>
      <c r="AY163" s="227" t="s">
        <v>159</v>
      </c>
    </row>
    <row r="164" spans="2:51" s="13" customFormat="1" ht="13.5">
      <c r="B164" s="228"/>
      <c r="C164" s="229"/>
      <c r="D164" s="230" t="s">
        <v>168</v>
      </c>
      <c r="E164" s="231" t="s">
        <v>22</v>
      </c>
      <c r="F164" s="232" t="s">
        <v>1250</v>
      </c>
      <c r="G164" s="229"/>
      <c r="H164" s="233">
        <v>51.298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168</v>
      </c>
      <c r="AU164" s="239" t="s">
        <v>88</v>
      </c>
      <c r="AV164" s="13" t="s">
        <v>88</v>
      </c>
      <c r="AW164" s="13" t="s">
        <v>42</v>
      </c>
      <c r="AX164" s="13" t="s">
        <v>24</v>
      </c>
      <c r="AY164" s="239" t="s">
        <v>159</v>
      </c>
    </row>
    <row r="165" spans="2:65" s="1" customFormat="1" ht="44.25" customHeight="1">
      <c r="B165" s="41"/>
      <c r="C165" s="204" t="s">
        <v>268</v>
      </c>
      <c r="D165" s="204" t="s">
        <v>161</v>
      </c>
      <c r="E165" s="205" t="s">
        <v>902</v>
      </c>
      <c r="F165" s="206" t="s">
        <v>903</v>
      </c>
      <c r="G165" s="207" t="s">
        <v>258</v>
      </c>
      <c r="H165" s="208">
        <v>12.824</v>
      </c>
      <c r="I165" s="209"/>
      <c r="J165" s="210">
        <f>ROUND(I165*H165,2)</f>
        <v>0</v>
      </c>
      <c r="K165" s="206" t="s">
        <v>165</v>
      </c>
      <c r="L165" s="61"/>
      <c r="M165" s="211" t="s">
        <v>22</v>
      </c>
      <c r="N165" s="212" t="s">
        <v>50</v>
      </c>
      <c r="O165" s="4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AR165" s="25" t="s">
        <v>166</v>
      </c>
      <c r="AT165" s="25" t="s">
        <v>161</v>
      </c>
      <c r="AU165" s="25" t="s">
        <v>88</v>
      </c>
      <c r="AY165" s="25" t="s">
        <v>159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25" t="s">
        <v>24</v>
      </c>
      <c r="BK165" s="215">
        <f>ROUND(I165*H165,2)</f>
        <v>0</v>
      </c>
      <c r="BL165" s="25" t="s">
        <v>166</v>
      </c>
      <c r="BM165" s="25" t="s">
        <v>1251</v>
      </c>
    </row>
    <row r="166" spans="2:47" s="1" customFormat="1" ht="40.5">
      <c r="B166" s="41"/>
      <c r="C166" s="63"/>
      <c r="D166" s="218" t="s">
        <v>189</v>
      </c>
      <c r="E166" s="63"/>
      <c r="F166" s="240" t="s">
        <v>1248</v>
      </c>
      <c r="G166" s="63"/>
      <c r="H166" s="63"/>
      <c r="I166" s="172"/>
      <c r="J166" s="63"/>
      <c r="K166" s="63"/>
      <c r="L166" s="61"/>
      <c r="M166" s="241"/>
      <c r="N166" s="42"/>
      <c r="O166" s="42"/>
      <c r="P166" s="42"/>
      <c r="Q166" s="42"/>
      <c r="R166" s="42"/>
      <c r="S166" s="42"/>
      <c r="T166" s="78"/>
      <c r="AT166" s="25" t="s">
        <v>189</v>
      </c>
      <c r="AU166" s="25" t="s">
        <v>88</v>
      </c>
    </row>
    <row r="167" spans="2:51" s="12" customFormat="1" ht="13.5">
      <c r="B167" s="216"/>
      <c r="C167" s="217"/>
      <c r="D167" s="218" t="s">
        <v>168</v>
      </c>
      <c r="E167" s="219" t="s">
        <v>22</v>
      </c>
      <c r="F167" s="220" t="s">
        <v>1252</v>
      </c>
      <c r="G167" s="217"/>
      <c r="H167" s="221" t="s">
        <v>22</v>
      </c>
      <c r="I167" s="222"/>
      <c r="J167" s="217"/>
      <c r="K167" s="217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168</v>
      </c>
      <c r="AU167" s="227" t="s">
        <v>88</v>
      </c>
      <c r="AV167" s="12" t="s">
        <v>24</v>
      </c>
      <c r="AW167" s="12" t="s">
        <v>42</v>
      </c>
      <c r="AX167" s="12" t="s">
        <v>79</v>
      </c>
      <c r="AY167" s="227" t="s">
        <v>159</v>
      </c>
    </row>
    <row r="168" spans="2:51" s="13" customFormat="1" ht="13.5">
      <c r="B168" s="228"/>
      <c r="C168" s="229"/>
      <c r="D168" s="230" t="s">
        <v>168</v>
      </c>
      <c r="E168" s="231" t="s">
        <v>22</v>
      </c>
      <c r="F168" s="232" t="s">
        <v>1253</v>
      </c>
      <c r="G168" s="229"/>
      <c r="H168" s="233">
        <v>12.824</v>
      </c>
      <c r="I168" s="234"/>
      <c r="J168" s="229"/>
      <c r="K168" s="229"/>
      <c r="L168" s="235"/>
      <c r="M168" s="236"/>
      <c r="N168" s="237"/>
      <c r="O168" s="237"/>
      <c r="P168" s="237"/>
      <c r="Q168" s="237"/>
      <c r="R168" s="237"/>
      <c r="S168" s="237"/>
      <c r="T168" s="238"/>
      <c r="AT168" s="239" t="s">
        <v>168</v>
      </c>
      <c r="AU168" s="239" t="s">
        <v>88</v>
      </c>
      <c r="AV168" s="13" t="s">
        <v>88</v>
      </c>
      <c r="AW168" s="13" t="s">
        <v>42</v>
      </c>
      <c r="AX168" s="13" t="s">
        <v>24</v>
      </c>
      <c r="AY168" s="239" t="s">
        <v>159</v>
      </c>
    </row>
    <row r="169" spans="2:65" s="1" customFormat="1" ht="44.25" customHeight="1">
      <c r="B169" s="41"/>
      <c r="C169" s="204" t="s">
        <v>282</v>
      </c>
      <c r="D169" s="204" t="s">
        <v>161</v>
      </c>
      <c r="E169" s="205" t="s">
        <v>359</v>
      </c>
      <c r="F169" s="206" t="s">
        <v>360</v>
      </c>
      <c r="G169" s="207" t="s">
        <v>258</v>
      </c>
      <c r="H169" s="208">
        <v>102.596</v>
      </c>
      <c r="I169" s="209"/>
      <c r="J169" s="210">
        <f>ROUND(I169*H169,2)</f>
        <v>0</v>
      </c>
      <c r="K169" s="206" t="s">
        <v>165</v>
      </c>
      <c r="L169" s="61"/>
      <c r="M169" s="211" t="s">
        <v>22</v>
      </c>
      <c r="N169" s="212" t="s">
        <v>50</v>
      </c>
      <c r="O169" s="42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AR169" s="25" t="s">
        <v>166</v>
      </c>
      <c r="AT169" s="25" t="s">
        <v>161</v>
      </c>
      <c r="AU169" s="25" t="s">
        <v>88</v>
      </c>
      <c r="AY169" s="25" t="s">
        <v>159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5" t="s">
        <v>24</v>
      </c>
      <c r="BK169" s="215">
        <f>ROUND(I169*H169,2)</f>
        <v>0</v>
      </c>
      <c r="BL169" s="25" t="s">
        <v>166</v>
      </c>
      <c r="BM169" s="25" t="s">
        <v>1254</v>
      </c>
    </row>
    <row r="170" spans="2:51" s="12" customFormat="1" ht="13.5">
      <c r="B170" s="216"/>
      <c r="C170" s="217"/>
      <c r="D170" s="218" t="s">
        <v>168</v>
      </c>
      <c r="E170" s="219" t="s">
        <v>22</v>
      </c>
      <c r="F170" s="220" t="s">
        <v>366</v>
      </c>
      <c r="G170" s="217"/>
      <c r="H170" s="221" t="s">
        <v>22</v>
      </c>
      <c r="I170" s="222"/>
      <c r="J170" s="217"/>
      <c r="K170" s="217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168</v>
      </c>
      <c r="AU170" s="227" t="s">
        <v>88</v>
      </c>
      <c r="AV170" s="12" t="s">
        <v>24</v>
      </c>
      <c r="AW170" s="12" t="s">
        <v>42</v>
      </c>
      <c r="AX170" s="12" t="s">
        <v>79</v>
      </c>
      <c r="AY170" s="227" t="s">
        <v>159</v>
      </c>
    </row>
    <row r="171" spans="2:51" s="13" customFormat="1" ht="13.5">
      <c r="B171" s="228"/>
      <c r="C171" s="229"/>
      <c r="D171" s="230" t="s">
        <v>168</v>
      </c>
      <c r="E171" s="231" t="s">
        <v>22</v>
      </c>
      <c r="F171" s="232" t="s">
        <v>1255</v>
      </c>
      <c r="G171" s="229"/>
      <c r="H171" s="233">
        <v>102.596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AT171" s="239" t="s">
        <v>168</v>
      </c>
      <c r="AU171" s="239" t="s">
        <v>88</v>
      </c>
      <c r="AV171" s="13" t="s">
        <v>88</v>
      </c>
      <c r="AW171" s="13" t="s">
        <v>42</v>
      </c>
      <c r="AX171" s="13" t="s">
        <v>24</v>
      </c>
      <c r="AY171" s="239" t="s">
        <v>159</v>
      </c>
    </row>
    <row r="172" spans="2:65" s="1" customFormat="1" ht="44.25" customHeight="1">
      <c r="B172" s="41"/>
      <c r="C172" s="204" t="s">
        <v>288</v>
      </c>
      <c r="D172" s="204" t="s">
        <v>161</v>
      </c>
      <c r="E172" s="205" t="s">
        <v>370</v>
      </c>
      <c r="F172" s="206" t="s">
        <v>371</v>
      </c>
      <c r="G172" s="207" t="s">
        <v>258</v>
      </c>
      <c r="H172" s="208">
        <v>25.649</v>
      </c>
      <c r="I172" s="209"/>
      <c r="J172" s="210">
        <f>ROUND(I172*H172,2)</f>
        <v>0</v>
      </c>
      <c r="K172" s="206" t="s">
        <v>165</v>
      </c>
      <c r="L172" s="61"/>
      <c r="M172" s="211" t="s">
        <v>22</v>
      </c>
      <c r="N172" s="212" t="s">
        <v>50</v>
      </c>
      <c r="O172" s="42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25" t="s">
        <v>166</v>
      </c>
      <c r="AT172" s="25" t="s">
        <v>161</v>
      </c>
      <c r="AU172" s="25" t="s">
        <v>88</v>
      </c>
      <c r="AY172" s="25" t="s">
        <v>159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25" t="s">
        <v>24</v>
      </c>
      <c r="BK172" s="215">
        <f>ROUND(I172*H172,2)</f>
        <v>0</v>
      </c>
      <c r="BL172" s="25" t="s">
        <v>166</v>
      </c>
      <c r="BM172" s="25" t="s">
        <v>1256</v>
      </c>
    </row>
    <row r="173" spans="2:51" s="12" customFormat="1" ht="13.5">
      <c r="B173" s="216"/>
      <c r="C173" s="217"/>
      <c r="D173" s="218" t="s">
        <v>168</v>
      </c>
      <c r="E173" s="219" t="s">
        <v>22</v>
      </c>
      <c r="F173" s="220" t="s">
        <v>366</v>
      </c>
      <c r="G173" s="217"/>
      <c r="H173" s="221" t="s">
        <v>22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168</v>
      </c>
      <c r="AU173" s="227" t="s">
        <v>88</v>
      </c>
      <c r="AV173" s="12" t="s">
        <v>24</v>
      </c>
      <c r="AW173" s="12" t="s">
        <v>42</v>
      </c>
      <c r="AX173" s="12" t="s">
        <v>79</v>
      </c>
      <c r="AY173" s="227" t="s">
        <v>159</v>
      </c>
    </row>
    <row r="174" spans="2:51" s="13" customFormat="1" ht="13.5">
      <c r="B174" s="228"/>
      <c r="C174" s="229"/>
      <c r="D174" s="230" t="s">
        <v>168</v>
      </c>
      <c r="E174" s="231" t="s">
        <v>22</v>
      </c>
      <c r="F174" s="232" t="s">
        <v>1257</v>
      </c>
      <c r="G174" s="229"/>
      <c r="H174" s="233">
        <v>25.649</v>
      </c>
      <c r="I174" s="234"/>
      <c r="J174" s="229"/>
      <c r="K174" s="229"/>
      <c r="L174" s="235"/>
      <c r="M174" s="236"/>
      <c r="N174" s="237"/>
      <c r="O174" s="237"/>
      <c r="P174" s="237"/>
      <c r="Q174" s="237"/>
      <c r="R174" s="237"/>
      <c r="S174" s="237"/>
      <c r="T174" s="238"/>
      <c r="AT174" s="239" t="s">
        <v>168</v>
      </c>
      <c r="AU174" s="239" t="s">
        <v>88</v>
      </c>
      <c r="AV174" s="13" t="s">
        <v>88</v>
      </c>
      <c r="AW174" s="13" t="s">
        <v>42</v>
      </c>
      <c r="AX174" s="13" t="s">
        <v>24</v>
      </c>
      <c r="AY174" s="239" t="s">
        <v>159</v>
      </c>
    </row>
    <row r="175" spans="2:65" s="1" customFormat="1" ht="22.5" customHeight="1">
      <c r="B175" s="41"/>
      <c r="C175" s="204" t="s">
        <v>292</v>
      </c>
      <c r="D175" s="204" t="s">
        <v>161</v>
      </c>
      <c r="E175" s="205" t="s">
        <v>375</v>
      </c>
      <c r="F175" s="206" t="s">
        <v>376</v>
      </c>
      <c r="G175" s="207" t="s">
        <v>377</v>
      </c>
      <c r="H175" s="208">
        <v>243.666</v>
      </c>
      <c r="I175" s="209"/>
      <c r="J175" s="210">
        <f>ROUND(I175*H175,2)</f>
        <v>0</v>
      </c>
      <c r="K175" s="206" t="s">
        <v>165</v>
      </c>
      <c r="L175" s="61"/>
      <c r="M175" s="211" t="s">
        <v>22</v>
      </c>
      <c r="N175" s="212" t="s">
        <v>50</v>
      </c>
      <c r="O175" s="42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AR175" s="25" t="s">
        <v>166</v>
      </c>
      <c r="AT175" s="25" t="s">
        <v>161</v>
      </c>
      <c r="AU175" s="25" t="s">
        <v>88</v>
      </c>
      <c r="AY175" s="25" t="s">
        <v>159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5" t="s">
        <v>24</v>
      </c>
      <c r="BK175" s="215">
        <f>ROUND(I175*H175,2)</f>
        <v>0</v>
      </c>
      <c r="BL175" s="25" t="s">
        <v>166</v>
      </c>
      <c r="BM175" s="25" t="s">
        <v>1258</v>
      </c>
    </row>
    <row r="176" spans="2:47" s="1" customFormat="1" ht="27">
      <c r="B176" s="41"/>
      <c r="C176" s="63"/>
      <c r="D176" s="218" t="s">
        <v>189</v>
      </c>
      <c r="E176" s="63"/>
      <c r="F176" s="240" t="s">
        <v>379</v>
      </c>
      <c r="G176" s="63"/>
      <c r="H176" s="63"/>
      <c r="I176" s="172"/>
      <c r="J176" s="63"/>
      <c r="K176" s="63"/>
      <c r="L176" s="61"/>
      <c r="M176" s="241"/>
      <c r="N176" s="42"/>
      <c r="O176" s="42"/>
      <c r="P176" s="42"/>
      <c r="Q176" s="42"/>
      <c r="R176" s="42"/>
      <c r="S176" s="42"/>
      <c r="T176" s="78"/>
      <c r="AT176" s="25" t="s">
        <v>189</v>
      </c>
      <c r="AU176" s="25" t="s">
        <v>88</v>
      </c>
    </row>
    <row r="177" spans="2:51" s="13" customFormat="1" ht="13.5">
      <c r="B177" s="228"/>
      <c r="C177" s="229"/>
      <c r="D177" s="230" t="s">
        <v>168</v>
      </c>
      <c r="E177" s="231" t="s">
        <v>22</v>
      </c>
      <c r="F177" s="232" t="s">
        <v>1259</v>
      </c>
      <c r="G177" s="229"/>
      <c r="H177" s="233">
        <v>243.666</v>
      </c>
      <c r="I177" s="234"/>
      <c r="J177" s="229"/>
      <c r="K177" s="229"/>
      <c r="L177" s="235"/>
      <c r="M177" s="236"/>
      <c r="N177" s="237"/>
      <c r="O177" s="237"/>
      <c r="P177" s="237"/>
      <c r="Q177" s="237"/>
      <c r="R177" s="237"/>
      <c r="S177" s="237"/>
      <c r="T177" s="238"/>
      <c r="AT177" s="239" t="s">
        <v>168</v>
      </c>
      <c r="AU177" s="239" t="s">
        <v>88</v>
      </c>
      <c r="AV177" s="13" t="s">
        <v>88</v>
      </c>
      <c r="AW177" s="13" t="s">
        <v>42</v>
      </c>
      <c r="AX177" s="13" t="s">
        <v>24</v>
      </c>
      <c r="AY177" s="239" t="s">
        <v>159</v>
      </c>
    </row>
    <row r="178" spans="2:65" s="1" customFormat="1" ht="31.5" customHeight="1">
      <c r="B178" s="41"/>
      <c r="C178" s="204" t="s">
        <v>9</v>
      </c>
      <c r="D178" s="204" t="s">
        <v>161</v>
      </c>
      <c r="E178" s="205" t="s">
        <v>382</v>
      </c>
      <c r="F178" s="206" t="s">
        <v>383</v>
      </c>
      <c r="G178" s="207" t="s">
        <v>258</v>
      </c>
      <c r="H178" s="208">
        <v>77.86</v>
      </c>
      <c r="I178" s="209"/>
      <c r="J178" s="210">
        <f>ROUND(I178*H178,2)</f>
        <v>0</v>
      </c>
      <c r="K178" s="206" t="s">
        <v>165</v>
      </c>
      <c r="L178" s="61"/>
      <c r="M178" s="211" t="s">
        <v>22</v>
      </c>
      <c r="N178" s="212" t="s">
        <v>50</v>
      </c>
      <c r="O178" s="42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AR178" s="25" t="s">
        <v>166</v>
      </c>
      <c r="AT178" s="25" t="s">
        <v>161</v>
      </c>
      <c r="AU178" s="25" t="s">
        <v>88</v>
      </c>
      <c r="AY178" s="25" t="s">
        <v>159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25" t="s">
        <v>24</v>
      </c>
      <c r="BK178" s="215">
        <f>ROUND(I178*H178,2)</f>
        <v>0</v>
      </c>
      <c r="BL178" s="25" t="s">
        <v>166</v>
      </c>
      <c r="BM178" s="25" t="s">
        <v>1260</v>
      </c>
    </row>
    <row r="179" spans="2:51" s="12" customFormat="1" ht="13.5">
      <c r="B179" s="216"/>
      <c r="C179" s="217"/>
      <c r="D179" s="218" t="s">
        <v>168</v>
      </c>
      <c r="E179" s="219" t="s">
        <v>22</v>
      </c>
      <c r="F179" s="220" t="s">
        <v>1261</v>
      </c>
      <c r="G179" s="217"/>
      <c r="H179" s="221" t="s">
        <v>22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168</v>
      </c>
      <c r="AU179" s="227" t="s">
        <v>88</v>
      </c>
      <c r="AV179" s="12" t="s">
        <v>24</v>
      </c>
      <c r="AW179" s="12" t="s">
        <v>42</v>
      </c>
      <c r="AX179" s="12" t="s">
        <v>79</v>
      </c>
      <c r="AY179" s="227" t="s">
        <v>159</v>
      </c>
    </row>
    <row r="180" spans="2:51" s="12" customFormat="1" ht="13.5">
      <c r="B180" s="216"/>
      <c r="C180" s="217"/>
      <c r="D180" s="218" t="s">
        <v>168</v>
      </c>
      <c r="E180" s="219" t="s">
        <v>22</v>
      </c>
      <c r="F180" s="220" t="s">
        <v>273</v>
      </c>
      <c r="G180" s="217"/>
      <c r="H180" s="221" t="s">
        <v>22</v>
      </c>
      <c r="I180" s="222"/>
      <c r="J180" s="217"/>
      <c r="K180" s="217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168</v>
      </c>
      <c r="AU180" s="227" t="s">
        <v>88</v>
      </c>
      <c r="AV180" s="12" t="s">
        <v>24</v>
      </c>
      <c r="AW180" s="12" t="s">
        <v>42</v>
      </c>
      <c r="AX180" s="12" t="s">
        <v>79</v>
      </c>
      <c r="AY180" s="227" t="s">
        <v>159</v>
      </c>
    </row>
    <row r="181" spans="2:51" s="13" customFormat="1" ht="13.5">
      <c r="B181" s="228"/>
      <c r="C181" s="229"/>
      <c r="D181" s="230" t="s">
        <v>168</v>
      </c>
      <c r="E181" s="231" t="s">
        <v>22</v>
      </c>
      <c r="F181" s="232" t="s">
        <v>1262</v>
      </c>
      <c r="G181" s="229"/>
      <c r="H181" s="233">
        <v>77.86</v>
      </c>
      <c r="I181" s="234"/>
      <c r="J181" s="229"/>
      <c r="K181" s="229"/>
      <c r="L181" s="235"/>
      <c r="M181" s="236"/>
      <c r="N181" s="237"/>
      <c r="O181" s="237"/>
      <c r="P181" s="237"/>
      <c r="Q181" s="237"/>
      <c r="R181" s="237"/>
      <c r="S181" s="237"/>
      <c r="T181" s="238"/>
      <c r="AT181" s="239" t="s">
        <v>168</v>
      </c>
      <c r="AU181" s="239" t="s">
        <v>88</v>
      </c>
      <c r="AV181" s="13" t="s">
        <v>88</v>
      </c>
      <c r="AW181" s="13" t="s">
        <v>42</v>
      </c>
      <c r="AX181" s="13" t="s">
        <v>24</v>
      </c>
      <c r="AY181" s="239" t="s">
        <v>159</v>
      </c>
    </row>
    <row r="182" spans="2:65" s="1" customFormat="1" ht="31.5" customHeight="1">
      <c r="B182" s="41"/>
      <c r="C182" s="267" t="s">
        <v>305</v>
      </c>
      <c r="D182" s="267" t="s">
        <v>395</v>
      </c>
      <c r="E182" s="268" t="s">
        <v>396</v>
      </c>
      <c r="F182" s="269" t="s">
        <v>397</v>
      </c>
      <c r="G182" s="270" t="s">
        <v>377</v>
      </c>
      <c r="H182" s="271">
        <v>155.72</v>
      </c>
      <c r="I182" s="272"/>
      <c r="J182" s="273">
        <f>ROUND(I182*H182,2)</f>
        <v>0</v>
      </c>
      <c r="K182" s="269" t="s">
        <v>22</v>
      </c>
      <c r="L182" s="274"/>
      <c r="M182" s="275" t="s">
        <v>22</v>
      </c>
      <c r="N182" s="276" t="s">
        <v>50</v>
      </c>
      <c r="O182" s="42"/>
      <c r="P182" s="213">
        <f>O182*H182</f>
        <v>0</v>
      </c>
      <c r="Q182" s="213">
        <v>1</v>
      </c>
      <c r="R182" s="213">
        <f>Q182*H182</f>
        <v>155.72</v>
      </c>
      <c r="S182" s="213">
        <v>0</v>
      </c>
      <c r="T182" s="214">
        <f>S182*H182</f>
        <v>0</v>
      </c>
      <c r="AR182" s="25" t="s">
        <v>214</v>
      </c>
      <c r="AT182" s="25" t="s">
        <v>395</v>
      </c>
      <c r="AU182" s="25" t="s">
        <v>88</v>
      </c>
      <c r="AY182" s="25" t="s">
        <v>159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25" t="s">
        <v>24</v>
      </c>
      <c r="BK182" s="215">
        <f>ROUND(I182*H182,2)</f>
        <v>0</v>
      </c>
      <c r="BL182" s="25" t="s">
        <v>166</v>
      </c>
      <c r="BM182" s="25" t="s">
        <v>1263</v>
      </c>
    </row>
    <row r="183" spans="2:47" s="1" customFormat="1" ht="27">
      <c r="B183" s="41"/>
      <c r="C183" s="63"/>
      <c r="D183" s="218" t="s">
        <v>189</v>
      </c>
      <c r="E183" s="63"/>
      <c r="F183" s="240" t="s">
        <v>399</v>
      </c>
      <c r="G183" s="63"/>
      <c r="H183" s="63"/>
      <c r="I183" s="172"/>
      <c r="J183" s="63"/>
      <c r="K183" s="63"/>
      <c r="L183" s="61"/>
      <c r="M183" s="241"/>
      <c r="N183" s="42"/>
      <c r="O183" s="42"/>
      <c r="P183" s="42"/>
      <c r="Q183" s="42"/>
      <c r="R183" s="42"/>
      <c r="S183" s="42"/>
      <c r="T183" s="78"/>
      <c r="AT183" s="25" t="s">
        <v>189</v>
      </c>
      <c r="AU183" s="25" t="s">
        <v>88</v>
      </c>
    </row>
    <row r="184" spans="2:51" s="13" customFormat="1" ht="13.5">
      <c r="B184" s="228"/>
      <c r="C184" s="229"/>
      <c r="D184" s="230" t="s">
        <v>168</v>
      </c>
      <c r="E184" s="231" t="s">
        <v>22</v>
      </c>
      <c r="F184" s="232" t="s">
        <v>1264</v>
      </c>
      <c r="G184" s="229"/>
      <c r="H184" s="233">
        <v>155.72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168</v>
      </c>
      <c r="AU184" s="239" t="s">
        <v>88</v>
      </c>
      <c r="AV184" s="13" t="s">
        <v>88</v>
      </c>
      <c r="AW184" s="13" t="s">
        <v>42</v>
      </c>
      <c r="AX184" s="13" t="s">
        <v>24</v>
      </c>
      <c r="AY184" s="239" t="s">
        <v>159</v>
      </c>
    </row>
    <row r="185" spans="2:65" s="1" customFormat="1" ht="44.25" customHeight="1">
      <c r="B185" s="41"/>
      <c r="C185" s="204" t="s">
        <v>309</v>
      </c>
      <c r="D185" s="204" t="s">
        <v>161</v>
      </c>
      <c r="E185" s="205" t="s">
        <v>403</v>
      </c>
      <c r="F185" s="206" t="s">
        <v>404</v>
      </c>
      <c r="G185" s="207" t="s">
        <v>258</v>
      </c>
      <c r="H185" s="208">
        <v>24.74</v>
      </c>
      <c r="I185" s="209"/>
      <c r="J185" s="210">
        <f>ROUND(I185*H185,2)</f>
        <v>0</v>
      </c>
      <c r="K185" s="206" t="s">
        <v>165</v>
      </c>
      <c r="L185" s="61"/>
      <c r="M185" s="211" t="s">
        <v>22</v>
      </c>
      <c r="N185" s="212" t="s">
        <v>50</v>
      </c>
      <c r="O185" s="42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AR185" s="25" t="s">
        <v>166</v>
      </c>
      <c r="AT185" s="25" t="s">
        <v>161</v>
      </c>
      <c r="AU185" s="25" t="s">
        <v>88</v>
      </c>
      <c r="AY185" s="25" t="s">
        <v>159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25" t="s">
        <v>24</v>
      </c>
      <c r="BK185" s="215">
        <f>ROUND(I185*H185,2)</f>
        <v>0</v>
      </c>
      <c r="BL185" s="25" t="s">
        <v>166</v>
      </c>
      <c r="BM185" s="25" t="s">
        <v>1265</v>
      </c>
    </row>
    <row r="186" spans="2:51" s="12" customFormat="1" ht="13.5">
      <c r="B186" s="216"/>
      <c r="C186" s="217"/>
      <c r="D186" s="218" t="s">
        <v>168</v>
      </c>
      <c r="E186" s="219" t="s">
        <v>22</v>
      </c>
      <c r="F186" s="220" t="s">
        <v>1261</v>
      </c>
      <c r="G186" s="217"/>
      <c r="H186" s="221" t="s">
        <v>22</v>
      </c>
      <c r="I186" s="222"/>
      <c r="J186" s="217"/>
      <c r="K186" s="217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168</v>
      </c>
      <c r="AU186" s="227" t="s">
        <v>88</v>
      </c>
      <c r="AV186" s="12" t="s">
        <v>24</v>
      </c>
      <c r="AW186" s="12" t="s">
        <v>42</v>
      </c>
      <c r="AX186" s="12" t="s">
        <v>79</v>
      </c>
      <c r="AY186" s="227" t="s">
        <v>159</v>
      </c>
    </row>
    <row r="187" spans="2:51" s="12" customFormat="1" ht="13.5">
      <c r="B187" s="216"/>
      <c r="C187" s="217"/>
      <c r="D187" s="218" t="s">
        <v>168</v>
      </c>
      <c r="E187" s="219" t="s">
        <v>22</v>
      </c>
      <c r="F187" s="220" t="s">
        <v>273</v>
      </c>
      <c r="G187" s="217"/>
      <c r="H187" s="221" t="s">
        <v>22</v>
      </c>
      <c r="I187" s="222"/>
      <c r="J187" s="217"/>
      <c r="K187" s="217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168</v>
      </c>
      <c r="AU187" s="227" t="s">
        <v>88</v>
      </c>
      <c r="AV187" s="12" t="s">
        <v>24</v>
      </c>
      <c r="AW187" s="12" t="s">
        <v>42</v>
      </c>
      <c r="AX187" s="12" t="s">
        <v>79</v>
      </c>
      <c r="AY187" s="227" t="s">
        <v>159</v>
      </c>
    </row>
    <row r="188" spans="2:51" s="13" customFormat="1" ht="13.5">
      <c r="B188" s="228"/>
      <c r="C188" s="229"/>
      <c r="D188" s="230" t="s">
        <v>168</v>
      </c>
      <c r="E188" s="231" t="s">
        <v>22</v>
      </c>
      <c r="F188" s="232" t="s">
        <v>1266</v>
      </c>
      <c r="G188" s="229"/>
      <c r="H188" s="233">
        <v>24.74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168</v>
      </c>
      <c r="AU188" s="239" t="s">
        <v>88</v>
      </c>
      <c r="AV188" s="13" t="s">
        <v>88</v>
      </c>
      <c r="AW188" s="13" t="s">
        <v>42</v>
      </c>
      <c r="AX188" s="13" t="s">
        <v>24</v>
      </c>
      <c r="AY188" s="239" t="s">
        <v>159</v>
      </c>
    </row>
    <row r="189" spans="2:65" s="1" customFormat="1" ht="31.5" customHeight="1">
      <c r="B189" s="41"/>
      <c r="C189" s="267" t="s">
        <v>314</v>
      </c>
      <c r="D189" s="267" t="s">
        <v>395</v>
      </c>
      <c r="E189" s="268" t="s">
        <v>410</v>
      </c>
      <c r="F189" s="269" t="s">
        <v>411</v>
      </c>
      <c r="G189" s="270" t="s">
        <v>377</v>
      </c>
      <c r="H189" s="271">
        <v>49.48</v>
      </c>
      <c r="I189" s="272"/>
      <c r="J189" s="273">
        <f>ROUND(I189*H189,2)</f>
        <v>0</v>
      </c>
      <c r="K189" s="269" t="s">
        <v>165</v>
      </c>
      <c r="L189" s="274"/>
      <c r="M189" s="275" t="s">
        <v>22</v>
      </c>
      <c r="N189" s="276" t="s">
        <v>50</v>
      </c>
      <c r="O189" s="42"/>
      <c r="P189" s="213">
        <f>O189*H189</f>
        <v>0</v>
      </c>
      <c r="Q189" s="213">
        <v>1</v>
      </c>
      <c r="R189" s="213">
        <f>Q189*H189</f>
        <v>49.48</v>
      </c>
      <c r="S189" s="213">
        <v>0</v>
      </c>
      <c r="T189" s="214">
        <f>S189*H189</f>
        <v>0</v>
      </c>
      <c r="AR189" s="25" t="s">
        <v>214</v>
      </c>
      <c r="AT189" s="25" t="s">
        <v>395</v>
      </c>
      <c r="AU189" s="25" t="s">
        <v>88</v>
      </c>
      <c r="AY189" s="25" t="s">
        <v>159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5" t="s">
        <v>24</v>
      </c>
      <c r="BK189" s="215">
        <f>ROUND(I189*H189,2)</f>
        <v>0</v>
      </c>
      <c r="BL189" s="25" t="s">
        <v>166</v>
      </c>
      <c r="BM189" s="25" t="s">
        <v>1267</v>
      </c>
    </row>
    <row r="190" spans="2:47" s="1" customFormat="1" ht="27">
      <c r="B190" s="41"/>
      <c r="C190" s="63"/>
      <c r="D190" s="218" t="s">
        <v>189</v>
      </c>
      <c r="E190" s="63"/>
      <c r="F190" s="240" t="s">
        <v>399</v>
      </c>
      <c r="G190" s="63"/>
      <c r="H190" s="63"/>
      <c r="I190" s="172"/>
      <c r="J190" s="63"/>
      <c r="K190" s="63"/>
      <c r="L190" s="61"/>
      <c r="M190" s="241"/>
      <c r="N190" s="42"/>
      <c r="O190" s="42"/>
      <c r="P190" s="42"/>
      <c r="Q190" s="42"/>
      <c r="R190" s="42"/>
      <c r="S190" s="42"/>
      <c r="T190" s="78"/>
      <c r="AT190" s="25" t="s">
        <v>189</v>
      </c>
      <c r="AU190" s="25" t="s">
        <v>88</v>
      </c>
    </row>
    <row r="191" spans="2:51" s="13" customFormat="1" ht="13.5">
      <c r="B191" s="228"/>
      <c r="C191" s="229"/>
      <c r="D191" s="218" t="s">
        <v>168</v>
      </c>
      <c r="E191" s="229"/>
      <c r="F191" s="243" t="s">
        <v>1268</v>
      </c>
      <c r="G191" s="229"/>
      <c r="H191" s="244">
        <v>49.48</v>
      </c>
      <c r="I191" s="234"/>
      <c r="J191" s="229"/>
      <c r="K191" s="229"/>
      <c r="L191" s="235"/>
      <c r="M191" s="236"/>
      <c r="N191" s="237"/>
      <c r="O191" s="237"/>
      <c r="P191" s="237"/>
      <c r="Q191" s="237"/>
      <c r="R191" s="237"/>
      <c r="S191" s="237"/>
      <c r="T191" s="238"/>
      <c r="AT191" s="239" t="s">
        <v>168</v>
      </c>
      <c r="AU191" s="239" t="s">
        <v>88</v>
      </c>
      <c r="AV191" s="13" t="s">
        <v>88</v>
      </c>
      <c r="AW191" s="13" t="s">
        <v>6</v>
      </c>
      <c r="AX191" s="13" t="s">
        <v>24</v>
      </c>
      <c r="AY191" s="239" t="s">
        <v>159</v>
      </c>
    </row>
    <row r="192" spans="2:63" s="11" customFormat="1" ht="29.85" customHeight="1">
      <c r="B192" s="187"/>
      <c r="C192" s="188"/>
      <c r="D192" s="201" t="s">
        <v>78</v>
      </c>
      <c r="E192" s="202" t="s">
        <v>88</v>
      </c>
      <c r="F192" s="202" t="s">
        <v>473</v>
      </c>
      <c r="G192" s="188"/>
      <c r="H192" s="188"/>
      <c r="I192" s="191"/>
      <c r="J192" s="203">
        <f>BK192</f>
        <v>0</v>
      </c>
      <c r="K192" s="188"/>
      <c r="L192" s="193"/>
      <c r="M192" s="194"/>
      <c r="N192" s="195"/>
      <c r="O192" s="195"/>
      <c r="P192" s="196">
        <f>SUM(P193:P198)</f>
        <v>0</v>
      </c>
      <c r="Q192" s="195"/>
      <c r="R192" s="196">
        <f>SUM(R193:R198)</f>
        <v>24.702688</v>
      </c>
      <c r="S192" s="195"/>
      <c r="T192" s="197">
        <f>SUM(T193:T198)</f>
        <v>0</v>
      </c>
      <c r="AR192" s="198" t="s">
        <v>24</v>
      </c>
      <c r="AT192" s="199" t="s">
        <v>78</v>
      </c>
      <c r="AU192" s="199" t="s">
        <v>24</v>
      </c>
      <c r="AY192" s="198" t="s">
        <v>159</v>
      </c>
      <c r="BK192" s="200">
        <f>SUM(BK193:BK198)</f>
        <v>0</v>
      </c>
    </row>
    <row r="193" spans="2:65" s="1" customFormat="1" ht="31.5" customHeight="1">
      <c r="B193" s="41"/>
      <c r="C193" s="204" t="s">
        <v>319</v>
      </c>
      <c r="D193" s="204" t="s">
        <v>161</v>
      </c>
      <c r="E193" s="205" t="s">
        <v>475</v>
      </c>
      <c r="F193" s="206" t="s">
        <v>476</v>
      </c>
      <c r="G193" s="207" t="s">
        <v>258</v>
      </c>
      <c r="H193" s="208">
        <v>15.114</v>
      </c>
      <c r="I193" s="209"/>
      <c r="J193" s="210">
        <f>ROUND(I193*H193,2)</f>
        <v>0</v>
      </c>
      <c r="K193" s="206" t="s">
        <v>165</v>
      </c>
      <c r="L193" s="61"/>
      <c r="M193" s="211" t="s">
        <v>22</v>
      </c>
      <c r="N193" s="212" t="s">
        <v>50</v>
      </c>
      <c r="O193" s="42"/>
      <c r="P193" s="213">
        <f>O193*H193</f>
        <v>0</v>
      </c>
      <c r="Q193" s="213">
        <v>1.63</v>
      </c>
      <c r="R193" s="213">
        <f>Q193*H193</f>
        <v>24.63582</v>
      </c>
      <c r="S193" s="213">
        <v>0</v>
      </c>
      <c r="T193" s="214">
        <f>S193*H193</f>
        <v>0</v>
      </c>
      <c r="AR193" s="25" t="s">
        <v>166</v>
      </c>
      <c r="AT193" s="25" t="s">
        <v>161</v>
      </c>
      <c r="AU193" s="25" t="s">
        <v>88</v>
      </c>
      <c r="AY193" s="25" t="s">
        <v>159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25" t="s">
        <v>24</v>
      </c>
      <c r="BK193" s="215">
        <f>ROUND(I193*H193,2)</f>
        <v>0</v>
      </c>
      <c r="BL193" s="25" t="s">
        <v>166</v>
      </c>
      <c r="BM193" s="25" t="s">
        <v>1269</v>
      </c>
    </row>
    <row r="194" spans="2:51" s="12" customFormat="1" ht="13.5">
      <c r="B194" s="216"/>
      <c r="C194" s="217"/>
      <c r="D194" s="218" t="s">
        <v>168</v>
      </c>
      <c r="E194" s="219" t="s">
        <v>22</v>
      </c>
      <c r="F194" s="220" t="s">
        <v>1244</v>
      </c>
      <c r="G194" s="217"/>
      <c r="H194" s="221" t="s">
        <v>22</v>
      </c>
      <c r="I194" s="222"/>
      <c r="J194" s="217"/>
      <c r="K194" s="217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168</v>
      </c>
      <c r="AU194" s="227" t="s">
        <v>88</v>
      </c>
      <c r="AV194" s="12" t="s">
        <v>24</v>
      </c>
      <c r="AW194" s="12" t="s">
        <v>42</v>
      </c>
      <c r="AX194" s="12" t="s">
        <v>79</v>
      </c>
      <c r="AY194" s="227" t="s">
        <v>159</v>
      </c>
    </row>
    <row r="195" spans="2:51" s="13" customFormat="1" ht="13.5">
      <c r="B195" s="228"/>
      <c r="C195" s="229"/>
      <c r="D195" s="230" t="s">
        <v>168</v>
      </c>
      <c r="E195" s="231" t="s">
        <v>22</v>
      </c>
      <c r="F195" s="232" t="s">
        <v>1270</v>
      </c>
      <c r="G195" s="229"/>
      <c r="H195" s="233">
        <v>15.114</v>
      </c>
      <c r="I195" s="234"/>
      <c r="J195" s="229"/>
      <c r="K195" s="229"/>
      <c r="L195" s="235"/>
      <c r="M195" s="236"/>
      <c r="N195" s="237"/>
      <c r="O195" s="237"/>
      <c r="P195" s="237"/>
      <c r="Q195" s="237"/>
      <c r="R195" s="237"/>
      <c r="S195" s="237"/>
      <c r="T195" s="238"/>
      <c r="AT195" s="239" t="s">
        <v>168</v>
      </c>
      <c r="AU195" s="239" t="s">
        <v>88</v>
      </c>
      <c r="AV195" s="13" t="s">
        <v>88</v>
      </c>
      <c r="AW195" s="13" t="s">
        <v>42</v>
      </c>
      <c r="AX195" s="13" t="s">
        <v>24</v>
      </c>
      <c r="AY195" s="239" t="s">
        <v>159</v>
      </c>
    </row>
    <row r="196" spans="2:65" s="1" customFormat="1" ht="22.5" customHeight="1">
      <c r="B196" s="41"/>
      <c r="C196" s="204" t="s">
        <v>324</v>
      </c>
      <c r="D196" s="204" t="s">
        <v>161</v>
      </c>
      <c r="E196" s="205" t="s">
        <v>481</v>
      </c>
      <c r="F196" s="206" t="s">
        <v>482</v>
      </c>
      <c r="G196" s="207" t="s">
        <v>217</v>
      </c>
      <c r="H196" s="208">
        <v>91.6</v>
      </c>
      <c r="I196" s="209"/>
      <c r="J196" s="210">
        <f>ROUND(I196*H196,2)</f>
        <v>0</v>
      </c>
      <c r="K196" s="206" t="s">
        <v>22</v>
      </c>
      <c r="L196" s="61"/>
      <c r="M196" s="211" t="s">
        <v>22</v>
      </c>
      <c r="N196" s="212" t="s">
        <v>50</v>
      </c>
      <c r="O196" s="42"/>
      <c r="P196" s="213">
        <f>O196*H196</f>
        <v>0</v>
      </c>
      <c r="Q196" s="213">
        <v>0.00073</v>
      </c>
      <c r="R196" s="213">
        <f>Q196*H196</f>
        <v>0.066868</v>
      </c>
      <c r="S196" s="213">
        <v>0</v>
      </c>
      <c r="T196" s="214">
        <f>S196*H196</f>
        <v>0</v>
      </c>
      <c r="AR196" s="25" t="s">
        <v>166</v>
      </c>
      <c r="AT196" s="25" t="s">
        <v>161</v>
      </c>
      <c r="AU196" s="25" t="s">
        <v>88</v>
      </c>
      <c r="AY196" s="25" t="s">
        <v>159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25" t="s">
        <v>24</v>
      </c>
      <c r="BK196" s="215">
        <f>ROUND(I196*H196,2)</f>
        <v>0</v>
      </c>
      <c r="BL196" s="25" t="s">
        <v>166</v>
      </c>
      <c r="BM196" s="25" t="s">
        <v>1271</v>
      </c>
    </row>
    <row r="197" spans="2:51" s="12" customFormat="1" ht="13.5">
      <c r="B197" s="216"/>
      <c r="C197" s="217"/>
      <c r="D197" s="218" t="s">
        <v>168</v>
      </c>
      <c r="E197" s="219" t="s">
        <v>22</v>
      </c>
      <c r="F197" s="220" t="s">
        <v>1244</v>
      </c>
      <c r="G197" s="217"/>
      <c r="H197" s="221" t="s">
        <v>22</v>
      </c>
      <c r="I197" s="222"/>
      <c r="J197" s="217"/>
      <c r="K197" s="217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168</v>
      </c>
      <c r="AU197" s="227" t="s">
        <v>88</v>
      </c>
      <c r="AV197" s="12" t="s">
        <v>24</v>
      </c>
      <c r="AW197" s="12" t="s">
        <v>42</v>
      </c>
      <c r="AX197" s="12" t="s">
        <v>79</v>
      </c>
      <c r="AY197" s="227" t="s">
        <v>159</v>
      </c>
    </row>
    <row r="198" spans="2:51" s="13" customFormat="1" ht="13.5">
      <c r="B198" s="228"/>
      <c r="C198" s="229"/>
      <c r="D198" s="218" t="s">
        <v>168</v>
      </c>
      <c r="E198" s="242" t="s">
        <v>22</v>
      </c>
      <c r="F198" s="243" t="s">
        <v>1272</v>
      </c>
      <c r="G198" s="229"/>
      <c r="H198" s="244">
        <v>91.6</v>
      </c>
      <c r="I198" s="234"/>
      <c r="J198" s="229"/>
      <c r="K198" s="229"/>
      <c r="L198" s="235"/>
      <c r="M198" s="236"/>
      <c r="N198" s="237"/>
      <c r="O198" s="237"/>
      <c r="P198" s="237"/>
      <c r="Q198" s="237"/>
      <c r="R198" s="237"/>
      <c r="S198" s="237"/>
      <c r="T198" s="238"/>
      <c r="AT198" s="239" t="s">
        <v>168</v>
      </c>
      <c r="AU198" s="239" t="s">
        <v>88</v>
      </c>
      <c r="AV198" s="13" t="s">
        <v>88</v>
      </c>
      <c r="AW198" s="13" t="s">
        <v>42</v>
      </c>
      <c r="AX198" s="13" t="s">
        <v>24</v>
      </c>
      <c r="AY198" s="239" t="s">
        <v>159</v>
      </c>
    </row>
    <row r="199" spans="2:63" s="11" customFormat="1" ht="29.85" customHeight="1">
      <c r="B199" s="187"/>
      <c r="C199" s="188"/>
      <c r="D199" s="201" t="s">
        <v>78</v>
      </c>
      <c r="E199" s="202" t="s">
        <v>166</v>
      </c>
      <c r="F199" s="202" t="s">
        <v>505</v>
      </c>
      <c r="G199" s="188"/>
      <c r="H199" s="188"/>
      <c r="I199" s="191"/>
      <c r="J199" s="203">
        <f>BK199</f>
        <v>0</v>
      </c>
      <c r="K199" s="188"/>
      <c r="L199" s="193"/>
      <c r="M199" s="194"/>
      <c r="N199" s="195"/>
      <c r="O199" s="195"/>
      <c r="P199" s="196">
        <f>SUM(P200:P203)</f>
        <v>0</v>
      </c>
      <c r="Q199" s="195"/>
      <c r="R199" s="196">
        <f>SUM(R200:R203)</f>
        <v>0</v>
      </c>
      <c r="S199" s="195"/>
      <c r="T199" s="197">
        <f>SUM(T200:T203)</f>
        <v>0</v>
      </c>
      <c r="AR199" s="198" t="s">
        <v>24</v>
      </c>
      <c r="AT199" s="199" t="s">
        <v>78</v>
      </c>
      <c r="AU199" s="199" t="s">
        <v>24</v>
      </c>
      <c r="AY199" s="198" t="s">
        <v>159</v>
      </c>
      <c r="BK199" s="200">
        <f>SUM(BK200:BK203)</f>
        <v>0</v>
      </c>
    </row>
    <row r="200" spans="2:65" s="1" customFormat="1" ht="31.5" customHeight="1">
      <c r="B200" s="41"/>
      <c r="C200" s="204" t="s">
        <v>328</v>
      </c>
      <c r="D200" s="204" t="s">
        <v>161</v>
      </c>
      <c r="E200" s="205" t="s">
        <v>1273</v>
      </c>
      <c r="F200" s="206" t="s">
        <v>1274</v>
      </c>
      <c r="G200" s="207" t="s">
        <v>258</v>
      </c>
      <c r="H200" s="208">
        <v>10.08</v>
      </c>
      <c r="I200" s="209"/>
      <c r="J200" s="210">
        <f>ROUND(I200*H200,2)</f>
        <v>0</v>
      </c>
      <c r="K200" s="206" t="s">
        <v>165</v>
      </c>
      <c r="L200" s="61"/>
      <c r="M200" s="211" t="s">
        <v>22</v>
      </c>
      <c r="N200" s="212" t="s">
        <v>50</v>
      </c>
      <c r="O200" s="42"/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AR200" s="25" t="s">
        <v>166</v>
      </c>
      <c r="AT200" s="25" t="s">
        <v>161</v>
      </c>
      <c r="AU200" s="25" t="s">
        <v>88</v>
      </c>
      <c r="AY200" s="25" t="s">
        <v>159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25" t="s">
        <v>24</v>
      </c>
      <c r="BK200" s="215">
        <f>ROUND(I200*H200,2)</f>
        <v>0</v>
      </c>
      <c r="BL200" s="25" t="s">
        <v>166</v>
      </c>
      <c r="BM200" s="25" t="s">
        <v>1275</v>
      </c>
    </row>
    <row r="201" spans="2:51" s="12" customFormat="1" ht="13.5">
      <c r="B201" s="216"/>
      <c r="C201" s="217"/>
      <c r="D201" s="218" t="s">
        <v>168</v>
      </c>
      <c r="E201" s="219" t="s">
        <v>22</v>
      </c>
      <c r="F201" s="220" t="s">
        <v>1244</v>
      </c>
      <c r="G201" s="217"/>
      <c r="H201" s="221" t="s">
        <v>22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168</v>
      </c>
      <c r="AU201" s="227" t="s">
        <v>88</v>
      </c>
      <c r="AV201" s="12" t="s">
        <v>24</v>
      </c>
      <c r="AW201" s="12" t="s">
        <v>42</v>
      </c>
      <c r="AX201" s="12" t="s">
        <v>79</v>
      </c>
      <c r="AY201" s="227" t="s">
        <v>159</v>
      </c>
    </row>
    <row r="202" spans="2:51" s="12" customFormat="1" ht="13.5">
      <c r="B202" s="216"/>
      <c r="C202" s="217"/>
      <c r="D202" s="218" t="s">
        <v>168</v>
      </c>
      <c r="E202" s="219" t="s">
        <v>22</v>
      </c>
      <c r="F202" s="220" t="s">
        <v>273</v>
      </c>
      <c r="G202" s="217"/>
      <c r="H202" s="221" t="s">
        <v>22</v>
      </c>
      <c r="I202" s="222"/>
      <c r="J202" s="217"/>
      <c r="K202" s="217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168</v>
      </c>
      <c r="AU202" s="227" t="s">
        <v>88</v>
      </c>
      <c r="AV202" s="12" t="s">
        <v>24</v>
      </c>
      <c r="AW202" s="12" t="s">
        <v>42</v>
      </c>
      <c r="AX202" s="12" t="s">
        <v>79</v>
      </c>
      <c r="AY202" s="227" t="s">
        <v>159</v>
      </c>
    </row>
    <row r="203" spans="2:51" s="13" customFormat="1" ht="13.5">
      <c r="B203" s="228"/>
      <c r="C203" s="229"/>
      <c r="D203" s="218" t="s">
        <v>168</v>
      </c>
      <c r="E203" s="242" t="s">
        <v>22</v>
      </c>
      <c r="F203" s="243" t="s">
        <v>1276</v>
      </c>
      <c r="G203" s="229"/>
      <c r="H203" s="244">
        <v>10.08</v>
      </c>
      <c r="I203" s="234"/>
      <c r="J203" s="229"/>
      <c r="K203" s="229"/>
      <c r="L203" s="235"/>
      <c r="M203" s="236"/>
      <c r="N203" s="237"/>
      <c r="O203" s="237"/>
      <c r="P203" s="237"/>
      <c r="Q203" s="237"/>
      <c r="R203" s="237"/>
      <c r="S203" s="237"/>
      <c r="T203" s="238"/>
      <c r="AT203" s="239" t="s">
        <v>168</v>
      </c>
      <c r="AU203" s="239" t="s">
        <v>88</v>
      </c>
      <c r="AV203" s="13" t="s">
        <v>88</v>
      </c>
      <c r="AW203" s="13" t="s">
        <v>42</v>
      </c>
      <c r="AX203" s="13" t="s">
        <v>24</v>
      </c>
      <c r="AY203" s="239" t="s">
        <v>159</v>
      </c>
    </row>
    <row r="204" spans="2:63" s="11" customFormat="1" ht="29.85" customHeight="1">
      <c r="B204" s="187"/>
      <c r="C204" s="188"/>
      <c r="D204" s="201" t="s">
        <v>78</v>
      </c>
      <c r="E204" s="202" t="s">
        <v>185</v>
      </c>
      <c r="F204" s="202" t="s">
        <v>558</v>
      </c>
      <c r="G204" s="188"/>
      <c r="H204" s="188"/>
      <c r="I204" s="191"/>
      <c r="J204" s="203">
        <f>BK204</f>
        <v>0</v>
      </c>
      <c r="K204" s="188"/>
      <c r="L204" s="193"/>
      <c r="M204" s="194"/>
      <c r="N204" s="195"/>
      <c r="O204" s="195"/>
      <c r="P204" s="196">
        <f>SUM(P205:P232)</f>
        <v>0</v>
      </c>
      <c r="Q204" s="195"/>
      <c r="R204" s="196">
        <f>SUM(R205:R232)</f>
        <v>0.33967317999999996</v>
      </c>
      <c r="S204" s="195"/>
      <c r="T204" s="197">
        <f>SUM(T205:T232)</f>
        <v>0</v>
      </c>
      <c r="AR204" s="198" t="s">
        <v>24</v>
      </c>
      <c r="AT204" s="199" t="s">
        <v>78</v>
      </c>
      <c r="AU204" s="199" t="s">
        <v>24</v>
      </c>
      <c r="AY204" s="198" t="s">
        <v>159</v>
      </c>
      <c r="BK204" s="200">
        <f>SUM(BK205:BK232)</f>
        <v>0</v>
      </c>
    </row>
    <row r="205" spans="2:65" s="1" customFormat="1" ht="31.5" customHeight="1">
      <c r="B205" s="41"/>
      <c r="C205" s="204" t="s">
        <v>335</v>
      </c>
      <c r="D205" s="204" t="s">
        <v>161</v>
      </c>
      <c r="E205" s="205" t="s">
        <v>560</v>
      </c>
      <c r="F205" s="206" t="s">
        <v>561</v>
      </c>
      <c r="G205" s="207" t="s">
        <v>164</v>
      </c>
      <c r="H205" s="208">
        <v>56.518</v>
      </c>
      <c r="I205" s="209"/>
      <c r="J205" s="210">
        <f>ROUND(I205*H205,2)</f>
        <v>0</v>
      </c>
      <c r="K205" s="206" t="s">
        <v>165</v>
      </c>
      <c r="L205" s="61"/>
      <c r="M205" s="211" t="s">
        <v>22</v>
      </c>
      <c r="N205" s="212" t="s">
        <v>50</v>
      </c>
      <c r="O205" s="42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AR205" s="25" t="s">
        <v>166</v>
      </c>
      <c r="AT205" s="25" t="s">
        <v>161</v>
      </c>
      <c r="AU205" s="25" t="s">
        <v>88</v>
      </c>
      <c r="AY205" s="25" t="s">
        <v>159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25" t="s">
        <v>24</v>
      </c>
      <c r="BK205" s="215">
        <f>ROUND(I205*H205,2)</f>
        <v>0</v>
      </c>
      <c r="BL205" s="25" t="s">
        <v>166</v>
      </c>
      <c r="BM205" s="25" t="s">
        <v>1277</v>
      </c>
    </row>
    <row r="206" spans="2:51" s="12" customFormat="1" ht="13.5">
      <c r="B206" s="216"/>
      <c r="C206" s="217"/>
      <c r="D206" s="218" t="s">
        <v>168</v>
      </c>
      <c r="E206" s="219" t="s">
        <v>22</v>
      </c>
      <c r="F206" s="220" t="s">
        <v>1244</v>
      </c>
      <c r="G206" s="217"/>
      <c r="H206" s="221" t="s">
        <v>22</v>
      </c>
      <c r="I206" s="222"/>
      <c r="J206" s="217"/>
      <c r="K206" s="217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168</v>
      </c>
      <c r="AU206" s="227" t="s">
        <v>88</v>
      </c>
      <c r="AV206" s="12" t="s">
        <v>24</v>
      </c>
      <c r="AW206" s="12" t="s">
        <v>42</v>
      </c>
      <c r="AX206" s="12" t="s">
        <v>79</v>
      </c>
      <c r="AY206" s="227" t="s">
        <v>159</v>
      </c>
    </row>
    <row r="207" spans="2:51" s="12" customFormat="1" ht="13.5">
      <c r="B207" s="216"/>
      <c r="C207" s="217"/>
      <c r="D207" s="218" t="s">
        <v>168</v>
      </c>
      <c r="E207" s="219" t="s">
        <v>22</v>
      </c>
      <c r="F207" s="220" t="s">
        <v>192</v>
      </c>
      <c r="G207" s="217"/>
      <c r="H207" s="221" t="s">
        <v>22</v>
      </c>
      <c r="I207" s="222"/>
      <c r="J207" s="217"/>
      <c r="K207" s="217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168</v>
      </c>
      <c r="AU207" s="227" t="s">
        <v>88</v>
      </c>
      <c r="AV207" s="12" t="s">
        <v>24</v>
      </c>
      <c r="AW207" s="12" t="s">
        <v>42</v>
      </c>
      <c r="AX207" s="12" t="s">
        <v>79</v>
      </c>
      <c r="AY207" s="227" t="s">
        <v>159</v>
      </c>
    </row>
    <row r="208" spans="2:51" s="13" customFormat="1" ht="13.5">
      <c r="B208" s="228"/>
      <c r="C208" s="229"/>
      <c r="D208" s="230" t="s">
        <v>168</v>
      </c>
      <c r="E208" s="231" t="s">
        <v>22</v>
      </c>
      <c r="F208" s="232" t="s">
        <v>1209</v>
      </c>
      <c r="G208" s="229"/>
      <c r="H208" s="233">
        <v>56.518</v>
      </c>
      <c r="I208" s="234"/>
      <c r="J208" s="229"/>
      <c r="K208" s="229"/>
      <c r="L208" s="235"/>
      <c r="M208" s="236"/>
      <c r="N208" s="237"/>
      <c r="O208" s="237"/>
      <c r="P208" s="237"/>
      <c r="Q208" s="237"/>
      <c r="R208" s="237"/>
      <c r="S208" s="237"/>
      <c r="T208" s="238"/>
      <c r="AT208" s="239" t="s">
        <v>168</v>
      </c>
      <c r="AU208" s="239" t="s">
        <v>88</v>
      </c>
      <c r="AV208" s="13" t="s">
        <v>88</v>
      </c>
      <c r="AW208" s="13" t="s">
        <v>42</v>
      </c>
      <c r="AX208" s="13" t="s">
        <v>24</v>
      </c>
      <c r="AY208" s="239" t="s">
        <v>159</v>
      </c>
    </row>
    <row r="209" spans="2:65" s="1" customFormat="1" ht="22.5" customHeight="1">
      <c r="B209" s="41"/>
      <c r="C209" s="204" t="s">
        <v>341</v>
      </c>
      <c r="D209" s="204" t="s">
        <v>161</v>
      </c>
      <c r="E209" s="205" t="s">
        <v>1093</v>
      </c>
      <c r="F209" s="206" t="s">
        <v>1094</v>
      </c>
      <c r="G209" s="207" t="s">
        <v>164</v>
      </c>
      <c r="H209" s="208">
        <v>44.242</v>
      </c>
      <c r="I209" s="209"/>
      <c r="J209" s="210">
        <f>ROUND(I209*H209,2)</f>
        <v>0</v>
      </c>
      <c r="K209" s="206" t="s">
        <v>165</v>
      </c>
      <c r="L209" s="61"/>
      <c r="M209" s="211" t="s">
        <v>22</v>
      </c>
      <c r="N209" s="212" t="s">
        <v>50</v>
      </c>
      <c r="O209" s="42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AR209" s="25" t="s">
        <v>166</v>
      </c>
      <c r="AT209" s="25" t="s">
        <v>161</v>
      </c>
      <c r="AU209" s="25" t="s">
        <v>88</v>
      </c>
      <c r="AY209" s="25" t="s">
        <v>159</v>
      </c>
      <c r="BE209" s="215">
        <f>IF(N209="základní",J209,0)</f>
        <v>0</v>
      </c>
      <c r="BF209" s="215">
        <f>IF(N209="snížená",J209,0)</f>
        <v>0</v>
      </c>
      <c r="BG209" s="215">
        <f>IF(N209="zákl. přenesená",J209,0)</f>
        <v>0</v>
      </c>
      <c r="BH209" s="215">
        <f>IF(N209="sníž. přenesená",J209,0)</f>
        <v>0</v>
      </c>
      <c r="BI209" s="215">
        <f>IF(N209="nulová",J209,0)</f>
        <v>0</v>
      </c>
      <c r="BJ209" s="25" t="s">
        <v>24</v>
      </c>
      <c r="BK209" s="215">
        <f>ROUND(I209*H209,2)</f>
        <v>0</v>
      </c>
      <c r="BL209" s="25" t="s">
        <v>166</v>
      </c>
      <c r="BM209" s="25" t="s">
        <v>1278</v>
      </c>
    </row>
    <row r="210" spans="2:51" s="12" customFormat="1" ht="13.5">
      <c r="B210" s="216"/>
      <c r="C210" s="217"/>
      <c r="D210" s="218" t="s">
        <v>168</v>
      </c>
      <c r="E210" s="219" t="s">
        <v>22</v>
      </c>
      <c r="F210" s="220" t="s">
        <v>1244</v>
      </c>
      <c r="G210" s="217"/>
      <c r="H210" s="221" t="s">
        <v>22</v>
      </c>
      <c r="I210" s="222"/>
      <c r="J210" s="217"/>
      <c r="K210" s="217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168</v>
      </c>
      <c r="AU210" s="227" t="s">
        <v>88</v>
      </c>
      <c r="AV210" s="12" t="s">
        <v>24</v>
      </c>
      <c r="AW210" s="12" t="s">
        <v>42</v>
      </c>
      <c r="AX210" s="12" t="s">
        <v>79</v>
      </c>
      <c r="AY210" s="227" t="s">
        <v>159</v>
      </c>
    </row>
    <row r="211" spans="2:51" s="12" customFormat="1" ht="13.5">
      <c r="B211" s="216"/>
      <c r="C211" s="217"/>
      <c r="D211" s="218" t="s">
        <v>168</v>
      </c>
      <c r="E211" s="219" t="s">
        <v>22</v>
      </c>
      <c r="F211" s="220" t="s">
        <v>571</v>
      </c>
      <c r="G211" s="217"/>
      <c r="H211" s="221" t="s">
        <v>22</v>
      </c>
      <c r="I211" s="222"/>
      <c r="J211" s="217"/>
      <c r="K211" s="217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168</v>
      </c>
      <c r="AU211" s="227" t="s">
        <v>88</v>
      </c>
      <c r="AV211" s="12" t="s">
        <v>24</v>
      </c>
      <c r="AW211" s="12" t="s">
        <v>42</v>
      </c>
      <c r="AX211" s="12" t="s">
        <v>79</v>
      </c>
      <c r="AY211" s="227" t="s">
        <v>159</v>
      </c>
    </row>
    <row r="212" spans="2:51" s="13" customFormat="1" ht="13.5">
      <c r="B212" s="228"/>
      <c r="C212" s="229"/>
      <c r="D212" s="230" t="s">
        <v>168</v>
      </c>
      <c r="E212" s="231" t="s">
        <v>22</v>
      </c>
      <c r="F212" s="232" t="s">
        <v>1279</v>
      </c>
      <c r="G212" s="229"/>
      <c r="H212" s="233">
        <v>44.242</v>
      </c>
      <c r="I212" s="234"/>
      <c r="J212" s="229"/>
      <c r="K212" s="229"/>
      <c r="L212" s="235"/>
      <c r="M212" s="236"/>
      <c r="N212" s="237"/>
      <c r="O212" s="237"/>
      <c r="P212" s="237"/>
      <c r="Q212" s="237"/>
      <c r="R212" s="237"/>
      <c r="S212" s="237"/>
      <c r="T212" s="238"/>
      <c r="AT212" s="239" t="s">
        <v>168</v>
      </c>
      <c r="AU212" s="239" t="s">
        <v>88</v>
      </c>
      <c r="AV212" s="13" t="s">
        <v>88</v>
      </c>
      <c r="AW212" s="13" t="s">
        <v>42</v>
      </c>
      <c r="AX212" s="13" t="s">
        <v>24</v>
      </c>
      <c r="AY212" s="239" t="s">
        <v>159</v>
      </c>
    </row>
    <row r="213" spans="2:65" s="1" customFormat="1" ht="22.5" customHeight="1">
      <c r="B213" s="41"/>
      <c r="C213" s="204" t="s">
        <v>345</v>
      </c>
      <c r="D213" s="204" t="s">
        <v>161</v>
      </c>
      <c r="E213" s="205" t="s">
        <v>568</v>
      </c>
      <c r="F213" s="206" t="s">
        <v>569</v>
      </c>
      <c r="G213" s="207" t="s">
        <v>164</v>
      </c>
      <c r="H213" s="208">
        <v>56.518</v>
      </c>
      <c r="I213" s="209"/>
      <c r="J213" s="210">
        <f>ROUND(I213*H213,2)</f>
        <v>0</v>
      </c>
      <c r="K213" s="206" t="s">
        <v>165</v>
      </c>
      <c r="L213" s="61"/>
      <c r="M213" s="211" t="s">
        <v>22</v>
      </c>
      <c r="N213" s="212" t="s">
        <v>50</v>
      </c>
      <c r="O213" s="42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AR213" s="25" t="s">
        <v>166</v>
      </c>
      <c r="AT213" s="25" t="s">
        <v>161</v>
      </c>
      <c r="AU213" s="25" t="s">
        <v>88</v>
      </c>
      <c r="AY213" s="25" t="s">
        <v>159</v>
      </c>
      <c r="BE213" s="215">
        <f>IF(N213="základní",J213,0)</f>
        <v>0</v>
      </c>
      <c r="BF213" s="215">
        <f>IF(N213="snížená",J213,0)</f>
        <v>0</v>
      </c>
      <c r="BG213" s="215">
        <f>IF(N213="zákl. přenesená",J213,0)</f>
        <v>0</v>
      </c>
      <c r="BH213" s="215">
        <f>IF(N213="sníž. přenesená",J213,0)</f>
        <v>0</v>
      </c>
      <c r="BI213" s="215">
        <f>IF(N213="nulová",J213,0)</f>
        <v>0</v>
      </c>
      <c r="BJ213" s="25" t="s">
        <v>24</v>
      </c>
      <c r="BK213" s="215">
        <f>ROUND(I213*H213,2)</f>
        <v>0</v>
      </c>
      <c r="BL213" s="25" t="s">
        <v>166</v>
      </c>
      <c r="BM213" s="25" t="s">
        <v>1280</v>
      </c>
    </row>
    <row r="214" spans="2:51" s="12" customFormat="1" ht="13.5">
      <c r="B214" s="216"/>
      <c r="C214" s="217"/>
      <c r="D214" s="218" t="s">
        <v>168</v>
      </c>
      <c r="E214" s="219" t="s">
        <v>22</v>
      </c>
      <c r="F214" s="220" t="s">
        <v>1244</v>
      </c>
      <c r="G214" s="217"/>
      <c r="H214" s="221" t="s">
        <v>22</v>
      </c>
      <c r="I214" s="222"/>
      <c r="J214" s="217"/>
      <c r="K214" s="217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168</v>
      </c>
      <c r="AU214" s="227" t="s">
        <v>88</v>
      </c>
      <c r="AV214" s="12" t="s">
        <v>24</v>
      </c>
      <c r="AW214" s="12" t="s">
        <v>42</v>
      </c>
      <c r="AX214" s="12" t="s">
        <v>79</v>
      </c>
      <c r="AY214" s="227" t="s">
        <v>159</v>
      </c>
    </row>
    <row r="215" spans="2:51" s="12" customFormat="1" ht="13.5">
      <c r="B215" s="216"/>
      <c r="C215" s="217"/>
      <c r="D215" s="218" t="s">
        <v>168</v>
      </c>
      <c r="E215" s="219" t="s">
        <v>22</v>
      </c>
      <c r="F215" s="220" t="s">
        <v>571</v>
      </c>
      <c r="G215" s="217"/>
      <c r="H215" s="221" t="s">
        <v>22</v>
      </c>
      <c r="I215" s="222"/>
      <c r="J215" s="217"/>
      <c r="K215" s="217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168</v>
      </c>
      <c r="AU215" s="227" t="s">
        <v>88</v>
      </c>
      <c r="AV215" s="12" t="s">
        <v>24</v>
      </c>
      <c r="AW215" s="12" t="s">
        <v>42</v>
      </c>
      <c r="AX215" s="12" t="s">
        <v>79</v>
      </c>
      <c r="AY215" s="227" t="s">
        <v>159</v>
      </c>
    </row>
    <row r="216" spans="2:51" s="12" customFormat="1" ht="13.5">
      <c r="B216" s="216"/>
      <c r="C216" s="217"/>
      <c r="D216" s="218" t="s">
        <v>168</v>
      </c>
      <c r="E216" s="219" t="s">
        <v>22</v>
      </c>
      <c r="F216" s="220" t="s">
        <v>192</v>
      </c>
      <c r="G216" s="217"/>
      <c r="H216" s="221" t="s">
        <v>22</v>
      </c>
      <c r="I216" s="222"/>
      <c r="J216" s="217"/>
      <c r="K216" s="217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168</v>
      </c>
      <c r="AU216" s="227" t="s">
        <v>88</v>
      </c>
      <c r="AV216" s="12" t="s">
        <v>24</v>
      </c>
      <c r="AW216" s="12" t="s">
        <v>42</v>
      </c>
      <c r="AX216" s="12" t="s">
        <v>79</v>
      </c>
      <c r="AY216" s="227" t="s">
        <v>159</v>
      </c>
    </row>
    <row r="217" spans="2:51" s="13" customFormat="1" ht="13.5">
      <c r="B217" s="228"/>
      <c r="C217" s="229"/>
      <c r="D217" s="230" t="s">
        <v>168</v>
      </c>
      <c r="E217" s="231" t="s">
        <v>22</v>
      </c>
      <c r="F217" s="232" t="s">
        <v>1209</v>
      </c>
      <c r="G217" s="229"/>
      <c r="H217" s="233">
        <v>56.518</v>
      </c>
      <c r="I217" s="234"/>
      <c r="J217" s="229"/>
      <c r="K217" s="229"/>
      <c r="L217" s="235"/>
      <c r="M217" s="236"/>
      <c r="N217" s="237"/>
      <c r="O217" s="237"/>
      <c r="P217" s="237"/>
      <c r="Q217" s="237"/>
      <c r="R217" s="237"/>
      <c r="S217" s="237"/>
      <c r="T217" s="238"/>
      <c r="AT217" s="239" t="s">
        <v>168</v>
      </c>
      <c r="AU217" s="239" t="s">
        <v>88</v>
      </c>
      <c r="AV217" s="13" t="s">
        <v>88</v>
      </c>
      <c r="AW217" s="13" t="s">
        <v>42</v>
      </c>
      <c r="AX217" s="13" t="s">
        <v>24</v>
      </c>
      <c r="AY217" s="239" t="s">
        <v>159</v>
      </c>
    </row>
    <row r="218" spans="2:65" s="1" customFormat="1" ht="22.5" customHeight="1">
      <c r="B218" s="41"/>
      <c r="C218" s="204" t="s">
        <v>349</v>
      </c>
      <c r="D218" s="204" t="s">
        <v>161</v>
      </c>
      <c r="E218" s="205" t="s">
        <v>577</v>
      </c>
      <c r="F218" s="206" t="s">
        <v>578</v>
      </c>
      <c r="G218" s="207" t="s">
        <v>164</v>
      </c>
      <c r="H218" s="208">
        <v>100.76</v>
      </c>
      <c r="I218" s="209"/>
      <c r="J218" s="210">
        <f>ROUND(I218*H218,2)</f>
        <v>0</v>
      </c>
      <c r="K218" s="206" t="s">
        <v>165</v>
      </c>
      <c r="L218" s="61"/>
      <c r="M218" s="211" t="s">
        <v>22</v>
      </c>
      <c r="N218" s="212" t="s">
        <v>50</v>
      </c>
      <c r="O218" s="42"/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4">
        <f>S218*H218</f>
        <v>0</v>
      </c>
      <c r="AR218" s="25" t="s">
        <v>166</v>
      </c>
      <c r="AT218" s="25" t="s">
        <v>161</v>
      </c>
      <c r="AU218" s="25" t="s">
        <v>88</v>
      </c>
      <c r="AY218" s="25" t="s">
        <v>159</v>
      </c>
      <c r="BE218" s="215">
        <f>IF(N218="základní",J218,0)</f>
        <v>0</v>
      </c>
      <c r="BF218" s="215">
        <f>IF(N218="snížená",J218,0)</f>
        <v>0</v>
      </c>
      <c r="BG218" s="215">
        <f>IF(N218="zákl. přenesená",J218,0)</f>
        <v>0</v>
      </c>
      <c r="BH218" s="215">
        <f>IF(N218="sníž. přenesená",J218,0)</f>
        <v>0</v>
      </c>
      <c r="BI218" s="215">
        <f>IF(N218="nulová",J218,0)</f>
        <v>0</v>
      </c>
      <c r="BJ218" s="25" t="s">
        <v>24</v>
      </c>
      <c r="BK218" s="215">
        <f>ROUND(I218*H218,2)</f>
        <v>0</v>
      </c>
      <c r="BL218" s="25" t="s">
        <v>166</v>
      </c>
      <c r="BM218" s="25" t="s">
        <v>1281</v>
      </c>
    </row>
    <row r="219" spans="2:51" s="12" customFormat="1" ht="13.5">
      <c r="B219" s="216"/>
      <c r="C219" s="217"/>
      <c r="D219" s="218" t="s">
        <v>168</v>
      </c>
      <c r="E219" s="219" t="s">
        <v>22</v>
      </c>
      <c r="F219" s="220" t="s">
        <v>1244</v>
      </c>
      <c r="G219" s="217"/>
      <c r="H219" s="221" t="s">
        <v>22</v>
      </c>
      <c r="I219" s="222"/>
      <c r="J219" s="217"/>
      <c r="K219" s="217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168</v>
      </c>
      <c r="AU219" s="227" t="s">
        <v>88</v>
      </c>
      <c r="AV219" s="12" t="s">
        <v>24</v>
      </c>
      <c r="AW219" s="12" t="s">
        <v>42</v>
      </c>
      <c r="AX219" s="12" t="s">
        <v>79</v>
      </c>
      <c r="AY219" s="227" t="s">
        <v>159</v>
      </c>
    </row>
    <row r="220" spans="2:51" s="13" customFormat="1" ht="13.5">
      <c r="B220" s="228"/>
      <c r="C220" s="229"/>
      <c r="D220" s="218" t="s">
        <v>168</v>
      </c>
      <c r="E220" s="242" t="s">
        <v>22</v>
      </c>
      <c r="F220" s="243" t="s">
        <v>1282</v>
      </c>
      <c r="G220" s="229"/>
      <c r="H220" s="244">
        <v>44.242</v>
      </c>
      <c r="I220" s="234"/>
      <c r="J220" s="229"/>
      <c r="K220" s="229"/>
      <c r="L220" s="235"/>
      <c r="M220" s="236"/>
      <c r="N220" s="237"/>
      <c r="O220" s="237"/>
      <c r="P220" s="237"/>
      <c r="Q220" s="237"/>
      <c r="R220" s="237"/>
      <c r="S220" s="237"/>
      <c r="T220" s="238"/>
      <c r="AT220" s="239" t="s">
        <v>168</v>
      </c>
      <c r="AU220" s="239" t="s">
        <v>88</v>
      </c>
      <c r="AV220" s="13" t="s">
        <v>88</v>
      </c>
      <c r="AW220" s="13" t="s">
        <v>42</v>
      </c>
      <c r="AX220" s="13" t="s">
        <v>79</v>
      </c>
      <c r="AY220" s="239" t="s">
        <v>159</v>
      </c>
    </row>
    <row r="221" spans="2:51" s="13" customFormat="1" ht="13.5">
      <c r="B221" s="228"/>
      <c r="C221" s="229"/>
      <c r="D221" s="218" t="s">
        <v>168</v>
      </c>
      <c r="E221" s="242" t="s">
        <v>22</v>
      </c>
      <c r="F221" s="243" t="s">
        <v>1283</v>
      </c>
      <c r="G221" s="229"/>
      <c r="H221" s="244">
        <v>56.518</v>
      </c>
      <c r="I221" s="234"/>
      <c r="J221" s="229"/>
      <c r="K221" s="229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168</v>
      </c>
      <c r="AU221" s="239" t="s">
        <v>88</v>
      </c>
      <c r="AV221" s="13" t="s">
        <v>88</v>
      </c>
      <c r="AW221" s="13" t="s">
        <v>42</v>
      </c>
      <c r="AX221" s="13" t="s">
        <v>79</v>
      </c>
      <c r="AY221" s="239" t="s">
        <v>159</v>
      </c>
    </row>
    <row r="222" spans="2:51" s="14" customFormat="1" ht="13.5">
      <c r="B222" s="245"/>
      <c r="C222" s="246"/>
      <c r="D222" s="230" t="s">
        <v>168</v>
      </c>
      <c r="E222" s="247" t="s">
        <v>22</v>
      </c>
      <c r="F222" s="248" t="s">
        <v>204</v>
      </c>
      <c r="G222" s="246"/>
      <c r="H222" s="249">
        <v>100.76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AT222" s="255" t="s">
        <v>168</v>
      </c>
      <c r="AU222" s="255" t="s">
        <v>88</v>
      </c>
      <c r="AV222" s="14" t="s">
        <v>166</v>
      </c>
      <c r="AW222" s="14" t="s">
        <v>42</v>
      </c>
      <c r="AX222" s="14" t="s">
        <v>24</v>
      </c>
      <c r="AY222" s="255" t="s">
        <v>159</v>
      </c>
    </row>
    <row r="223" spans="2:65" s="1" customFormat="1" ht="31.5" customHeight="1">
      <c r="B223" s="41"/>
      <c r="C223" s="204" t="s">
        <v>353</v>
      </c>
      <c r="D223" s="204" t="s">
        <v>161</v>
      </c>
      <c r="E223" s="205" t="s">
        <v>1099</v>
      </c>
      <c r="F223" s="206" t="s">
        <v>1100</v>
      </c>
      <c r="G223" s="207" t="s">
        <v>164</v>
      </c>
      <c r="H223" s="208">
        <v>44.242</v>
      </c>
      <c r="I223" s="209"/>
      <c r="J223" s="210">
        <f>ROUND(I223*H223,2)</f>
        <v>0</v>
      </c>
      <c r="K223" s="206" t="s">
        <v>165</v>
      </c>
      <c r="L223" s="61"/>
      <c r="M223" s="211" t="s">
        <v>22</v>
      </c>
      <c r="N223" s="212" t="s">
        <v>50</v>
      </c>
      <c r="O223" s="42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AR223" s="25" t="s">
        <v>166</v>
      </c>
      <c r="AT223" s="25" t="s">
        <v>161</v>
      </c>
      <c r="AU223" s="25" t="s">
        <v>88</v>
      </c>
      <c r="AY223" s="25" t="s">
        <v>159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25" t="s">
        <v>24</v>
      </c>
      <c r="BK223" s="215">
        <f>ROUND(I223*H223,2)</f>
        <v>0</v>
      </c>
      <c r="BL223" s="25" t="s">
        <v>166</v>
      </c>
      <c r="BM223" s="25" t="s">
        <v>1284</v>
      </c>
    </row>
    <row r="224" spans="2:51" s="12" customFormat="1" ht="13.5">
      <c r="B224" s="216"/>
      <c r="C224" s="217"/>
      <c r="D224" s="218" t="s">
        <v>168</v>
      </c>
      <c r="E224" s="219" t="s">
        <v>22</v>
      </c>
      <c r="F224" s="220" t="s">
        <v>1244</v>
      </c>
      <c r="G224" s="217"/>
      <c r="H224" s="221" t="s">
        <v>22</v>
      </c>
      <c r="I224" s="222"/>
      <c r="J224" s="217"/>
      <c r="K224" s="217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168</v>
      </c>
      <c r="AU224" s="227" t="s">
        <v>88</v>
      </c>
      <c r="AV224" s="12" t="s">
        <v>24</v>
      </c>
      <c r="AW224" s="12" t="s">
        <v>42</v>
      </c>
      <c r="AX224" s="12" t="s">
        <v>79</v>
      </c>
      <c r="AY224" s="227" t="s">
        <v>159</v>
      </c>
    </row>
    <row r="225" spans="2:51" s="13" customFormat="1" ht="13.5">
      <c r="B225" s="228"/>
      <c r="C225" s="229"/>
      <c r="D225" s="230" t="s">
        <v>168</v>
      </c>
      <c r="E225" s="231" t="s">
        <v>22</v>
      </c>
      <c r="F225" s="232" t="s">
        <v>1282</v>
      </c>
      <c r="G225" s="229"/>
      <c r="H225" s="233">
        <v>44.242</v>
      </c>
      <c r="I225" s="234"/>
      <c r="J225" s="229"/>
      <c r="K225" s="229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168</v>
      </c>
      <c r="AU225" s="239" t="s">
        <v>88</v>
      </c>
      <c r="AV225" s="13" t="s">
        <v>88</v>
      </c>
      <c r="AW225" s="13" t="s">
        <v>42</v>
      </c>
      <c r="AX225" s="13" t="s">
        <v>24</v>
      </c>
      <c r="AY225" s="239" t="s">
        <v>159</v>
      </c>
    </row>
    <row r="226" spans="2:65" s="1" customFormat="1" ht="31.5" customHeight="1">
      <c r="B226" s="41"/>
      <c r="C226" s="204" t="s">
        <v>358</v>
      </c>
      <c r="D226" s="204" t="s">
        <v>161</v>
      </c>
      <c r="E226" s="205" t="s">
        <v>582</v>
      </c>
      <c r="F226" s="206" t="s">
        <v>583</v>
      </c>
      <c r="G226" s="207" t="s">
        <v>164</v>
      </c>
      <c r="H226" s="208">
        <v>56.518</v>
      </c>
      <c r="I226" s="209"/>
      <c r="J226" s="210">
        <f>ROUND(I226*H226,2)</f>
        <v>0</v>
      </c>
      <c r="K226" s="206" t="s">
        <v>165</v>
      </c>
      <c r="L226" s="61"/>
      <c r="M226" s="211" t="s">
        <v>22</v>
      </c>
      <c r="N226" s="212" t="s">
        <v>50</v>
      </c>
      <c r="O226" s="42"/>
      <c r="P226" s="213">
        <f>O226*H226</f>
        <v>0</v>
      </c>
      <c r="Q226" s="213">
        <v>0.00601</v>
      </c>
      <c r="R226" s="213">
        <f>Q226*H226</f>
        <v>0.33967317999999996</v>
      </c>
      <c r="S226" s="213">
        <v>0</v>
      </c>
      <c r="T226" s="214">
        <f>S226*H226</f>
        <v>0</v>
      </c>
      <c r="AR226" s="25" t="s">
        <v>166</v>
      </c>
      <c r="AT226" s="25" t="s">
        <v>161</v>
      </c>
      <c r="AU226" s="25" t="s">
        <v>88</v>
      </c>
      <c r="AY226" s="25" t="s">
        <v>159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25" t="s">
        <v>24</v>
      </c>
      <c r="BK226" s="215">
        <f>ROUND(I226*H226,2)</f>
        <v>0</v>
      </c>
      <c r="BL226" s="25" t="s">
        <v>166</v>
      </c>
      <c r="BM226" s="25" t="s">
        <v>1285</v>
      </c>
    </row>
    <row r="227" spans="2:51" s="12" customFormat="1" ht="13.5">
      <c r="B227" s="216"/>
      <c r="C227" s="217"/>
      <c r="D227" s="218" t="s">
        <v>168</v>
      </c>
      <c r="E227" s="219" t="s">
        <v>22</v>
      </c>
      <c r="F227" s="220" t="s">
        <v>1286</v>
      </c>
      <c r="G227" s="217"/>
      <c r="H227" s="221" t="s">
        <v>22</v>
      </c>
      <c r="I227" s="222"/>
      <c r="J227" s="217"/>
      <c r="K227" s="217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168</v>
      </c>
      <c r="AU227" s="227" t="s">
        <v>88</v>
      </c>
      <c r="AV227" s="12" t="s">
        <v>24</v>
      </c>
      <c r="AW227" s="12" t="s">
        <v>42</v>
      </c>
      <c r="AX227" s="12" t="s">
        <v>79</v>
      </c>
      <c r="AY227" s="227" t="s">
        <v>159</v>
      </c>
    </row>
    <row r="228" spans="2:51" s="13" customFormat="1" ht="13.5">
      <c r="B228" s="228"/>
      <c r="C228" s="229"/>
      <c r="D228" s="230" t="s">
        <v>168</v>
      </c>
      <c r="E228" s="231" t="s">
        <v>22</v>
      </c>
      <c r="F228" s="232" t="s">
        <v>1283</v>
      </c>
      <c r="G228" s="229"/>
      <c r="H228" s="233">
        <v>56.518</v>
      </c>
      <c r="I228" s="234"/>
      <c r="J228" s="229"/>
      <c r="K228" s="229"/>
      <c r="L228" s="235"/>
      <c r="M228" s="236"/>
      <c r="N228" s="237"/>
      <c r="O228" s="237"/>
      <c r="P228" s="237"/>
      <c r="Q228" s="237"/>
      <c r="R228" s="237"/>
      <c r="S228" s="237"/>
      <c r="T228" s="238"/>
      <c r="AT228" s="239" t="s">
        <v>168</v>
      </c>
      <c r="AU228" s="239" t="s">
        <v>88</v>
      </c>
      <c r="AV228" s="13" t="s">
        <v>88</v>
      </c>
      <c r="AW228" s="13" t="s">
        <v>42</v>
      </c>
      <c r="AX228" s="13" t="s">
        <v>24</v>
      </c>
      <c r="AY228" s="239" t="s">
        <v>159</v>
      </c>
    </row>
    <row r="229" spans="2:65" s="1" customFormat="1" ht="31.5" customHeight="1">
      <c r="B229" s="41"/>
      <c r="C229" s="204" t="s">
        <v>369</v>
      </c>
      <c r="D229" s="204" t="s">
        <v>161</v>
      </c>
      <c r="E229" s="205" t="s">
        <v>598</v>
      </c>
      <c r="F229" s="206" t="s">
        <v>599</v>
      </c>
      <c r="G229" s="207" t="s">
        <v>164</v>
      </c>
      <c r="H229" s="208">
        <v>113.036</v>
      </c>
      <c r="I229" s="209"/>
      <c r="J229" s="210">
        <f>ROUND(I229*H229,2)</f>
        <v>0</v>
      </c>
      <c r="K229" s="206" t="s">
        <v>165</v>
      </c>
      <c r="L229" s="61"/>
      <c r="M229" s="211" t="s">
        <v>22</v>
      </c>
      <c r="N229" s="212" t="s">
        <v>50</v>
      </c>
      <c r="O229" s="42"/>
      <c r="P229" s="213">
        <f>O229*H229</f>
        <v>0</v>
      </c>
      <c r="Q229" s="213">
        <v>0</v>
      </c>
      <c r="R229" s="213">
        <f>Q229*H229</f>
        <v>0</v>
      </c>
      <c r="S229" s="213">
        <v>0</v>
      </c>
      <c r="T229" s="214">
        <f>S229*H229</f>
        <v>0</v>
      </c>
      <c r="AR229" s="25" t="s">
        <v>166</v>
      </c>
      <c r="AT229" s="25" t="s">
        <v>161</v>
      </c>
      <c r="AU229" s="25" t="s">
        <v>88</v>
      </c>
      <c r="AY229" s="25" t="s">
        <v>159</v>
      </c>
      <c r="BE229" s="215">
        <f>IF(N229="základní",J229,0)</f>
        <v>0</v>
      </c>
      <c r="BF229" s="215">
        <f>IF(N229="snížená",J229,0)</f>
        <v>0</v>
      </c>
      <c r="BG229" s="215">
        <f>IF(N229="zákl. přenesená",J229,0)</f>
        <v>0</v>
      </c>
      <c r="BH229" s="215">
        <f>IF(N229="sníž. přenesená",J229,0)</f>
        <v>0</v>
      </c>
      <c r="BI229" s="215">
        <f>IF(N229="nulová",J229,0)</f>
        <v>0</v>
      </c>
      <c r="BJ229" s="25" t="s">
        <v>24</v>
      </c>
      <c r="BK229" s="215">
        <f>ROUND(I229*H229,2)</f>
        <v>0</v>
      </c>
      <c r="BL229" s="25" t="s">
        <v>166</v>
      </c>
      <c r="BM229" s="25" t="s">
        <v>1287</v>
      </c>
    </row>
    <row r="230" spans="2:51" s="12" customFormat="1" ht="13.5">
      <c r="B230" s="216"/>
      <c r="C230" s="217"/>
      <c r="D230" s="218" t="s">
        <v>168</v>
      </c>
      <c r="E230" s="219" t="s">
        <v>22</v>
      </c>
      <c r="F230" s="220" t="s">
        <v>1286</v>
      </c>
      <c r="G230" s="217"/>
      <c r="H230" s="221" t="s">
        <v>22</v>
      </c>
      <c r="I230" s="222"/>
      <c r="J230" s="217"/>
      <c r="K230" s="217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168</v>
      </c>
      <c r="AU230" s="227" t="s">
        <v>88</v>
      </c>
      <c r="AV230" s="12" t="s">
        <v>24</v>
      </c>
      <c r="AW230" s="12" t="s">
        <v>42</v>
      </c>
      <c r="AX230" s="12" t="s">
        <v>79</v>
      </c>
      <c r="AY230" s="227" t="s">
        <v>159</v>
      </c>
    </row>
    <row r="231" spans="2:51" s="12" customFormat="1" ht="13.5">
      <c r="B231" s="216"/>
      <c r="C231" s="217"/>
      <c r="D231" s="218" t="s">
        <v>168</v>
      </c>
      <c r="E231" s="219" t="s">
        <v>22</v>
      </c>
      <c r="F231" s="220" t="s">
        <v>601</v>
      </c>
      <c r="G231" s="217"/>
      <c r="H231" s="221" t="s">
        <v>22</v>
      </c>
      <c r="I231" s="222"/>
      <c r="J231" s="217"/>
      <c r="K231" s="217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168</v>
      </c>
      <c r="AU231" s="227" t="s">
        <v>88</v>
      </c>
      <c r="AV231" s="12" t="s">
        <v>24</v>
      </c>
      <c r="AW231" s="12" t="s">
        <v>42</v>
      </c>
      <c r="AX231" s="12" t="s">
        <v>79</v>
      </c>
      <c r="AY231" s="227" t="s">
        <v>159</v>
      </c>
    </row>
    <row r="232" spans="2:51" s="13" customFormat="1" ht="13.5">
      <c r="B232" s="228"/>
      <c r="C232" s="229"/>
      <c r="D232" s="218" t="s">
        <v>168</v>
      </c>
      <c r="E232" s="242" t="s">
        <v>22</v>
      </c>
      <c r="F232" s="243" t="s">
        <v>1288</v>
      </c>
      <c r="G232" s="229"/>
      <c r="H232" s="244">
        <v>113.036</v>
      </c>
      <c r="I232" s="234"/>
      <c r="J232" s="229"/>
      <c r="K232" s="229"/>
      <c r="L232" s="235"/>
      <c r="M232" s="236"/>
      <c r="N232" s="237"/>
      <c r="O232" s="237"/>
      <c r="P232" s="237"/>
      <c r="Q232" s="237"/>
      <c r="R232" s="237"/>
      <c r="S232" s="237"/>
      <c r="T232" s="238"/>
      <c r="AT232" s="239" t="s">
        <v>168</v>
      </c>
      <c r="AU232" s="239" t="s">
        <v>88</v>
      </c>
      <c r="AV232" s="13" t="s">
        <v>88</v>
      </c>
      <c r="AW232" s="13" t="s">
        <v>42</v>
      </c>
      <c r="AX232" s="13" t="s">
        <v>24</v>
      </c>
      <c r="AY232" s="239" t="s">
        <v>159</v>
      </c>
    </row>
    <row r="233" spans="2:63" s="11" customFormat="1" ht="29.85" customHeight="1">
      <c r="B233" s="187"/>
      <c r="C233" s="188"/>
      <c r="D233" s="201" t="s">
        <v>78</v>
      </c>
      <c r="E233" s="202" t="s">
        <v>214</v>
      </c>
      <c r="F233" s="202" t="s">
        <v>608</v>
      </c>
      <c r="G233" s="188"/>
      <c r="H233" s="188"/>
      <c r="I233" s="191"/>
      <c r="J233" s="203">
        <f>BK233</f>
        <v>0</v>
      </c>
      <c r="K233" s="188"/>
      <c r="L233" s="193"/>
      <c r="M233" s="194"/>
      <c r="N233" s="195"/>
      <c r="O233" s="195"/>
      <c r="P233" s="196">
        <f>SUM(P234:P300)</f>
        <v>0</v>
      </c>
      <c r="Q233" s="195"/>
      <c r="R233" s="196">
        <f>SUM(R234:R300)</f>
        <v>2.2986039999999996</v>
      </c>
      <c r="S233" s="195"/>
      <c r="T233" s="197">
        <f>SUM(T234:T300)</f>
        <v>0.0745</v>
      </c>
      <c r="AR233" s="198" t="s">
        <v>24</v>
      </c>
      <c r="AT233" s="199" t="s">
        <v>78</v>
      </c>
      <c r="AU233" s="199" t="s">
        <v>24</v>
      </c>
      <c r="AY233" s="198" t="s">
        <v>159</v>
      </c>
      <c r="BK233" s="200">
        <f>SUM(BK234:BK300)</f>
        <v>0</v>
      </c>
    </row>
    <row r="234" spans="2:65" s="1" customFormat="1" ht="22.5" customHeight="1">
      <c r="B234" s="41"/>
      <c r="C234" s="204" t="s">
        <v>374</v>
      </c>
      <c r="D234" s="204" t="s">
        <v>161</v>
      </c>
      <c r="E234" s="205" t="s">
        <v>1289</v>
      </c>
      <c r="F234" s="206" t="s">
        <v>1290</v>
      </c>
      <c r="G234" s="207" t="s">
        <v>173</v>
      </c>
      <c r="H234" s="208">
        <v>1</v>
      </c>
      <c r="I234" s="209"/>
      <c r="J234" s="210">
        <f>ROUND(I234*H234,2)</f>
        <v>0</v>
      </c>
      <c r="K234" s="206" t="s">
        <v>165</v>
      </c>
      <c r="L234" s="61"/>
      <c r="M234" s="211" t="s">
        <v>22</v>
      </c>
      <c r="N234" s="212" t="s">
        <v>50</v>
      </c>
      <c r="O234" s="42"/>
      <c r="P234" s="213">
        <f>O234*H234</f>
        <v>0</v>
      </c>
      <c r="Q234" s="213">
        <v>0</v>
      </c>
      <c r="R234" s="213">
        <f>Q234*H234</f>
        <v>0</v>
      </c>
      <c r="S234" s="213">
        <v>0</v>
      </c>
      <c r="T234" s="214">
        <f>S234*H234</f>
        <v>0</v>
      </c>
      <c r="AR234" s="25" t="s">
        <v>166</v>
      </c>
      <c r="AT234" s="25" t="s">
        <v>161</v>
      </c>
      <c r="AU234" s="25" t="s">
        <v>88</v>
      </c>
      <c r="AY234" s="25" t="s">
        <v>159</v>
      </c>
      <c r="BE234" s="215">
        <f>IF(N234="základní",J234,0)</f>
        <v>0</v>
      </c>
      <c r="BF234" s="215">
        <f>IF(N234="snížená",J234,0)</f>
        <v>0</v>
      </c>
      <c r="BG234" s="215">
        <f>IF(N234="zákl. přenesená",J234,0)</f>
        <v>0</v>
      </c>
      <c r="BH234" s="215">
        <f>IF(N234="sníž. přenesená",J234,0)</f>
        <v>0</v>
      </c>
      <c r="BI234" s="215">
        <f>IF(N234="nulová",J234,0)</f>
        <v>0</v>
      </c>
      <c r="BJ234" s="25" t="s">
        <v>24</v>
      </c>
      <c r="BK234" s="215">
        <f>ROUND(I234*H234,2)</f>
        <v>0</v>
      </c>
      <c r="BL234" s="25" t="s">
        <v>166</v>
      </c>
      <c r="BM234" s="25" t="s">
        <v>1291</v>
      </c>
    </row>
    <row r="235" spans="2:65" s="1" customFormat="1" ht="22.5" customHeight="1">
      <c r="B235" s="41"/>
      <c r="C235" s="204" t="s">
        <v>381</v>
      </c>
      <c r="D235" s="204" t="s">
        <v>161</v>
      </c>
      <c r="E235" s="205" t="s">
        <v>1292</v>
      </c>
      <c r="F235" s="206" t="s">
        <v>1293</v>
      </c>
      <c r="G235" s="207" t="s">
        <v>173</v>
      </c>
      <c r="H235" s="208">
        <v>1</v>
      </c>
      <c r="I235" s="209"/>
      <c r="J235" s="210">
        <f>ROUND(I235*H235,2)</f>
        <v>0</v>
      </c>
      <c r="K235" s="206" t="s">
        <v>165</v>
      </c>
      <c r="L235" s="61"/>
      <c r="M235" s="211" t="s">
        <v>22</v>
      </c>
      <c r="N235" s="212" t="s">
        <v>50</v>
      </c>
      <c r="O235" s="42"/>
      <c r="P235" s="213">
        <f>O235*H235</f>
        <v>0</v>
      </c>
      <c r="Q235" s="213">
        <v>0</v>
      </c>
      <c r="R235" s="213">
        <f>Q235*H235</f>
        <v>0</v>
      </c>
      <c r="S235" s="213">
        <v>0</v>
      </c>
      <c r="T235" s="214">
        <f>S235*H235</f>
        <v>0</v>
      </c>
      <c r="AR235" s="25" t="s">
        <v>166</v>
      </c>
      <c r="AT235" s="25" t="s">
        <v>161</v>
      </c>
      <c r="AU235" s="25" t="s">
        <v>88</v>
      </c>
      <c r="AY235" s="25" t="s">
        <v>159</v>
      </c>
      <c r="BE235" s="215">
        <f>IF(N235="základní",J235,0)</f>
        <v>0</v>
      </c>
      <c r="BF235" s="215">
        <f>IF(N235="snížená",J235,0)</f>
        <v>0</v>
      </c>
      <c r="BG235" s="215">
        <f>IF(N235="zákl. přenesená",J235,0)</f>
        <v>0</v>
      </c>
      <c r="BH235" s="215">
        <f>IF(N235="sníž. přenesená",J235,0)</f>
        <v>0</v>
      </c>
      <c r="BI235" s="215">
        <f>IF(N235="nulová",J235,0)</f>
        <v>0</v>
      </c>
      <c r="BJ235" s="25" t="s">
        <v>24</v>
      </c>
      <c r="BK235" s="215">
        <f>ROUND(I235*H235,2)</f>
        <v>0</v>
      </c>
      <c r="BL235" s="25" t="s">
        <v>166</v>
      </c>
      <c r="BM235" s="25" t="s">
        <v>1294</v>
      </c>
    </row>
    <row r="236" spans="2:65" s="1" customFormat="1" ht="31.5" customHeight="1">
      <c r="B236" s="41"/>
      <c r="C236" s="204" t="s">
        <v>394</v>
      </c>
      <c r="D236" s="204" t="s">
        <v>161</v>
      </c>
      <c r="E236" s="205" t="s">
        <v>1295</v>
      </c>
      <c r="F236" s="206" t="s">
        <v>1296</v>
      </c>
      <c r="G236" s="207" t="s">
        <v>217</v>
      </c>
      <c r="H236" s="208">
        <v>91.6</v>
      </c>
      <c r="I236" s="209"/>
      <c r="J236" s="210">
        <f>ROUND(I236*H236,2)</f>
        <v>0</v>
      </c>
      <c r="K236" s="206" t="s">
        <v>165</v>
      </c>
      <c r="L236" s="61"/>
      <c r="M236" s="211" t="s">
        <v>22</v>
      </c>
      <c r="N236" s="212" t="s">
        <v>50</v>
      </c>
      <c r="O236" s="42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AR236" s="25" t="s">
        <v>166</v>
      </c>
      <c r="AT236" s="25" t="s">
        <v>161</v>
      </c>
      <c r="AU236" s="25" t="s">
        <v>88</v>
      </c>
      <c r="AY236" s="25" t="s">
        <v>159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25" t="s">
        <v>24</v>
      </c>
      <c r="BK236" s="215">
        <f>ROUND(I236*H236,2)</f>
        <v>0</v>
      </c>
      <c r="BL236" s="25" t="s">
        <v>166</v>
      </c>
      <c r="BM236" s="25" t="s">
        <v>1297</v>
      </c>
    </row>
    <row r="237" spans="2:51" s="12" customFormat="1" ht="13.5">
      <c r="B237" s="216"/>
      <c r="C237" s="217"/>
      <c r="D237" s="218" t="s">
        <v>168</v>
      </c>
      <c r="E237" s="219" t="s">
        <v>22</v>
      </c>
      <c r="F237" s="220" t="s">
        <v>1298</v>
      </c>
      <c r="G237" s="217"/>
      <c r="H237" s="221" t="s">
        <v>22</v>
      </c>
      <c r="I237" s="222"/>
      <c r="J237" s="217"/>
      <c r="K237" s="217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168</v>
      </c>
      <c r="AU237" s="227" t="s">
        <v>88</v>
      </c>
      <c r="AV237" s="12" t="s">
        <v>24</v>
      </c>
      <c r="AW237" s="12" t="s">
        <v>42</v>
      </c>
      <c r="AX237" s="12" t="s">
        <v>79</v>
      </c>
      <c r="AY237" s="227" t="s">
        <v>159</v>
      </c>
    </row>
    <row r="238" spans="2:51" s="13" customFormat="1" ht="13.5">
      <c r="B238" s="228"/>
      <c r="C238" s="229"/>
      <c r="D238" s="230" t="s">
        <v>168</v>
      </c>
      <c r="E238" s="231" t="s">
        <v>22</v>
      </c>
      <c r="F238" s="232" t="s">
        <v>1272</v>
      </c>
      <c r="G238" s="229"/>
      <c r="H238" s="233">
        <v>91.6</v>
      </c>
      <c r="I238" s="234"/>
      <c r="J238" s="229"/>
      <c r="K238" s="229"/>
      <c r="L238" s="235"/>
      <c r="M238" s="236"/>
      <c r="N238" s="237"/>
      <c r="O238" s="237"/>
      <c r="P238" s="237"/>
      <c r="Q238" s="237"/>
      <c r="R238" s="237"/>
      <c r="S238" s="237"/>
      <c r="T238" s="238"/>
      <c r="AT238" s="239" t="s">
        <v>168</v>
      </c>
      <c r="AU238" s="239" t="s">
        <v>88</v>
      </c>
      <c r="AV238" s="13" t="s">
        <v>88</v>
      </c>
      <c r="AW238" s="13" t="s">
        <v>42</v>
      </c>
      <c r="AX238" s="13" t="s">
        <v>24</v>
      </c>
      <c r="AY238" s="239" t="s">
        <v>159</v>
      </c>
    </row>
    <row r="239" spans="2:65" s="1" customFormat="1" ht="44.25" customHeight="1">
      <c r="B239" s="41"/>
      <c r="C239" s="267" t="s">
        <v>402</v>
      </c>
      <c r="D239" s="267" t="s">
        <v>395</v>
      </c>
      <c r="E239" s="268" t="s">
        <v>1299</v>
      </c>
      <c r="F239" s="269" t="s">
        <v>1300</v>
      </c>
      <c r="G239" s="270" t="s">
        <v>217</v>
      </c>
      <c r="H239" s="271">
        <v>91.6</v>
      </c>
      <c r="I239" s="272"/>
      <c r="J239" s="273">
        <f>ROUND(I239*H239,2)</f>
        <v>0</v>
      </c>
      <c r="K239" s="269" t="s">
        <v>22</v>
      </c>
      <c r="L239" s="274"/>
      <c r="M239" s="275" t="s">
        <v>22</v>
      </c>
      <c r="N239" s="276" t="s">
        <v>50</v>
      </c>
      <c r="O239" s="42"/>
      <c r="P239" s="213">
        <f>O239*H239</f>
        <v>0</v>
      </c>
      <c r="Q239" s="213">
        <v>0.0145</v>
      </c>
      <c r="R239" s="213">
        <f>Q239*H239</f>
        <v>1.3282</v>
      </c>
      <c r="S239" s="213">
        <v>0</v>
      </c>
      <c r="T239" s="214">
        <f>S239*H239</f>
        <v>0</v>
      </c>
      <c r="AR239" s="25" t="s">
        <v>214</v>
      </c>
      <c r="AT239" s="25" t="s">
        <v>395</v>
      </c>
      <c r="AU239" s="25" t="s">
        <v>88</v>
      </c>
      <c r="AY239" s="25" t="s">
        <v>159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25" t="s">
        <v>24</v>
      </c>
      <c r="BK239" s="215">
        <f>ROUND(I239*H239,2)</f>
        <v>0</v>
      </c>
      <c r="BL239" s="25" t="s">
        <v>166</v>
      </c>
      <c r="BM239" s="25" t="s">
        <v>1301</v>
      </c>
    </row>
    <row r="240" spans="2:65" s="1" customFormat="1" ht="31.5" customHeight="1">
      <c r="B240" s="41"/>
      <c r="C240" s="204" t="s">
        <v>409</v>
      </c>
      <c r="D240" s="204" t="s">
        <v>161</v>
      </c>
      <c r="E240" s="205" t="s">
        <v>1302</v>
      </c>
      <c r="F240" s="206" t="s">
        <v>1303</v>
      </c>
      <c r="G240" s="207" t="s">
        <v>173</v>
      </c>
      <c r="H240" s="208">
        <v>6</v>
      </c>
      <c r="I240" s="209"/>
      <c r="J240" s="210">
        <f>ROUND(I240*H240,2)</f>
        <v>0</v>
      </c>
      <c r="K240" s="206" t="s">
        <v>165</v>
      </c>
      <c r="L240" s="61"/>
      <c r="M240" s="211" t="s">
        <v>22</v>
      </c>
      <c r="N240" s="212" t="s">
        <v>50</v>
      </c>
      <c r="O240" s="42"/>
      <c r="P240" s="213">
        <f>O240*H240</f>
        <v>0</v>
      </c>
      <c r="Q240" s="213">
        <v>0</v>
      </c>
      <c r="R240" s="213">
        <f>Q240*H240</f>
        <v>0</v>
      </c>
      <c r="S240" s="213">
        <v>0</v>
      </c>
      <c r="T240" s="214">
        <f>S240*H240</f>
        <v>0</v>
      </c>
      <c r="AR240" s="25" t="s">
        <v>166</v>
      </c>
      <c r="AT240" s="25" t="s">
        <v>161</v>
      </c>
      <c r="AU240" s="25" t="s">
        <v>88</v>
      </c>
      <c r="AY240" s="25" t="s">
        <v>159</v>
      </c>
      <c r="BE240" s="215">
        <f>IF(N240="základní",J240,0)</f>
        <v>0</v>
      </c>
      <c r="BF240" s="215">
        <f>IF(N240="snížená",J240,0)</f>
        <v>0</v>
      </c>
      <c r="BG240" s="215">
        <f>IF(N240="zákl. přenesená",J240,0)</f>
        <v>0</v>
      </c>
      <c r="BH240" s="215">
        <f>IF(N240="sníž. přenesená",J240,0)</f>
        <v>0</v>
      </c>
      <c r="BI240" s="215">
        <f>IF(N240="nulová",J240,0)</f>
        <v>0</v>
      </c>
      <c r="BJ240" s="25" t="s">
        <v>24</v>
      </c>
      <c r="BK240" s="215">
        <f>ROUND(I240*H240,2)</f>
        <v>0</v>
      </c>
      <c r="BL240" s="25" t="s">
        <v>166</v>
      </c>
      <c r="BM240" s="25" t="s">
        <v>1304</v>
      </c>
    </row>
    <row r="241" spans="2:51" s="12" customFormat="1" ht="13.5">
      <c r="B241" s="216"/>
      <c r="C241" s="217"/>
      <c r="D241" s="218" t="s">
        <v>168</v>
      </c>
      <c r="E241" s="219" t="s">
        <v>22</v>
      </c>
      <c r="F241" s="220" t="s">
        <v>1298</v>
      </c>
      <c r="G241" s="217"/>
      <c r="H241" s="221" t="s">
        <v>22</v>
      </c>
      <c r="I241" s="222"/>
      <c r="J241" s="217"/>
      <c r="K241" s="217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168</v>
      </c>
      <c r="AU241" s="227" t="s">
        <v>88</v>
      </c>
      <c r="AV241" s="12" t="s">
        <v>24</v>
      </c>
      <c r="AW241" s="12" t="s">
        <v>42</v>
      </c>
      <c r="AX241" s="12" t="s">
        <v>79</v>
      </c>
      <c r="AY241" s="227" t="s">
        <v>159</v>
      </c>
    </row>
    <row r="242" spans="2:51" s="13" customFormat="1" ht="13.5">
      <c r="B242" s="228"/>
      <c r="C242" s="229"/>
      <c r="D242" s="230" t="s">
        <v>168</v>
      </c>
      <c r="E242" s="231" t="s">
        <v>22</v>
      </c>
      <c r="F242" s="232" t="s">
        <v>1305</v>
      </c>
      <c r="G242" s="229"/>
      <c r="H242" s="233">
        <v>6</v>
      </c>
      <c r="I242" s="234"/>
      <c r="J242" s="229"/>
      <c r="K242" s="229"/>
      <c r="L242" s="235"/>
      <c r="M242" s="236"/>
      <c r="N242" s="237"/>
      <c r="O242" s="237"/>
      <c r="P242" s="237"/>
      <c r="Q242" s="237"/>
      <c r="R242" s="237"/>
      <c r="S242" s="237"/>
      <c r="T242" s="238"/>
      <c r="AT242" s="239" t="s">
        <v>168</v>
      </c>
      <c r="AU242" s="239" t="s">
        <v>88</v>
      </c>
      <c r="AV242" s="13" t="s">
        <v>88</v>
      </c>
      <c r="AW242" s="13" t="s">
        <v>42</v>
      </c>
      <c r="AX242" s="13" t="s">
        <v>24</v>
      </c>
      <c r="AY242" s="239" t="s">
        <v>159</v>
      </c>
    </row>
    <row r="243" spans="2:65" s="1" customFormat="1" ht="22.5" customHeight="1">
      <c r="B243" s="41"/>
      <c r="C243" s="267" t="s">
        <v>414</v>
      </c>
      <c r="D243" s="267" t="s">
        <v>395</v>
      </c>
      <c r="E243" s="268" t="s">
        <v>1306</v>
      </c>
      <c r="F243" s="269" t="s">
        <v>1307</v>
      </c>
      <c r="G243" s="270" t="s">
        <v>173</v>
      </c>
      <c r="H243" s="271">
        <v>1</v>
      </c>
      <c r="I243" s="272"/>
      <c r="J243" s="273">
        <f aca="true" t="shared" si="0" ref="J243:J248">ROUND(I243*H243,2)</f>
        <v>0</v>
      </c>
      <c r="K243" s="269" t="s">
        <v>22</v>
      </c>
      <c r="L243" s="274"/>
      <c r="M243" s="275" t="s">
        <v>22</v>
      </c>
      <c r="N243" s="276" t="s">
        <v>50</v>
      </c>
      <c r="O243" s="42"/>
      <c r="P243" s="213">
        <f aca="true" t="shared" si="1" ref="P243:P248">O243*H243</f>
        <v>0</v>
      </c>
      <c r="Q243" s="213">
        <v>0.005</v>
      </c>
      <c r="R243" s="213">
        <f aca="true" t="shared" si="2" ref="R243:R248">Q243*H243</f>
        <v>0.005</v>
      </c>
      <c r="S243" s="213">
        <v>0</v>
      </c>
      <c r="T243" s="214">
        <f aca="true" t="shared" si="3" ref="T243:T248">S243*H243</f>
        <v>0</v>
      </c>
      <c r="AR243" s="25" t="s">
        <v>214</v>
      </c>
      <c r="AT243" s="25" t="s">
        <v>395</v>
      </c>
      <c r="AU243" s="25" t="s">
        <v>88</v>
      </c>
      <c r="AY243" s="25" t="s">
        <v>159</v>
      </c>
      <c r="BE243" s="215">
        <f aca="true" t="shared" si="4" ref="BE243:BE248">IF(N243="základní",J243,0)</f>
        <v>0</v>
      </c>
      <c r="BF243" s="215">
        <f aca="true" t="shared" si="5" ref="BF243:BF248">IF(N243="snížená",J243,0)</f>
        <v>0</v>
      </c>
      <c r="BG243" s="215">
        <f aca="true" t="shared" si="6" ref="BG243:BG248">IF(N243="zákl. přenesená",J243,0)</f>
        <v>0</v>
      </c>
      <c r="BH243" s="215">
        <f aca="true" t="shared" si="7" ref="BH243:BH248">IF(N243="sníž. přenesená",J243,0)</f>
        <v>0</v>
      </c>
      <c r="BI243" s="215">
        <f aca="true" t="shared" si="8" ref="BI243:BI248">IF(N243="nulová",J243,0)</f>
        <v>0</v>
      </c>
      <c r="BJ243" s="25" t="s">
        <v>24</v>
      </c>
      <c r="BK243" s="215">
        <f aca="true" t="shared" si="9" ref="BK243:BK248">ROUND(I243*H243,2)</f>
        <v>0</v>
      </c>
      <c r="BL243" s="25" t="s">
        <v>166</v>
      </c>
      <c r="BM243" s="25" t="s">
        <v>1308</v>
      </c>
    </row>
    <row r="244" spans="2:65" s="1" customFormat="1" ht="22.5" customHeight="1">
      <c r="B244" s="41"/>
      <c r="C244" s="267" t="s">
        <v>420</v>
      </c>
      <c r="D244" s="267" t="s">
        <v>395</v>
      </c>
      <c r="E244" s="268" t="s">
        <v>1309</v>
      </c>
      <c r="F244" s="269" t="s">
        <v>1310</v>
      </c>
      <c r="G244" s="270" t="s">
        <v>173</v>
      </c>
      <c r="H244" s="271">
        <v>2</v>
      </c>
      <c r="I244" s="272"/>
      <c r="J244" s="273">
        <f t="shared" si="0"/>
        <v>0</v>
      </c>
      <c r="K244" s="269" t="s">
        <v>22</v>
      </c>
      <c r="L244" s="274"/>
      <c r="M244" s="275" t="s">
        <v>22</v>
      </c>
      <c r="N244" s="276" t="s">
        <v>50</v>
      </c>
      <c r="O244" s="42"/>
      <c r="P244" s="213">
        <f t="shared" si="1"/>
        <v>0</v>
      </c>
      <c r="Q244" s="213">
        <v>0.008</v>
      </c>
      <c r="R244" s="213">
        <f t="shared" si="2"/>
        <v>0.016</v>
      </c>
      <c r="S244" s="213">
        <v>0</v>
      </c>
      <c r="T244" s="214">
        <f t="shared" si="3"/>
        <v>0</v>
      </c>
      <c r="AR244" s="25" t="s">
        <v>214</v>
      </c>
      <c r="AT244" s="25" t="s">
        <v>395</v>
      </c>
      <c r="AU244" s="25" t="s">
        <v>88</v>
      </c>
      <c r="AY244" s="25" t="s">
        <v>159</v>
      </c>
      <c r="BE244" s="215">
        <f t="shared" si="4"/>
        <v>0</v>
      </c>
      <c r="BF244" s="215">
        <f t="shared" si="5"/>
        <v>0</v>
      </c>
      <c r="BG244" s="215">
        <f t="shared" si="6"/>
        <v>0</v>
      </c>
      <c r="BH244" s="215">
        <f t="shared" si="7"/>
        <v>0</v>
      </c>
      <c r="BI244" s="215">
        <f t="shared" si="8"/>
        <v>0</v>
      </c>
      <c r="BJ244" s="25" t="s">
        <v>24</v>
      </c>
      <c r="BK244" s="215">
        <f t="shared" si="9"/>
        <v>0</v>
      </c>
      <c r="BL244" s="25" t="s">
        <v>166</v>
      </c>
      <c r="BM244" s="25" t="s">
        <v>1311</v>
      </c>
    </row>
    <row r="245" spans="2:65" s="1" customFormat="1" ht="22.5" customHeight="1">
      <c r="B245" s="41"/>
      <c r="C245" s="267" t="s">
        <v>425</v>
      </c>
      <c r="D245" s="267" t="s">
        <v>395</v>
      </c>
      <c r="E245" s="268" t="s">
        <v>1312</v>
      </c>
      <c r="F245" s="269" t="s">
        <v>1313</v>
      </c>
      <c r="G245" s="270" t="s">
        <v>173</v>
      </c>
      <c r="H245" s="271">
        <v>1</v>
      </c>
      <c r="I245" s="272"/>
      <c r="J245" s="273">
        <f t="shared" si="0"/>
        <v>0</v>
      </c>
      <c r="K245" s="269" t="s">
        <v>22</v>
      </c>
      <c r="L245" s="274"/>
      <c r="M245" s="275" t="s">
        <v>22</v>
      </c>
      <c r="N245" s="276" t="s">
        <v>50</v>
      </c>
      <c r="O245" s="42"/>
      <c r="P245" s="213">
        <f t="shared" si="1"/>
        <v>0</v>
      </c>
      <c r="Q245" s="213">
        <v>0.008</v>
      </c>
      <c r="R245" s="213">
        <f t="shared" si="2"/>
        <v>0.008</v>
      </c>
      <c r="S245" s="213">
        <v>0</v>
      </c>
      <c r="T245" s="214">
        <f t="shared" si="3"/>
        <v>0</v>
      </c>
      <c r="AR245" s="25" t="s">
        <v>214</v>
      </c>
      <c r="AT245" s="25" t="s">
        <v>395</v>
      </c>
      <c r="AU245" s="25" t="s">
        <v>88</v>
      </c>
      <c r="AY245" s="25" t="s">
        <v>159</v>
      </c>
      <c r="BE245" s="215">
        <f t="shared" si="4"/>
        <v>0</v>
      </c>
      <c r="BF245" s="215">
        <f t="shared" si="5"/>
        <v>0</v>
      </c>
      <c r="BG245" s="215">
        <f t="shared" si="6"/>
        <v>0</v>
      </c>
      <c r="BH245" s="215">
        <f t="shared" si="7"/>
        <v>0</v>
      </c>
      <c r="BI245" s="215">
        <f t="shared" si="8"/>
        <v>0</v>
      </c>
      <c r="BJ245" s="25" t="s">
        <v>24</v>
      </c>
      <c r="BK245" s="215">
        <f t="shared" si="9"/>
        <v>0</v>
      </c>
      <c r="BL245" s="25" t="s">
        <v>166</v>
      </c>
      <c r="BM245" s="25" t="s">
        <v>1314</v>
      </c>
    </row>
    <row r="246" spans="2:65" s="1" customFormat="1" ht="22.5" customHeight="1">
      <c r="B246" s="41"/>
      <c r="C246" s="267" t="s">
        <v>430</v>
      </c>
      <c r="D246" s="267" t="s">
        <v>395</v>
      </c>
      <c r="E246" s="268" t="s">
        <v>1315</v>
      </c>
      <c r="F246" s="269" t="s">
        <v>1316</v>
      </c>
      <c r="G246" s="270" t="s">
        <v>173</v>
      </c>
      <c r="H246" s="271">
        <v>1</v>
      </c>
      <c r="I246" s="272"/>
      <c r="J246" s="273">
        <f t="shared" si="0"/>
        <v>0</v>
      </c>
      <c r="K246" s="269" t="s">
        <v>22</v>
      </c>
      <c r="L246" s="274"/>
      <c r="M246" s="275" t="s">
        <v>22</v>
      </c>
      <c r="N246" s="276" t="s">
        <v>50</v>
      </c>
      <c r="O246" s="42"/>
      <c r="P246" s="213">
        <f t="shared" si="1"/>
        <v>0</v>
      </c>
      <c r="Q246" s="213">
        <v>0.008</v>
      </c>
      <c r="R246" s="213">
        <f t="shared" si="2"/>
        <v>0.008</v>
      </c>
      <c r="S246" s="213">
        <v>0</v>
      </c>
      <c r="T246" s="214">
        <f t="shared" si="3"/>
        <v>0</v>
      </c>
      <c r="AR246" s="25" t="s">
        <v>214</v>
      </c>
      <c r="AT246" s="25" t="s">
        <v>395</v>
      </c>
      <c r="AU246" s="25" t="s">
        <v>88</v>
      </c>
      <c r="AY246" s="25" t="s">
        <v>159</v>
      </c>
      <c r="BE246" s="215">
        <f t="shared" si="4"/>
        <v>0</v>
      </c>
      <c r="BF246" s="215">
        <f t="shared" si="5"/>
        <v>0</v>
      </c>
      <c r="BG246" s="215">
        <f t="shared" si="6"/>
        <v>0</v>
      </c>
      <c r="BH246" s="215">
        <f t="shared" si="7"/>
        <v>0</v>
      </c>
      <c r="BI246" s="215">
        <f t="shared" si="8"/>
        <v>0</v>
      </c>
      <c r="BJ246" s="25" t="s">
        <v>24</v>
      </c>
      <c r="BK246" s="215">
        <f t="shared" si="9"/>
        <v>0</v>
      </c>
      <c r="BL246" s="25" t="s">
        <v>166</v>
      </c>
      <c r="BM246" s="25" t="s">
        <v>1317</v>
      </c>
    </row>
    <row r="247" spans="2:65" s="1" customFormat="1" ht="22.5" customHeight="1">
      <c r="B247" s="41"/>
      <c r="C247" s="267" t="s">
        <v>436</v>
      </c>
      <c r="D247" s="267" t="s">
        <v>395</v>
      </c>
      <c r="E247" s="268" t="s">
        <v>1318</v>
      </c>
      <c r="F247" s="269" t="s">
        <v>1319</v>
      </c>
      <c r="G247" s="270" t="s">
        <v>517</v>
      </c>
      <c r="H247" s="271">
        <v>1</v>
      </c>
      <c r="I247" s="272"/>
      <c r="J247" s="273">
        <f t="shared" si="0"/>
        <v>0</v>
      </c>
      <c r="K247" s="269" t="s">
        <v>22</v>
      </c>
      <c r="L247" s="274"/>
      <c r="M247" s="275" t="s">
        <v>22</v>
      </c>
      <c r="N247" s="276" t="s">
        <v>50</v>
      </c>
      <c r="O247" s="42"/>
      <c r="P247" s="213">
        <f t="shared" si="1"/>
        <v>0</v>
      </c>
      <c r="Q247" s="213">
        <v>0.007</v>
      </c>
      <c r="R247" s="213">
        <f t="shared" si="2"/>
        <v>0.007</v>
      </c>
      <c r="S247" s="213">
        <v>0</v>
      </c>
      <c r="T247" s="214">
        <f t="shared" si="3"/>
        <v>0</v>
      </c>
      <c r="AR247" s="25" t="s">
        <v>214</v>
      </c>
      <c r="AT247" s="25" t="s">
        <v>395</v>
      </c>
      <c r="AU247" s="25" t="s">
        <v>88</v>
      </c>
      <c r="AY247" s="25" t="s">
        <v>159</v>
      </c>
      <c r="BE247" s="215">
        <f t="shared" si="4"/>
        <v>0</v>
      </c>
      <c r="BF247" s="215">
        <f t="shared" si="5"/>
        <v>0</v>
      </c>
      <c r="BG247" s="215">
        <f t="shared" si="6"/>
        <v>0</v>
      </c>
      <c r="BH247" s="215">
        <f t="shared" si="7"/>
        <v>0</v>
      </c>
      <c r="BI247" s="215">
        <f t="shared" si="8"/>
        <v>0</v>
      </c>
      <c r="BJ247" s="25" t="s">
        <v>24</v>
      </c>
      <c r="BK247" s="215">
        <f t="shared" si="9"/>
        <v>0</v>
      </c>
      <c r="BL247" s="25" t="s">
        <v>166</v>
      </c>
      <c r="BM247" s="25" t="s">
        <v>1320</v>
      </c>
    </row>
    <row r="248" spans="2:65" s="1" customFormat="1" ht="31.5" customHeight="1">
      <c r="B248" s="41"/>
      <c r="C248" s="204" t="s">
        <v>441</v>
      </c>
      <c r="D248" s="204" t="s">
        <v>161</v>
      </c>
      <c r="E248" s="205" t="s">
        <v>1321</v>
      </c>
      <c r="F248" s="206" t="s">
        <v>1322</v>
      </c>
      <c r="G248" s="207" t="s">
        <v>173</v>
      </c>
      <c r="H248" s="208">
        <v>1</v>
      </c>
      <c r="I248" s="209"/>
      <c r="J248" s="210">
        <f t="shared" si="0"/>
        <v>0</v>
      </c>
      <c r="K248" s="206" t="s">
        <v>165</v>
      </c>
      <c r="L248" s="61"/>
      <c r="M248" s="211" t="s">
        <v>22</v>
      </c>
      <c r="N248" s="212" t="s">
        <v>50</v>
      </c>
      <c r="O248" s="42"/>
      <c r="P248" s="213">
        <f t="shared" si="1"/>
        <v>0</v>
      </c>
      <c r="Q248" s="213">
        <v>0.00161</v>
      </c>
      <c r="R248" s="213">
        <f t="shared" si="2"/>
        <v>0.00161</v>
      </c>
      <c r="S248" s="213">
        <v>0</v>
      </c>
      <c r="T248" s="214">
        <f t="shared" si="3"/>
        <v>0</v>
      </c>
      <c r="AR248" s="25" t="s">
        <v>166</v>
      </c>
      <c r="AT248" s="25" t="s">
        <v>161</v>
      </c>
      <c r="AU248" s="25" t="s">
        <v>88</v>
      </c>
      <c r="AY248" s="25" t="s">
        <v>159</v>
      </c>
      <c r="BE248" s="215">
        <f t="shared" si="4"/>
        <v>0</v>
      </c>
      <c r="BF248" s="215">
        <f t="shared" si="5"/>
        <v>0</v>
      </c>
      <c r="BG248" s="215">
        <f t="shared" si="6"/>
        <v>0</v>
      </c>
      <c r="BH248" s="215">
        <f t="shared" si="7"/>
        <v>0</v>
      </c>
      <c r="BI248" s="215">
        <f t="shared" si="8"/>
        <v>0</v>
      </c>
      <c r="BJ248" s="25" t="s">
        <v>24</v>
      </c>
      <c r="BK248" s="215">
        <f t="shared" si="9"/>
        <v>0</v>
      </c>
      <c r="BL248" s="25" t="s">
        <v>166</v>
      </c>
      <c r="BM248" s="25" t="s">
        <v>1323</v>
      </c>
    </row>
    <row r="249" spans="2:51" s="12" customFormat="1" ht="13.5">
      <c r="B249" s="216"/>
      <c r="C249" s="217"/>
      <c r="D249" s="218" t="s">
        <v>168</v>
      </c>
      <c r="E249" s="219" t="s">
        <v>22</v>
      </c>
      <c r="F249" s="220" t="s">
        <v>1298</v>
      </c>
      <c r="G249" s="217"/>
      <c r="H249" s="221" t="s">
        <v>22</v>
      </c>
      <c r="I249" s="222"/>
      <c r="J249" s="217"/>
      <c r="K249" s="217"/>
      <c r="L249" s="223"/>
      <c r="M249" s="224"/>
      <c r="N249" s="225"/>
      <c r="O249" s="225"/>
      <c r="P249" s="225"/>
      <c r="Q249" s="225"/>
      <c r="R249" s="225"/>
      <c r="S249" s="225"/>
      <c r="T249" s="226"/>
      <c r="AT249" s="227" t="s">
        <v>168</v>
      </c>
      <c r="AU249" s="227" t="s">
        <v>88</v>
      </c>
      <c r="AV249" s="12" t="s">
        <v>24</v>
      </c>
      <c r="AW249" s="12" t="s">
        <v>42</v>
      </c>
      <c r="AX249" s="12" t="s">
        <v>79</v>
      </c>
      <c r="AY249" s="227" t="s">
        <v>159</v>
      </c>
    </row>
    <row r="250" spans="2:51" s="13" customFormat="1" ht="13.5">
      <c r="B250" s="228"/>
      <c r="C250" s="229"/>
      <c r="D250" s="230" t="s">
        <v>168</v>
      </c>
      <c r="E250" s="231" t="s">
        <v>22</v>
      </c>
      <c r="F250" s="232" t="s">
        <v>24</v>
      </c>
      <c r="G250" s="229"/>
      <c r="H250" s="233">
        <v>1</v>
      </c>
      <c r="I250" s="234"/>
      <c r="J250" s="229"/>
      <c r="K250" s="229"/>
      <c r="L250" s="235"/>
      <c r="M250" s="236"/>
      <c r="N250" s="237"/>
      <c r="O250" s="237"/>
      <c r="P250" s="237"/>
      <c r="Q250" s="237"/>
      <c r="R250" s="237"/>
      <c r="S250" s="237"/>
      <c r="T250" s="238"/>
      <c r="AT250" s="239" t="s">
        <v>168</v>
      </c>
      <c r="AU250" s="239" t="s">
        <v>88</v>
      </c>
      <c r="AV250" s="13" t="s">
        <v>88</v>
      </c>
      <c r="AW250" s="13" t="s">
        <v>42</v>
      </c>
      <c r="AX250" s="13" t="s">
        <v>24</v>
      </c>
      <c r="AY250" s="239" t="s">
        <v>159</v>
      </c>
    </row>
    <row r="251" spans="2:65" s="1" customFormat="1" ht="22.5" customHeight="1">
      <c r="B251" s="41"/>
      <c r="C251" s="267" t="s">
        <v>446</v>
      </c>
      <c r="D251" s="267" t="s">
        <v>395</v>
      </c>
      <c r="E251" s="268" t="s">
        <v>1324</v>
      </c>
      <c r="F251" s="269" t="s">
        <v>1325</v>
      </c>
      <c r="G251" s="270" t="s">
        <v>173</v>
      </c>
      <c r="H251" s="271">
        <v>1</v>
      </c>
      <c r="I251" s="272"/>
      <c r="J251" s="273">
        <f>ROUND(I251*H251,2)</f>
        <v>0</v>
      </c>
      <c r="K251" s="269" t="s">
        <v>22</v>
      </c>
      <c r="L251" s="274"/>
      <c r="M251" s="275" t="s">
        <v>22</v>
      </c>
      <c r="N251" s="276" t="s">
        <v>50</v>
      </c>
      <c r="O251" s="42"/>
      <c r="P251" s="213">
        <f>O251*H251</f>
        <v>0</v>
      </c>
      <c r="Q251" s="213">
        <v>0.0134</v>
      </c>
      <c r="R251" s="213">
        <f>Q251*H251</f>
        <v>0.0134</v>
      </c>
      <c r="S251" s="213">
        <v>0</v>
      </c>
      <c r="T251" s="214">
        <f>S251*H251</f>
        <v>0</v>
      </c>
      <c r="AR251" s="25" t="s">
        <v>214</v>
      </c>
      <c r="AT251" s="25" t="s">
        <v>395</v>
      </c>
      <c r="AU251" s="25" t="s">
        <v>88</v>
      </c>
      <c r="AY251" s="25" t="s">
        <v>159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25" t="s">
        <v>24</v>
      </c>
      <c r="BK251" s="215">
        <f>ROUND(I251*H251,2)</f>
        <v>0</v>
      </c>
      <c r="BL251" s="25" t="s">
        <v>166</v>
      </c>
      <c r="BM251" s="25" t="s">
        <v>1326</v>
      </c>
    </row>
    <row r="252" spans="2:65" s="1" customFormat="1" ht="31.5" customHeight="1">
      <c r="B252" s="41"/>
      <c r="C252" s="204" t="s">
        <v>450</v>
      </c>
      <c r="D252" s="204" t="s">
        <v>161</v>
      </c>
      <c r="E252" s="205" t="s">
        <v>1327</v>
      </c>
      <c r="F252" s="206" t="s">
        <v>1328</v>
      </c>
      <c r="G252" s="207" t="s">
        <v>173</v>
      </c>
      <c r="H252" s="208">
        <v>1</v>
      </c>
      <c r="I252" s="209"/>
      <c r="J252" s="210">
        <f>ROUND(I252*H252,2)</f>
        <v>0</v>
      </c>
      <c r="K252" s="206" t="s">
        <v>165</v>
      </c>
      <c r="L252" s="61"/>
      <c r="M252" s="211" t="s">
        <v>22</v>
      </c>
      <c r="N252" s="212" t="s">
        <v>50</v>
      </c>
      <c r="O252" s="42"/>
      <c r="P252" s="213">
        <f>O252*H252</f>
        <v>0</v>
      </c>
      <c r="Q252" s="213">
        <v>0.00102</v>
      </c>
      <c r="R252" s="213">
        <f>Q252*H252</f>
        <v>0.00102</v>
      </c>
      <c r="S252" s="213">
        <v>0</v>
      </c>
      <c r="T252" s="214">
        <f>S252*H252</f>
        <v>0</v>
      </c>
      <c r="AR252" s="25" t="s">
        <v>166</v>
      </c>
      <c r="AT252" s="25" t="s">
        <v>161</v>
      </c>
      <c r="AU252" s="25" t="s">
        <v>88</v>
      </c>
      <c r="AY252" s="25" t="s">
        <v>159</v>
      </c>
      <c r="BE252" s="215">
        <f>IF(N252="základní",J252,0)</f>
        <v>0</v>
      </c>
      <c r="BF252" s="215">
        <f>IF(N252="snížená",J252,0)</f>
        <v>0</v>
      </c>
      <c r="BG252" s="215">
        <f>IF(N252="zákl. přenesená",J252,0)</f>
        <v>0</v>
      </c>
      <c r="BH252" s="215">
        <f>IF(N252="sníž. přenesená",J252,0)</f>
        <v>0</v>
      </c>
      <c r="BI252" s="215">
        <f>IF(N252="nulová",J252,0)</f>
        <v>0</v>
      </c>
      <c r="BJ252" s="25" t="s">
        <v>24</v>
      </c>
      <c r="BK252" s="215">
        <f>ROUND(I252*H252,2)</f>
        <v>0</v>
      </c>
      <c r="BL252" s="25" t="s">
        <v>166</v>
      </c>
      <c r="BM252" s="25" t="s">
        <v>1329</v>
      </c>
    </row>
    <row r="253" spans="2:51" s="12" customFormat="1" ht="13.5">
      <c r="B253" s="216"/>
      <c r="C253" s="217"/>
      <c r="D253" s="218" t="s">
        <v>168</v>
      </c>
      <c r="E253" s="219" t="s">
        <v>22</v>
      </c>
      <c r="F253" s="220" t="s">
        <v>1298</v>
      </c>
      <c r="G253" s="217"/>
      <c r="H253" s="221" t="s">
        <v>22</v>
      </c>
      <c r="I253" s="222"/>
      <c r="J253" s="217"/>
      <c r="K253" s="217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168</v>
      </c>
      <c r="AU253" s="227" t="s">
        <v>88</v>
      </c>
      <c r="AV253" s="12" t="s">
        <v>24</v>
      </c>
      <c r="AW253" s="12" t="s">
        <v>42</v>
      </c>
      <c r="AX253" s="12" t="s">
        <v>79</v>
      </c>
      <c r="AY253" s="227" t="s">
        <v>159</v>
      </c>
    </row>
    <row r="254" spans="2:51" s="13" customFormat="1" ht="13.5">
      <c r="B254" s="228"/>
      <c r="C254" s="229"/>
      <c r="D254" s="230" t="s">
        <v>168</v>
      </c>
      <c r="E254" s="231" t="s">
        <v>22</v>
      </c>
      <c r="F254" s="232" t="s">
        <v>24</v>
      </c>
      <c r="G254" s="229"/>
      <c r="H254" s="233">
        <v>1</v>
      </c>
      <c r="I254" s="234"/>
      <c r="J254" s="229"/>
      <c r="K254" s="229"/>
      <c r="L254" s="235"/>
      <c r="M254" s="236"/>
      <c r="N254" s="237"/>
      <c r="O254" s="237"/>
      <c r="P254" s="237"/>
      <c r="Q254" s="237"/>
      <c r="R254" s="237"/>
      <c r="S254" s="237"/>
      <c r="T254" s="238"/>
      <c r="AT254" s="239" t="s">
        <v>168</v>
      </c>
      <c r="AU254" s="239" t="s">
        <v>88</v>
      </c>
      <c r="AV254" s="13" t="s">
        <v>88</v>
      </c>
      <c r="AW254" s="13" t="s">
        <v>42</v>
      </c>
      <c r="AX254" s="13" t="s">
        <v>24</v>
      </c>
      <c r="AY254" s="239" t="s">
        <v>159</v>
      </c>
    </row>
    <row r="255" spans="2:65" s="1" customFormat="1" ht="22.5" customHeight="1">
      <c r="B255" s="41"/>
      <c r="C255" s="267" t="s">
        <v>455</v>
      </c>
      <c r="D255" s="267" t="s">
        <v>395</v>
      </c>
      <c r="E255" s="268" t="s">
        <v>1330</v>
      </c>
      <c r="F255" s="269" t="s">
        <v>1331</v>
      </c>
      <c r="G255" s="270" t="s">
        <v>173</v>
      </c>
      <c r="H255" s="271">
        <v>1</v>
      </c>
      <c r="I255" s="272"/>
      <c r="J255" s="273">
        <f>ROUND(I255*H255,2)</f>
        <v>0</v>
      </c>
      <c r="K255" s="269" t="s">
        <v>22</v>
      </c>
      <c r="L255" s="274"/>
      <c r="M255" s="275" t="s">
        <v>22</v>
      </c>
      <c r="N255" s="276" t="s">
        <v>50</v>
      </c>
      <c r="O255" s="42"/>
      <c r="P255" s="213">
        <f>O255*H255</f>
        <v>0</v>
      </c>
      <c r="Q255" s="213">
        <v>0.016</v>
      </c>
      <c r="R255" s="213">
        <f>Q255*H255</f>
        <v>0.016</v>
      </c>
      <c r="S255" s="213">
        <v>0</v>
      </c>
      <c r="T255" s="214">
        <f>S255*H255</f>
        <v>0</v>
      </c>
      <c r="AR255" s="25" t="s">
        <v>214</v>
      </c>
      <c r="AT255" s="25" t="s">
        <v>395</v>
      </c>
      <c r="AU255" s="25" t="s">
        <v>88</v>
      </c>
      <c r="AY255" s="25" t="s">
        <v>159</v>
      </c>
      <c r="BE255" s="215">
        <f>IF(N255="základní",J255,0)</f>
        <v>0</v>
      </c>
      <c r="BF255" s="215">
        <f>IF(N255="snížená",J255,0)</f>
        <v>0</v>
      </c>
      <c r="BG255" s="215">
        <f>IF(N255="zákl. přenesená",J255,0)</f>
        <v>0</v>
      </c>
      <c r="BH255" s="215">
        <f>IF(N255="sníž. přenesená",J255,0)</f>
        <v>0</v>
      </c>
      <c r="BI255" s="215">
        <f>IF(N255="nulová",J255,0)</f>
        <v>0</v>
      </c>
      <c r="BJ255" s="25" t="s">
        <v>24</v>
      </c>
      <c r="BK255" s="215">
        <f>ROUND(I255*H255,2)</f>
        <v>0</v>
      </c>
      <c r="BL255" s="25" t="s">
        <v>166</v>
      </c>
      <c r="BM255" s="25" t="s">
        <v>1332</v>
      </c>
    </row>
    <row r="256" spans="2:65" s="1" customFormat="1" ht="31.5" customHeight="1">
      <c r="B256" s="41"/>
      <c r="C256" s="204" t="s">
        <v>460</v>
      </c>
      <c r="D256" s="204" t="s">
        <v>161</v>
      </c>
      <c r="E256" s="205" t="s">
        <v>1333</v>
      </c>
      <c r="F256" s="206" t="s">
        <v>1334</v>
      </c>
      <c r="G256" s="207" t="s">
        <v>173</v>
      </c>
      <c r="H256" s="208">
        <v>1</v>
      </c>
      <c r="I256" s="209"/>
      <c r="J256" s="210">
        <f>ROUND(I256*H256,2)</f>
        <v>0</v>
      </c>
      <c r="K256" s="206" t="s">
        <v>165</v>
      </c>
      <c r="L256" s="61"/>
      <c r="M256" s="211" t="s">
        <v>22</v>
      </c>
      <c r="N256" s="212" t="s">
        <v>50</v>
      </c>
      <c r="O256" s="42"/>
      <c r="P256" s="213">
        <f>O256*H256</f>
        <v>0</v>
      </c>
      <c r="Q256" s="213">
        <v>0</v>
      </c>
      <c r="R256" s="213">
        <f>Q256*H256</f>
        <v>0</v>
      </c>
      <c r="S256" s="213">
        <v>0</v>
      </c>
      <c r="T256" s="214">
        <f>S256*H256</f>
        <v>0</v>
      </c>
      <c r="AR256" s="25" t="s">
        <v>166</v>
      </c>
      <c r="AT256" s="25" t="s">
        <v>161</v>
      </c>
      <c r="AU256" s="25" t="s">
        <v>88</v>
      </c>
      <c r="AY256" s="25" t="s">
        <v>159</v>
      </c>
      <c r="BE256" s="215">
        <f>IF(N256="základní",J256,0)</f>
        <v>0</v>
      </c>
      <c r="BF256" s="215">
        <f>IF(N256="snížená",J256,0)</f>
        <v>0</v>
      </c>
      <c r="BG256" s="215">
        <f>IF(N256="zákl. přenesená",J256,0)</f>
        <v>0</v>
      </c>
      <c r="BH256" s="215">
        <f>IF(N256="sníž. přenesená",J256,0)</f>
        <v>0</v>
      </c>
      <c r="BI256" s="215">
        <f>IF(N256="nulová",J256,0)</f>
        <v>0</v>
      </c>
      <c r="BJ256" s="25" t="s">
        <v>24</v>
      </c>
      <c r="BK256" s="215">
        <f>ROUND(I256*H256,2)</f>
        <v>0</v>
      </c>
      <c r="BL256" s="25" t="s">
        <v>166</v>
      </c>
      <c r="BM256" s="25" t="s">
        <v>1335</v>
      </c>
    </row>
    <row r="257" spans="2:51" s="12" customFormat="1" ht="13.5">
      <c r="B257" s="216"/>
      <c r="C257" s="217"/>
      <c r="D257" s="218" t="s">
        <v>168</v>
      </c>
      <c r="E257" s="219" t="s">
        <v>22</v>
      </c>
      <c r="F257" s="220" t="s">
        <v>1298</v>
      </c>
      <c r="G257" s="217"/>
      <c r="H257" s="221" t="s">
        <v>22</v>
      </c>
      <c r="I257" s="222"/>
      <c r="J257" s="217"/>
      <c r="K257" s="217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168</v>
      </c>
      <c r="AU257" s="227" t="s">
        <v>88</v>
      </c>
      <c r="AV257" s="12" t="s">
        <v>24</v>
      </c>
      <c r="AW257" s="12" t="s">
        <v>42</v>
      </c>
      <c r="AX257" s="12" t="s">
        <v>79</v>
      </c>
      <c r="AY257" s="227" t="s">
        <v>159</v>
      </c>
    </row>
    <row r="258" spans="2:51" s="13" customFormat="1" ht="13.5">
      <c r="B258" s="228"/>
      <c r="C258" s="229"/>
      <c r="D258" s="230" t="s">
        <v>168</v>
      </c>
      <c r="E258" s="231" t="s">
        <v>22</v>
      </c>
      <c r="F258" s="232" t="s">
        <v>24</v>
      </c>
      <c r="G258" s="229"/>
      <c r="H258" s="233">
        <v>1</v>
      </c>
      <c r="I258" s="234"/>
      <c r="J258" s="229"/>
      <c r="K258" s="229"/>
      <c r="L258" s="235"/>
      <c r="M258" s="236"/>
      <c r="N258" s="237"/>
      <c r="O258" s="237"/>
      <c r="P258" s="237"/>
      <c r="Q258" s="237"/>
      <c r="R258" s="237"/>
      <c r="S258" s="237"/>
      <c r="T258" s="238"/>
      <c r="AT258" s="239" t="s">
        <v>168</v>
      </c>
      <c r="AU258" s="239" t="s">
        <v>88</v>
      </c>
      <c r="AV258" s="13" t="s">
        <v>88</v>
      </c>
      <c r="AW258" s="13" t="s">
        <v>42</v>
      </c>
      <c r="AX258" s="13" t="s">
        <v>24</v>
      </c>
      <c r="AY258" s="239" t="s">
        <v>159</v>
      </c>
    </row>
    <row r="259" spans="2:65" s="1" customFormat="1" ht="22.5" customHeight="1">
      <c r="B259" s="41"/>
      <c r="C259" s="267" t="s">
        <v>464</v>
      </c>
      <c r="D259" s="267" t="s">
        <v>395</v>
      </c>
      <c r="E259" s="268" t="s">
        <v>1336</v>
      </c>
      <c r="F259" s="269" t="s">
        <v>1337</v>
      </c>
      <c r="G259" s="270" t="s">
        <v>173</v>
      </c>
      <c r="H259" s="271">
        <v>1</v>
      </c>
      <c r="I259" s="272"/>
      <c r="J259" s="273">
        <f>ROUND(I259*H259,2)</f>
        <v>0</v>
      </c>
      <c r="K259" s="269" t="s">
        <v>22</v>
      </c>
      <c r="L259" s="274"/>
      <c r="M259" s="275" t="s">
        <v>22</v>
      </c>
      <c r="N259" s="276" t="s">
        <v>50</v>
      </c>
      <c r="O259" s="42"/>
      <c r="P259" s="213">
        <f>O259*H259</f>
        <v>0</v>
      </c>
      <c r="Q259" s="213">
        <v>0.006</v>
      </c>
      <c r="R259" s="213">
        <f>Q259*H259</f>
        <v>0.006</v>
      </c>
      <c r="S259" s="213">
        <v>0</v>
      </c>
      <c r="T259" s="214">
        <f>S259*H259</f>
        <v>0</v>
      </c>
      <c r="AR259" s="25" t="s">
        <v>214</v>
      </c>
      <c r="AT259" s="25" t="s">
        <v>395</v>
      </c>
      <c r="AU259" s="25" t="s">
        <v>88</v>
      </c>
      <c r="AY259" s="25" t="s">
        <v>159</v>
      </c>
      <c r="BE259" s="215">
        <f>IF(N259="základní",J259,0)</f>
        <v>0</v>
      </c>
      <c r="BF259" s="215">
        <f>IF(N259="snížená",J259,0)</f>
        <v>0</v>
      </c>
      <c r="BG259" s="215">
        <f>IF(N259="zákl. přenesená",J259,0)</f>
        <v>0</v>
      </c>
      <c r="BH259" s="215">
        <f>IF(N259="sníž. přenesená",J259,0)</f>
        <v>0</v>
      </c>
      <c r="BI259" s="215">
        <f>IF(N259="nulová",J259,0)</f>
        <v>0</v>
      </c>
      <c r="BJ259" s="25" t="s">
        <v>24</v>
      </c>
      <c r="BK259" s="215">
        <f>ROUND(I259*H259,2)</f>
        <v>0</v>
      </c>
      <c r="BL259" s="25" t="s">
        <v>166</v>
      </c>
      <c r="BM259" s="25" t="s">
        <v>1338</v>
      </c>
    </row>
    <row r="260" spans="2:65" s="1" customFormat="1" ht="31.5" customHeight="1">
      <c r="B260" s="41"/>
      <c r="C260" s="204" t="s">
        <v>468</v>
      </c>
      <c r="D260" s="204" t="s">
        <v>161</v>
      </c>
      <c r="E260" s="205" t="s">
        <v>1339</v>
      </c>
      <c r="F260" s="206" t="s">
        <v>1340</v>
      </c>
      <c r="G260" s="207" t="s">
        <v>173</v>
      </c>
      <c r="H260" s="208">
        <v>1</v>
      </c>
      <c r="I260" s="209"/>
      <c r="J260" s="210">
        <f>ROUND(I260*H260,2)</f>
        <v>0</v>
      </c>
      <c r="K260" s="206" t="s">
        <v>165</v>
      </c>
      <c r="L260" s="61"/>
      <c r="M260" s="211" t="s">
        <v>22</v>
      </c>
      <c r="N260" s="212" t="s">
        <v>50</v>
      </c>
      <c r="O260" s="42"/>
      <c r="P260" s="213">
        <f>O260*H260</f>
        <v>0</v>
      </c>
      <c r="Q260" s="213">
        <v>0.00165</v>
      </c>
      <c r="R260" s="213">
        <f>Q260*H260</f>
        <v>0.00165</v>
      </c>
      <c r="S260" s="213">
        <v>0</v>
      </c>
      <c r="T260" s="214">
        <f>S260*H260</f>
        <v>0</v>
      </c>
      <c r="AR260" s="25" t="s">
        <v>166</v>
      </c>
      <c r="AT260" s="25" t="s">
        <v>161</v>
      </c>
      <c r="AU260" s="25" t="s">
        <v>88</v>
      </c>
      <c r="AY260" s="25" t="s">
        <v>159</v>
      </c>
      <c r="BE260" s="215">
        <f>IF(N260="základní",J260,0)</f>
        <v>0</v>
      </c>
      <c r="BF260" s="215">
        <f>IF(N260="snížená",J260,0)</f>
        <v>0</v>
      </c>
      <c r="BG260" s="215">
        <f>IF(N260="zákl. přenesená",J260,0)</f>
        <v>0</v>
      </c>
      <c r="BH260" s="215">
        <f>IF(N260="sníž. přenesená",J260,0)</f>
        <v>0</v>
      </c>
      <c r="BI260" s="215">
        <f>IF(N260="nulová",J260,0)</f>
        <v>0</v>
      </c>
      <c r="BJ260" s="25" t="s">
        <v>24</v>
      </c>
      <c r="BK260" s="215">
        <f>ROUND(I260*H260,2)</f>
        <v>0</v>
      </c>
      <c r="BL260" s="25" t="s">
        <v>166</v>
      </c>
      <c r="BM260" s="25" t="s">
        <v>1341</v>
      </c>
    </row>
    <row r="261" spans="2:51" s="12" customFormat="1" ht="13.5">
      <c r="B261" s="216"/>
      <c r="C261" s="217"/>
      <c r="D261" s="218" t="s">
        <v>168</v>
      </c>
      <c r="E261" s="219" t="s">
        <v>22</v>
      </c>
      <c r="F261" s="220" t="s">
        <v>1298</v>
      </c>
      <c r="G261" s="217"/>
      <c r="H261" s="221" t="s">
        <v>22</v>
      </c>
      <c r="I261" s="222"/>
      <c r="J261" s="217"/>
      <c r="K261" s="217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168</v>
      </c>
      <c r="AU261" s="227" t="s">
        <v>88</v>
      </c>
      <c r="AV261" s="12" t="s">
        <v>24</v>
      </c>
      <c r="AW261" s="12" t="s">
        <v>42</v>
      </c>
      <c r="AX261" s="12" t="s">
        <v>79</v>
      </c>
      <c r="AY261" s="227" t="s">
        <v>159</v>
      </c>
    </row>
    <row r="262" spans="2:51" s="13" customFormat="1" ht="13.5">
      <c r="B262" s="228"/>
      <c r="C262" s="229"/>
      <c r="D262" s="230" t="s">
        <v>168</v>
      </c>
      <c r="E262" s="231" t="s">
        <v>22</v>
      </c>
      <c r="F262" s="232" t="s">
        <v>24</v>
      </c>
      <c r="G262" s="229"/>
      <c r="H262" s="233">
        <v>1</v>
      </c>
      <c r="I262" s="234"/>
      <c r="J262" s="229"/>
      <c r="K262" s="229"/>
      <c r="L262" s="235"/>
      <c r="M262" s="236"/>
      <c r="N262" s="237"/>
      <c r="O262" s="237"/>
      <c r="P262" s="237"/>
      <c r="Q262" s="237"/>
      <c r="R262" s="237"/>
      <c r="S262" s="237"/>
      <c r="T262" s="238"/>
      <c r="AT262" s="239" t="s">
        <v>168</v>
      </c>
      <c r="AU262" s="239" t="s">
        <v>88</v>
      </c>
      <c r="AV262" s="13" t="s">
        <v>88</v>
      </c>
      <c r="AW262" s="13" t="s">
        <v>42</v>
      </c>
      <c r="AX262" s="13" t="s">
        <v>24</v>
      </c>
      <c r="AY262" s="239" t="s">
        <v>159</v>
      </c>
    </row>
    <row r="263" spans="2:65" s="1" customFormat="1" ht="22.5" customHeight="1">
      <c r="B263" s="41"/>
      <c r="C263" s="267" t="s">
        <v>474</v>
      </c>
      <c r="D263" s="267" t="s">
        <v>395</v>
      </c>
      <c r="E263" s="268" t="s">
        <v>1342</v>
      </c>
      <c r="F263" s="269" t="s">
        <v>1343</v>
      </c>
      <c r="G263" s="270" t="s">
        <v>173</v>
      </c>
      <c r="H263" s="271">
        <v>1</v>
      </c>
      <c r="I263" s="272"/>
      <c r="J263" s="273">
        <f>ROUND(I263*H263,2)</f>
        <v>0</v>
      </c>
      <c r="K263" s="269" t="s">
        <v>22</v>
      </c>
      <c r="L263" s="274"/>
      <c r="M263" s="275" t="s">
        <v>22</v>
      </c>
      <c r="N263" s="276" t="s">
        <v>50</v>
      </c>
      <c r="O263" s="42"/>
      <c r="P263" s="213">
        <f>O263*H263</f>
        <v>0</v>
      </c>
      <c r="Q263" s="213">
        <v>0.0095</v>
      </c>
      <c r="R263" s="213">
        <f>Q263*H263</f>
        <v>0.0095</v>
      </c>
      <c r="S263" s="213">
        <v>0</v>
      </c>
      <c r="T263" s="214">
        <f>S263*H263</f>
        <v>0</v>
      </c>
      <c r="AR263" s="25" t="s">
        <v>214</v>
      </c>
      <c r="AT263" s="25" t="s">
        <v>395</v>
      </c>
      <c r="AU263" s="25" t="s">
        <v>88</v>
      </c>
      <c r="AY263" s="25" t="s">
        <v>159</v>
      </c>
      <c r="BE263" s="215">
        <f>IF(N263="základní",J263,0)</f>
        <v>0</v>
      </c>
      <c r="BF263" s="215">
        <f>IF(N263="snížená",J263,0)</f>
        <v>0</v>
      </c>
      <c r="BG263" s="215">
        <f>IF(N263="zákl. přenesená",J263,0)</f>
        <v>0</v>
      </c>
      <c r="BH263" s="215">
        <f>IF(N263="sníž. přenesená",J263,0)</f>
        <v>0</v>
      </c>
      <c r="BI263" s="215">
        <f>IF(N263="nulová",J263,0)</f>
        <v>0</v>
      </c>
      <c r="BJ263" s="25" t="s">
        <v>24</v>
      </c>
      <c r="BK263" s="215">
        <f>ROUND(I263*H263,2)</f>
        <v>0</v>
      </c>
      <c r="BL263" s="25" t="s">
        <v>166</v>
      </c>
      <c r="BM263" s="25" t="s">
        <v>1344</v>
      </c>
    </row>
    <row r="264" spans="2:65" s="1" customFormat="1" ht="31.5" customHeight="1">
      <c r="B264" s="41"/>
      <c r="C264" s="204" t="s">
        <v>480</v>
      </c>
      <c r="D264" s="204" t="s">
        <v>161</v>
      </c>
      <c r="E264" s="205" t="s">
        <v>1345</v>
      </c>
      <c r="F264" s="206" t="s">
        <v>1346</v>
      </c>
      <c r="G264" s="207" t="s">
        <v>173</v>
      </c>
      <c r="H264" s="208">
        <v>3</v>
      </c>
      <c r="I264" s="209"/>
      <c r="J264" s="210">
        <f>ROUND(I264*H264,2)</f>
        <v>0</v>
      </c>
      <c r="K264" s="206" t="s">
        <v>165</v>
      </c>
      <c r="L264" s="61"/>
      <c r="M264" s="211" t="s">
        <v>22</v>
      </c>
      <c r="N264" s="212" t="s">
        <v>50</v>
      </c>
      <c r="O264" s="42"/>
      <c r="P264" s="213">
        <f>O264*H264</f>
        <v>0</v>
      </c>
      <c r="Q264" s="213">
        <v>0.00086</v>
      </c>
      <c r="R264" s="213">
        <f>Q264*H264</f>
        <v>0.00258</v>
      </c>
      <c r="S264" s="213">
        <v>0</v>
      </c>
      <c r="T264" s="214">
        <f>S264*H264</f>
        <v>0</v>
      </c>
      <c r="AR264" s="25" t="s">
        <v>166</v>
      </c>
      <c r="AT264" s="25" t="s">
        <v>161</v>
      </c>
      <c r="AU264" s="25" t="s">
        <v>88</v>
      </c>
      <c r="AY264" s="25" t="s">
        <v>159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25" t="s">
        <v>24</v>
      </c>
      <c r="BK264" s="215">
        <f>ROUND(I264*H264,2)</f>
        <v>0</v>
      </c>
      <c r="BL264" s="25" t="s">
        <v>166</v>
      </c>
      <c r="BM264" s="25" t="s">
        <v>1347</v>
      </c>
    </row>
    <row r="265" spans="2:51" s="12" customFormat="1" ht="13.5">
      <c r="B265" s="216"/>
      <c r="C265" s="217"/>
      <c r="D265" s="218" t="s">
        <v>168</v>
      </c>
      <c r="E265" s="219" t="s">
        <v>22</v>
      </c>
      <c r="F265" s="220" t="s">
        <v>1298</v>
      </c>
      <c r="G265" s="217"/>
      <c r="H265" s="221" t="s">
        <v>22</v>
      </c>
      <c r="I265" s="222"/>
      <c r="J265" s="217"/>
      <c r="K265" s="217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168</v>
      </c>
      <c r="AU265" s="227" t="s">
        <v>88</v>
      </c>
      <c r="AV265" s="12" t="s">
        <v>24</v>
      </c>
      <c r="AW265" s="12" t="s">
        <v>42</v>
      </c>
      <c r="AX265" s="12" t="s">
        <v>79</v>
      </c>
      <c r="AY265" s="227" t="s">
        <v>159</v>
      </c>
    </row>
    <row r="266" spans="2:51" s="13" customFormat="1" ht="13.5">
      <c r="B266" s="228"/>
      <c r="C266" s="229"/>
      <c r="D266" s="230" t="s">
        <v>168</v>
      </c>
      <c r="E266" s="231" t="s">
        <v>22</v>
      </c>
      <c r="F266" s="232" t="s">
        <v>175</v>
      </c>
      <c r="G266" s="229"/>
      <c r="H266" s="233">
        <v>3</v>
      </c>
      <c r="I266" s="234"/>
      <c r="J266" s="229"/>
      <c r="K266" s="229"/>
      <c r="L266" s="235"/>
      <c r="M266" s="236"/>
      <c r="N266" s="237"/>
      <c r="O266" s="237"/>
      <c r="P266" s="237"/>
      <c r="Q266" s="237"/>
      <c r="R266" s="237"/>
      <c r="S266" s="237"/>
      <c r="T266" s="238"/>
      <c r="AT266" s="239" t="s">
        <v>168</v>
      </c>
      <c r="AU266" s="239" t="s">
        <v>88</v>
      </c>
      <c r="AV266" s="13" t="s">
        <v>88</v>
      </c>
      <c r="AW266" s="13" t="s">
        <v>42</v>
      </c>
      <c r="AX266" s="13" t="s">
        <v>24</v>
      </c>
      <c r="AY266" s="239" t="s">
        <v>159</v>
      </c>
    </row>
    <row r="267" spans="2:65" s="1" customFormat="1" ht="22.5" customHeight="1">
      <c r="B267" s="41"/>
      <c r="C267" s="267" t="s">
        <v>486</v>
      </c>
      <c r="D267" s="267" t="s">
        <v>395</v>
      </c>
      <c r="E267" s="268" t="s">
        <v>1348</v>
      </c>
      <c r="F267" s="269" t="s">
        <v>1349</v>
      </c>
      <c r="G267" s="270" t="s">
        <v>173</v>
      </c>
      <c r="H267" s="271">
        <v>3</v>
      </c>
      <c r="I267" s="367"/>
      <c r="J267" s="273">
        <f>ROUND(I267*H267,2)</f>
        <v>0</v>
      </c>
      <c r="K267" s="269" t="s">
        <v>22</v>
      </c>
      <c r="L267" s="274"/>
      <c r="M267" s="275" t="s">
        <v>22</v>
      </c>
      <c r="N267" s="276" t="s">
        <v>50</v>
      </c>
      <c r="O267" s="42"/>
      <c r="P267" s="213">
        <f>O267*H267</f>
        <v>0</v>
      </c>
      <c r="Q267" s="213">
        <v>0.01179</v>
      </c>
      <c r="R267" s="213">
        <f>Q267*H267</f>
        <v>0.03537</v>
      </c>
      <c r="S267" s="213">
        <v>0</v>
      </c>
      <c r="T267" s="214">
        <f>S267*H267</f>
        <v>0</v>
      </c>
      <c r="AR267" s="25" t="s">
        <v>214</v>
      </c>
      <c r="AT267" s="25" t="s">
        <v>395</v>
      </c>
      <c r="AU267" s="25" t="s">
        <v>88</v>
      </c>
      <c r="AY267" s="25" t="s">
        <v>159</v>
      </c>
      <c r="BE267" s="215">
        <f>IF(N267="základní",J267,0)</f>
        <v>0</v>
      </c>
      <c r="BF267" s="215">
        <f>IF(N267="snížená",J267,0)</f>
        <v>0</v>
      </c>
      <c r="BG267" s="215">
        <f>IF(N267="zákl. přenesená",J267,0)</f>
        <v>0</v>
      </c>
      <c r="BH267" s="215">
        <f>IF(N267="sníž. přenesená",J267,0)</f>
        <v>0</v>
      </c>
      <c r="BI267" s="215">
        <f>IF(N267="nulová",J267,0)</f>
        <v>0</v>
      </c>
      <c r="BJ267" s="25" t="s">
        <v>24</v>
      </c>
      <c r="BK267" s="215">
        <f>ROUND(I267*H267,2)</f>
        <v>0</v>
      </c>
      <c r="BL267" s="25" t="s">
        <v>166</v>
      </c>
      <c r="BM267" s="25" t="s">
        <v>1350</v>
      </c>
    </row>
    <row r="268" spans="2:65" s="1" customFormat="1" ht="22.5" customHeight="1">
      <c r="B268" s="41"/>
      <c r="C268" s="267" t="s">
        <v>501</v>
      </c>
      <c r="D268" s="267" t="s">
        <v>395</v>
      </c>
      <c r="E268" s="268" t="s">
        <v>1351</v>
      </c>
      <c r="F268" s="269" t="s">
        <v>1352</v>
      </c>
      <c r="G268" s="270" t="s">
        <v>173</v>
      </c>
      <c r="H268" s="271">
        <v>3</v>
      </c>
      <c r="I268" s="367"/>
      <c r="J268" s="273">
        <f>ROUND(I268*H268,2)</f>
        <v>0</v>
      </c>
      <c r="K268" s="269" t="s">
        <v>22</v>
      </c>
      <c r="L268" s="274"/>
      <c r="M268" s="275" t="s">
        <v>22</v>
      </c>
      <c r="N268" s="276" t="s">
        <v>50</v>
      </c>
      <c r="O268" s="42"/>
      <c r="P268" s="213">
        <f>O268*H268</f>
        <v>0</v>
      </c>
      <c r="Q268" s="213">
        <v>0.0094</v>
      </c>
      <c r="R268" s="213">
        <f>Q268*H268</f>
        <v>0.028200000000000003</v>
      </c>
      <c r="S268" s="213">
        <v>0</v>
      </c>
      <c r="T268" s="214">
        <f>S268*H268</f>
        <v>0</v>
      </c>
      <c r="AR268" s="25" t="s">
        <v>214</v>
      </c>
      <c r="AT268" s="25" t="s">
        <v>395</v>
      </c>
      <c r="AU268" s="25" t="s">
        <v>88</v>
      </c>
      <c r="AY268" s="25" t="s">
        <v>159</v>
      </c>
      <c r="BE268" s="215">
        <f>IF(N268="základní",J268,0)</f>
        <v>0</v>
      </c>
      <c r="BF268" s="215">
        <f>IF(N268="snížená",J268,0)</f>
        <v>0</v>
      </c>
      <c r="BG268" s="215">
        <f>IF(N268="zákl. přenesená",J268,0)</f>
        <v>0</v>
      </c>
      <c r="BH268" s="215">
        <f>IF(N268="sníž. přenesená",J268,0)</f>
        <v>0</v>
      </c>
      <c r="BI268" s="215">
        <f>IF(N268="nulová",J268,0)</f>
        <v>0</v>
      </c>
      <c r="BJ268" s="25" t="s">
        <v>24</v>
      </c>
      <c r="BK268" s="215">
        <f>ROUND(I268*H268,2)</f>
        <v>0</v>
      </c>
      <c r="BL268" s="25" t="s">
        <v>166</v>
      </c>
      <c r="BM268" s="25" t="s">
        <v>1353</v>
      </c>
    </row>
    <row r="269" spans="2:65" s="1" customFormat="1" ht="31.5" customHeight="1">
      <c r="B269" s="41"/>
      <c r="C269" s="204" t="s">
        <v>506</v>
      </c>
      <c r="D269" s="204" t="s">
        <v>161</v>
      </c>
      <c r="E269" s="205" t="s">
        <v>1354</v>
      </c>
      <c r="F269" s="206" t="s">
        <v>1355</v>
      </c>
      <c r="G269" s="207" t="s">
        <v>173</v>
      </c>
      <c r="H269" s="208">
        <v>3</v>
      </c>
      <c r="I269" s="209"/>
      <c r="J269" s="210">
        <f>ROUND(I269*H269,2)</f>
        <v>0</v>
      </c>
      <c r="K269" s="206" t="s">
        <v>165</v>
      </c>
      <c r="L269" s="61"/>
      <c r="M269" s="211" t="s">
        <v>22</v>
      </c>
      <c r="N269" s="212" t="s">
        <v>50</v>
      </c>
      <c r="O269" s="42"/>
      <c r="P269" s="213">
        <f>O269*H269</f>
        <v>0</v>
      </c>
      <c r="Q269" s="213">
        <v>0</v>
      </c>
      <c r="R269" s="213">
        <f>Q269*H269</f>
        <v>0</v>
      </c>
      <c r="S269" s="213">
        <v>0.0173</v>
      </c>
      <c r="T269" s="214">
        <f>S269*H269</f>
        <v>0.0519</v>
      </c>
      <c r="AR269" s="25" t="s">
        <v>166</v>
      </c>
      <c r="AT269" s="25" t="s">
        <v>161</v>
      </c>
      <c r="AU269" s="25" t="s">
        <v>88</v>
      </c>
      <c r="AY269" s="25" t="s">
        <v>159</v>
      </c>
      <c r="BE269" s="215">
        <f>IF(N269="základní",J269,0)</f>
        <v>0</v>
      </c>
      <c r="BF269" s="215">
        <f>IF(N269="snížená",J269,0)</f>
        <v>0</v>
      </c>
      <c r="BG269" s="215">
        <f>IF(N269="zákl. přenesená",J269,0)</f>
        <v>0</v>
      </c>
      <c r="BH269" s="215">
        <f>IF(N269="sníž. přenesená",J269,0)</f>
        <v>0</v>
      </c>
      <c r="BI269" s="215">
        <f>IF(N269="nulová",J269,0)</f>
        <v>0</v>
      </c>
      <c r="BJ269" s="25" t="s">
        <v>24</v>
      </c>
      <c r="BK269" s="215">
        <f>ROUND(I269*H269,2)</f>
        <v>0</v>
      </c>
      <c r="BL269" s="25" t="s">
        <v>166</v>
      </c>
      <c r="BM269" s="25" t="s">
        <v>1356</v>
      </c>
    </row>
    <row r="270" spans="2:51" s="12" customFormat="1" ht="13.5">
      <c r="B270" s="216"/>
      <c r="C270" s="217"/>
      <c r="D270" s="218" t="s">
        <v>168</v>
      </c>
      <c r="E270" s="219" t="s">
        <v>22</v>
      </c>
      <c r="F270" s="220" t="s">
        <v>1357</v>
      </c>
      <c r="G270" s="217"/>
      <c r="H270" s="221" t="s">
        <v>22</v>
      </c>
      <c r="I270" s="222"/>
      <c r="J270" s="217"/>
      <c r="K270" s="217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168</v>
      </c>
      <c r="AU270" s="227" t="s">
        <v>88</v>
      </c>
      <c r="AV270" s="12" t="s">
        <v>24</v>
      </c>
      <c r="AW270" s="12" t="s">
        <v>42</v>
      </c>
      <c r="AX270" s="12" t="s">
        <v>79</v>
      </c>
      <c r="AY270" s="227" t="s">
        <v>159</v>
      </c>
    </row>
    <row r="271" spans="2:51" s="12" customFormat="1" ht="13.5">
      <c r="B271" s="216"/>
      <c r="C271" s="217"/>
      <c r="D271" s="218" t="s">
        <v>168</v>
      </c>
      <c r="E271" s="219" t="s">
        <v>22</v>
      </c>
      <c r="F271" s="220" t="s">
        <v>1358</v>
      </c>
      <c r="G271" s="217"/>
      <c r="H271" s="221" t="s">
        <v>22</v>
      </c>
      <c r="I271" s="222"/>
      <c r="J271" s="217"/>
      <c r="K271" s="217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168</v>
      </c>
      <c r="AU271" s="227" t="s">
        <v>88</v>
      </c>
      <c r="AV271" s="12" t="s">
        <v>24</v>
      </c>
      <c r="AW271" s="12" t="s">
        <v>42</v>
      </c>
      <c r="AX271" s="12" t="s">
        <v>79</v>
      </c>
      <c r="AY271" s="227" t="s">
        <v>159</v>
      </c>
    </row>
    <row r="272" spans="2:51" s="13" customFormat="1" ht="13.5">
      <c r="B272" s="228"/>
      <c r="C272" s="229"/>
      <c r="D272" s="230" t="s">
        <v>168</v>
      </c>
      <c r="E272" s="231" t="s">
        <v>22</v>
      </c>
      <c r="F272" s="232" t="s">
        <v>175</v>
      </c>
      <c r="G272" s="229"/>
      <c r="H272" s="233">
        <v>3</v>
      </c>
      <c r="I272" s="234"/>
      <c r="J272" s="229"/>
      <c r="K272" s="229"/>
      <c r="L272" s="235"/>
      <c r="M272" s="236"/>
      <c r="N272" s="237"/>
      <c r="O272" s="237"/>
      <c r="P272" s="237"/>
      <c r="Q272" s="237"/>
      <c r="R272" s="237"/>
      <c r="S272" s="237"/>
      <c r="T272" s="238"/>
      <c r="AT272" s="239" t="s">
        <v>168</v>
      </c>
      <c r="AU272" s="239" t="s">
        <v>88</v>
      </c>
      <c r="AV272" s="13" t="s">
        <v>88</v>
      </c>
      <c r="AW272" s="13" t="s">
        <v>42</v>
      </c>
      <c r="AX272" s="13" t="s">
        <v>24</v>
      </c>
      <c r="AY272" s="239" t="s">
        <v>159</v>
      </c>
    </row>
    <row r="273" spans="2:65" s="1" customFormat="1" ht="31.5" customHeight="1">
      <c r="B273" s="41"/>
      <c r="C273" s="204" t="s">
        <v>514</v>
      </c>
      <c r="D273" s="204" t="s">
        <v>161</v>
      </c>
      <c r="E273" s="205" t="s">
        <v>1359</v>
      </c>
      <c r="F273" s="206" t="s">
        <v>1360</v>
      </c>
      <c r="G273" s="207" t="s">
        <v>173</v>
      </c>
      <c r="H273" s="208">
        <v>1</v>
      </c>
      <c r="I273" s="209"/>
      <c r="J273" s="210">
        <f>ROUND(I273*H273,2)</f>
        <v>0</v>
      </c>
      <c r="K273" s="206" t="s">
        <v>165</v>
      </c>
      <c r="L273" s="61"/>
      <c r="M273" s="211" t="s">
        <v>22</v>
      </c>
      <c r="N273" s="212" t="s">
        <v>50</v>
      </c>
      <c r="O273" s="42"/>
      <c r="P273" s="213">
        <f>O273*H273</f>
        <v>0</v>
      </c>
      <c r="Q273" s="213">
        <v>0.00034</v>
      </c>
      <c r="R273" s="213">
        <f>Q273*H273</f>
        <v>0.00034</v>
      </c>
      <c r="S273" s="213">
        <v>0</v>
      </c>
      <c r="T273" s="214">
        <f>S273*H273</f>
        <v>0</v>
      </c>
      <c r="AR273" s="25" t="s">
        <v>166</v>
      </c>
      <c r="AT273" s="25" t="s">
        <v>161</v>
      </c>
      <c r="AU273" s="25" t="s">
        <v>88</v>
      </c>
      <c r="AY273" s="25" t="s">
        <v>159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25" t="s">
        <v>24</v>
      </c>
      <c r="BK273" s="215">
        <f>ROUND(I273*H273,2)</f>
        <v>0</v>
      </c>
      <c r="BL273" s="25" t="s">
        <v>166</v>
      </c>
      <c r="BM273" s="25" t="s">
        <v>1361</v>
      </c>
    </row>
    <row r="274" spans="2:51" s="12" customFormat="1" ht="13.5">
      <c r="B274" s="216"/>
      <c r="C274" s="217"/>
      <c r="D274" s="218" t="s">
        <v>168</v>
      </c>
      <c r="E274" s="219" t="s">
        <v>22</v>
      </c>
      <c r="F274" s="220" t="s">
        <v>1298</v>
      </c>
      <c r="G274" s="217"/>
      <c r="H274" s="221" t="s">
        <v>22</v>
      </c>
      <c r="I274" s="222"/>
      <c r="J274" s="217"/>
      <c r="K274" s="217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168</v>
      </c>
      <c r="AU274" s="227" t="s">
        <v>88</v>
      </c>
      <c r="AV274" s="12" t="s">
        <v>24</v>
      </c>
      <c r="AW274" s="12" t="s">
        <v>42</v>
      </c>
      <c r="AX274" s="12" t="s">
        <v>79</v>
      </c>
      <c r="AY274" s="227" t="s">
        <v>159</v>
      </c>
    </row>
    <row r="275" spans="2:51" s="13" customFormat="1" ht="13.5">
      <c r="B275" s="228"/>
      <c r="C275" s="229"/>
      <c r="D275" s="230" t="s">
        <v>168</v>
      </c>
      <c r="E275" s="231" t="s">
        <v>22</v>
      </c>
      <c r="F275" s="232" t="s">
        <v>24</v>
      </c>
      <c r="G275" s="229"/>
      <c r="H275" s="233">
        <v>1</v>
      </c>
      <c r="I275" s="234"/>
      <c r="J275" s="229"/>
      <c r="K275" s="229"/>
      <c r="L275" s="235"/>
      <c r="M275" s="236"/>
      <c r="N275" s="237"/>
      <c r="O275" s="237"/>
      <c r="P275" s="237"/>
      <c r="Q275" s="237"/>
      <c r="R275" s="237"/>
      <c r="S275" s="237"/>
      <c r="T275" s="238"/>
      <c r="AT275" s="239" t="s">
        <v>168</v>
      </c>
      <c r="AU275" s="239" t="s">
        <v>88</v>
      </c>
      <c r="AV275" s="13" t="s">
        <v>88</v>
      </c>
      <c r="AW275" s="13" t="s">
        <v>42</v>
      </c>
      <c r="AX275" s="13" t="s">
        <v>24</v>
      </c>
      <c r="AY275" s="239" t="s">
        <v>159</v>
      </c>
    </row>
    <row r="276" spans="2:65" s="1" customFormat="1" ht="22.5" customHeight="1">
      <c r="B276" s="41"/>
      <c r="C276" s="267" t="s">
        <v>519</v>
      </c>
      <c r="D276" s="267" t="s">
        <v>395</v>
      </c>
      <c r="E276" s="268" t="s">
        <v>1362</v>
      </c>
      <c r="F276" s="269" t="s">
        <v>1363</v>
      </c>
      <c r="G276" s="270" t="s">
        <v>173</v>
      </c>
      <c r="H276" s="271">
        <v>1</v>
      </c>
      <c r="I276" s="367"/>
      <c r="J276" s="273">
        <f>ROUND(I276*H276,2)</f>
        <v>0</v>
      </c>
      <c r="K276" s="269" t="s">
        <v>22</v>
      </c>
      <c r="L276" s="274"/>
      <c r="M276" s="275" t="s">
        <v>22</v>
      </c>
      <c r="N276" s="276" t="s">
        <v>50</v>
      </c>
      <c r="O276" s="42"/>
      <c r="P276" s="213">
        <f>O276*H276</f>
        <v>0</v>
      </c>
      <c r="Q276" s="213">
        <v>0.0395</v>
      </c>
      <c r="R276" s="213">
        <f>Q276*H276</f>
        <v>0.0395</v>
      </c>
      <c r="S276" s="213">
        <v>0</v>
      </c>
      <c r="T276" s="214">
        <f>S276*H276</f>
        <v>0</v>
      </c>
      <c r="AR276" s="25" t="s">
        <v>214</v>
      </c>
      <c r="AT276" s="25" t="s">
        <v>395</v>
      </c>
      <c r="AU276" s="25" t="s">
        <v>88</v>
      </c>
      <c r="AY276" s="25" t="s">
        <v>159</v>
      </c>
      <c r="BE276" s="215">
        <f>IF(N276="základní",J276,0)</f>
        <v>0</v>
      </c>
      <c r="BF276" s="215">
        <f>IF(N276="snížená",J276,0)</f>
        <v>0</v>
      </c>
      <c r="BG276" s="215">
        <f>IF(N276="zákl. přenesená",J276,0)</f>
        <v>0</v>
      </c>
      <c r="BH276" s="215">
        <f>IF(N276="sníž. přenesená",J276,0)</f>
        <v>0</v>
      </c>
      <c r="BI276" s="215">
        <f>IF(N276="nulová",J276,0)</f>
        <v>0</v>
      </c>
      <c r="BJ276" s="25" t="s">
        <v>24</v>
      </c>
      <c r="BK276" s="215">
        <f>ROUND(I276*H276,2)</f>
        <v>0</v>
      </c>
      <c r="BL276" s="25" t="s">
        <v>166</v>
      </c>
      <c r="BM276" s="25" t="s">
        <v>1364</v>
      </c>
    </row>
    <row r="277" spans="2:65" s="1" customFormat="1" ht="31.5" customHeight="1">
      <c r="B277" s="41"/>
      <c r="C277" s="204" t="s">
        <v>523</v>
      </c>
      <c r="D277" s="204" t="s">
        <v>161</v>
      </c>
      <c r="E277" s="205" t="s">
        <v>1365</v>
      </c>
      <c r="F277" s="206" t="s">
        <v>1366</v>
      </c>
      <c r="G277" s="207" t="s">
        <v>173</v>
      </c>
      <c r="H277" s="208">
        <v>1</v>
      </c>
      <c r="I277" s="209"/>
      <c r="J277" s="210">
        <f>ROUND(I277*H277,2)</f>
        <v>0</v>
      </c>
      <c r="K277" s="206" t="s">
        <v>165</v>
      </c>
      <c r="L277" s="61"/>
      <c r="M277" s="211" t="s">
        <v>22</v>
      </c>
      <c r="N277" s="212" t="s">
        <v>50</v>
      </c>
      <c r="O277" s="42"/>
      <c r="P277" s="213">
        <f>O277*H277</f>
        <v>0</v>
      </c>
      <c r="Q277" s="213">
        <v>0</v>
      </c>
      <c r="R277" s="213">
        <f>Q277*H277</f>
        <v>0</v>
      </c>
      <c r="S277" s="213">
        <v>0.0226</v>
      </c>
      <c r="T277" s="214">
        <f>S277*H277</f>
        <v>0.0226</v>
      </c>
      <c r="AR277" s="25" t="s">
        <v>166</v>
      </c>
      <c r="AT277" s="25" t="s">
        <v>161</v>
      </c>
      <c r="AU277" s="25" t="s">
        <v>88</v>
      </c>
      <c r="AY277" s="25" t="s">
        <v>159</v>
      </c>
      <c r="BE277" s="215">
        <f>IF(N277="základní",J277,0)</f>
        <v>0</v>
      </c>
      <c r="BF277" s="215">
        <f>IF(N277="snížená",J277,0)</f>
        <v>0</v>
      </c>
      <c r="BG277" s="215">
        <f>IF(N277="zákl. přenesená",J277,0)</f>
        <v>0</v>
      </c>
      <c r="BH277" s="215">
        <f>IF(N277="sníž. přenesená",J277,0)</f>
        <v>0</v>
      </c>
      <c r="BI277" s="215">
        <f>IF(N277="nulová",J277,0)</f>
        <v>0</v>
      </c>
      <c r="BJ277" s="25" t="s">
        <v>24</v>
      </c>
      <c r="BK277" s="215">
        <f>ROUND(I277*H277,2)</f>
        <v>0</v>
      </c>
      <c r="BL277" s="25" t="s">
        <v>166</v>
      </c>
      <c r="BM277" s="25" t="s">
        <v>1367</v>
      </c>
    </row>
    <row r="278" spans="2:51" s="12" customFormat="1" ht="13.5">
      <c r="B278" s="216"/>
      <c r="C278" s="217"/>
      <c r="D278" s="218" t="s">
        <v>168</v>
      </c>
      <c r="E278" s="219" t="s">
        <v>22</v>
      </c>
      <c r="F278" s="220" t="s">
        <v>1357</v>
      </c>
      <c r="G278" s="217"/>
      <c r="H278" s="221" t="s">
        <v>22</v>
      </c>
      <c r="I278" s="222"/>
      <c r="J278" s="217"/>
      <c r="K278" s="217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168</v>
      </c>
      <c r="AU278" s="227" t="s">
        <v>88</v>
      </c>
      <c r="AV278" s="12" t="s">
        <v>24</v>
      </c>
      <c r="AW278" s="12" t="s">
        <v>42</v>
      </c>
      <c r="AX278" s="12" t="s">
        <v>79</v>
      </c>
      <c r="AY278" s="227" t="s">
        <v>159</v>
      </c>
    </row>
    <row r="279" spans="2:51" s="12" customFormat="1" ht="13.5">
      <c r="B279" s="216"/>
      <c r="C279" s="217"/>
      <c r="D279" s="218" t="s">
        <v>168</v>
      </c>
      <c r="E279" s="219" t="s">
        <v>22</v>
      </c>
      <c r="F279" s="220" t="s">
        <v>1368</v>
      </c>
      <c r="G279" s="217"/>
      <c r="H279" s="221" t="s">
        <v>22</v>
      </c>
      <c r="I279" s="222"/>
      <c r="J279" s="217"/>
      <c r="K279" s="217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168</v>
      </c>
      <c r="AU279" s="227" t="s">
        <v>88</v>
      </c>
      <c r="AV279" s="12" t="s">
        <v>24</v>
      </c>
      <c r="AW279" s="12" t="s">
        <v>42</v>
      </c>
      <c r="AX279" s="12" t="s">
        <v>79</v>
      </c>
      <c r="AY279" s="227" t="s">
        <v>159</v>
      </c>
    </row>
    <row r="280" spans="2:51" s="13" customFormat="1" ht="13.5">
      <c r="B280" s="228"/>
      <c r="C280" s="229"/>
      <c r="D280" s="230" t="s">
        <v>168</v>
      </c>
      <c r="E280" s="231" t="s">
        <v>22</v>
      </c>
      <c r="F280" s="232" t="s">
        <v>24</v>
      </c>
      <c r="G280" s="229"/>
      <c r="H280" s="233">
        <v>1</v>
      </c>
      <c r="I280" s="234"/>
      <c r="J280" s="229"/>
      <c r="K280" s="229"/>
      <c r="L280" s="235"/>
      <c r="M280" s="236"/>
      <c r="N280" s="237"/>
      <c r="O280" s="237"/>
      <c r="P280" s="237"/>
      <c r="Q280" s="237"/>
      <c r="R280" s="237"/>
      <c r="S280" s="237"/>
      <c r="T280" s="238"/>
      <c r="AT280" s="239" t="s">
        <v>168</v>
      </c>
      <c r="AU280" s="239" t="s">
        <v>88</v>
      </c>
      <c r="AV280" s="13" t="s">
        <v>88</v>
      </c>
      <c r="AW280" s="13" t="s">
        <v>42</v>
      </c>
      <c r="AX280" s="13" t="s">
        <v>24</v>
      </c>
      <c r="AY280" s="239" t="s">
        <v>159</v>
      </c>
    </row>
    <row r="281" spans="2:65" s="1" customFormat="1" ht="22.5" customHeight="1">
      <c r="B281" s="41"/>
      <c r="C281" s="204" t="s">
        <v>527</v>
      </c>
      <c r="D281" s="204" t="s">
        <v>161</v>
      </c>
      <c r="E281" s="205" t="s">
        <v>1369</v>
      </c>
      <c r="F281" s="206" t="s">
        <v>1370</v>
      </c>
      <c r="G281" s="207" t="s">
        <v>217</v>
      </c>
      <c r="H281" s="208">
        <v>121.671</v>
      </c>
      <c r="I281" s="209"/>
      <c r="J281" s="210">
        <f>ROUND(I281*H281,2)</f>
        <v>0</v>
      </c>
      <c r="K281" s="206" t="s">
        <v>165</v>
      </c>
      <c r="L281" s="61"/>
      <c r="M281" s="211" t="s">
        <v>22</v>
      </c>
      <c r="N281" s="212" t="s">
        <v>50</v>
      </c>
      <c r="O281" s="42"/>
      <c r="P281" s="213">
        <f>O281*H281</f>
        <v>0</v>
      </c>
      <c r="Q281" s="213">
        <v>0</v>
      </c>
      <c r="R281" s="213">
        <f>Q281*H281</f>
        <v>0</v>
      </c>
      <c r="S281" s="213">
        <v>0</v>
      </c>
      <c r="T281" s="214">
        <f>S281*H281</f>
        <v>0</v>
      </c>
      <c r="AR281" s="25" t="s">
        <v>166</v>
      </c>
      <c r="AT281" s="25" t="s">
        <v>161</v>
      </c>
      <c r="AU281" s="25" t="s">
        <v>88</v>
      </c>
      <c r="AY281" s="25" t="s">
        <v>159</v>
      </c>
      <c r="BE281" s="215">
        <f>IF(N281="základní",J281,0)</f>
        <v>0</v>
      </c>
      <c r="BF281" s="215">
        <f>IF(N281="snížená",J281,0)</f>
        <v>0</v>
      </c>
      <c r="BG281" s="215">
        <f>IF(N281="zákl. přenesená",J281,0)</f>
        <v>0</v>
      </c>
      <c r="BH281" s="215">
        <f>IF(N281="sníž. přenesená",J281,0)</f>
        <v>0</v>
      </c>
      <c r="BI281" s="215">
        <f>IF(N281="nulová",J281,0)</f>
        <v>0</v>
      </c>
      <c r="BJ281" s="25" t="s">
        <v>24</v>
      </c>
      <c r="BK281" s="215">
        <f>ROUND(I281*H281,2)</f>
        <v>0</v>
      </c>
      <c r="BL281" s="25" t="s">
        <v>166</v>
      </c>
      <c r="BM281" s="25" t="s">
        <v>1371</v>
      </c>
    </row>
    <row r="282" spans="2:65" s="1" customFormat="1" ht="22.5" customHeight="1">
      <c r="B282" s="41"/>
      <c r="C282" s="204" t="s">
        <v>531</v>
      </c>
      <c r="D282" s="204" t="s">
        <v>161</v>
      </c>
      <c r="E282" s="205" t="s">
        <v>1372</v>
      </c>
      <c r="F282" s="206" t="s">
        <v>1373</v>
      </c>
      <c r="G282" s="207" t="s">
        <v>217</v>
      </c>
      <c r="H282" s="208">
        <v>91.6</v>
      </c>
      <c r="I282" s="209"/>
      <c r="J282" s="210">
        <f>ROUND(I282*H282,2)</f>
        <v>0</v>
      </c>
      <c r="K282" s="206" t="s">
        <v>165</v>
      </c>
      <c r="L282" s="61"/>
      <c r="M282" s="211" t="s">
        <v>22</v>
      </c>
      <c r="N282" s="212" t="s">
        <v>50</v>
      </c>
      <c r="O282" s="42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4">
        <f>S282*H282</f>
        <v>0</v>
      </c>
      <c r="AR282" s="25" t="s">
        <v>166</v>
      </c>
      <c r="AT282" s="25" t="s">
        <v>161</v>
      </c>
      <c r="AU282" s="25" t="s">
        <v>88</v>
      </c>
      <c r="AY282" s="25" t="s">
        <v>159</v>
      </c>
      <c r="BE282" s="215">
        <f>IF(N282="základní",J282,0)</f>
        <v>0</v>
      </c>
      <c r="BF282" s="215">
        <f>IF(N282="snížená",J282,0)</f>
        <v>0</v>
      </c>
      <c r="BG282" s="215">
        <f>IF(N282="zákl. přenesená",J282,0)</f>
        <v>0</v>
      </c>
      <c r="BH282" s="215">
        <f>IF(N282="sníž. přenesená",J282,0)</f>
        <v>0</v>
      </c>
      <c r="BI282" s="215">
        <f>IF(N282="nulová",J282,0)</f>
        <v>0</v>
      </c>
      <c r="BJ282" s="25" t="s">
        <v>24</v>
      </c>
      <c r="BK282" s="215">
        <f>ROUND(I282*H282,2)</f>
        <v>0</v>
      </c>
      <c r="BL282" s="25" t="s">
        <v>166</v>
      </c>
      <c r="BM282" s="25" t="s">
        <v>1374</v>
      </c>
    </row>
    <row r="283" spans="2:65" s="1" customFormat="1" ht="22.5" customHeight="1">
      <c r="B283" s="41"/>
      <c r="C283" s="204" t="s">
        <v>535</v>
      </c>
      <c r="D283" s="204" t="s">
        <v>161</v>
      </c>
      <c r="E283" s="205" t="s">
        <v>1375</v>
      </c>
      <c r="F283" s="206" t="s">
        <v>1376</v>
      </c>
      <c r="G283" s="207" t="s">
        <v>173</v>
      </c>
      <c r="H283" s="208">
        <v>3</v>
      </c>
      <c r="I283" s="209"/>
      <c r="J283" s="210">
        <f>ROUND(I283*H283,2)</f>
        <v>0</v>
      </c>
      <c r="K283" s="206" t="s">
        <v>165</v>
      </c>
      <c r="L283" s="61"/>
      <c r="M283" s="211" t="s">
        <v>22</v>
      </c>
      <c r="N283" s="212" t="s">
        <v>50</v>
      </c>
      <c r="O283" s="42"/>
      <c r="P283" s="213">
        <f>O283*H283</f>
        <v>0</v>
      </c>
      <c r="Q283" s="213">
        <v>0.12303</v>
      </c>
      <c r="R283" s="213">
        <f>Q283*H283</f>
        <v>0.36909000000000003</v>
      </c>
      <c r="S283" s="213">
        <v>0</v>
      </c>
      <c r="T283" s="214">
        <f>S283*H283</f>
        <v>0</v>
      </c>
      <c r="AR283" s="25" t="s">
        <v>166</v>
      </c>
      <c r="AT283" s="25" t="s">
        <v>161</v>
      </c>
      <c r="AU283" s="25" t="s">
        <v>88</v>
      </c>
      <c r="AY283" s="25" t="s">
        <v>159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25" t="s">
        <v>24</v>
      </c>
      <c r="BK283" s="215">
        <f>ROUND(I283*H283,2)</f>
        <v>0</v>
      </c>
      <c r="BL283" s="25" t="s">
        <v>166</v>
      </c>
      <c r="BM283" s="25" t="s">
        <v>1377</v>
      </c>
    </row>
    <row r="284" spans="2:51" s="12" customFormat="1" ht="13.5">
      <c r="B284" s="216"/>
      <c r="C284" s="217"/>
      <c r="D284" s="218" t="s">
        <v>168</v>
      </c>
      <c r="E284" s="219" t="s">
        <v>22</v>
      </c>
      <c r="F284" s="220" t="s">
        <v>1298</v>
      </c>
      <c r="G284" s="217"/>
      <c r="H284" s="221" t="s">
        <v>22</v>
      </c>
      <c r="I284" s="222"/>
      <c r="J284" s="217"/>
      <c r="K284" s="217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168</v>
      </c>
      <c r="AU284" s="227" t="s">
        <v>88</v>
      </c>
      <c r="AV284" s="12" t="s">
        <v>24</v>
      </c>
      <c r="AW284" s="12" t="s">
        <v>42</v>
      </c>
      <c r="AX284" s="12" t="s">
        <v>79</v>
      </c>
      <c r="AY284" s="227" t="s">
        <v>159</v>
      </c>
    </row>
    <row r="285" spans="2:51" s="13" customFormat="1" ht="13.5">
      <c r="B285" s="228"/>
      <c r="C285" s="229"/>
      <c r="D285" s="230" t="s">
        <v>168</v>
      </c>
      <c r="E285" s="231" t="s">
        <v>22</v>
      </c>
      <c r="F285" s="232" t="s">
        <v>175</v>
      </c>
      <c r="G285" s="229"/>
      <c r="H285" s="233">
        <v>3</v>
      </c>
      <c r="I285" s="234"/>
      <c r="J285" s="229"/>
      <c r="K285" s="229"/>
      <c r="L285" s="235"/>
      <c r="M285" s="236"/>
      <c r="N285" s="237"/>
      <c r="O285" s="237"/>
      <c r="P285" s="237"/>
      <c r="Q285" s="237"/>
      <c r="R285" s="237"/>
      <c r="S285" s="237"/>
      <c r="T285" s="238"/>
      <c r="AT285" s="239" t="s">
        <v>168</v>
      </c>
      <c r="AU285" s="239" t="s">
        <v>88</v>
      </c>
      <c r="AV285" s="13" t="s">
        <v>88</v>
      </c>
      <c r="AW285" s="13" t="s">
        <v>42</v>
      </c>
      <c r="AX285" s="13" t="s">
        <v>24</v>
      </c>
      <c r="AY285" s="239" t="s">
        <v>159</v>
      </c>
    </row>
    <row r="286" spans="2:65" s="1" customFormat="1" ht="22.5" customHeight="1">
      <c r="B286" s="41"/>
      <c r="C286" s="267" t="s">
        <v>539</v>
      </c>
      <c r="D286" s="267" t="s">
        <v>395</v>
      </c>
      <c r="E286" s="268" t="s">
        <v>1378</v>
      </c>
      <c r="F286" s="269" t="s">
        <v>1379</v>
      </c>
      <c r="G286" s="270" t="s">
        <v>173</v>
      </c>
      <c r="H286" s="271">
        <v>3</v>
      </c>
      <c r="I286" s="367"/>
      <c r="J286" s="273">
        <f>ROUND(I286*H286,2)</f>
        <v>0</v>
      </c>
      <c r="K286" s="269" t="s">
        <v>22</v>
      </c>
      <c r="L286" s="274"/>
      <c r="M286" s="275" t="s">
        <v>22</v>
      </c>
      <c r="N286" s="276" t="s">
        <v>50</v>
      </c>
      <c r="O286" s="42"/>
      <c r="P286" s="213">
        <f>O286*H286</f>
        <v>0</v>
      </c>
      <c r="Q286" s="213">
        <v>0.0095</v>
      </c>
      <c r="R286" s="213">
        <f>Q286*H286</f>
        <v>0.028499999999999998</v>
      </c>
      <c r="S286" s="213">
        <v>0</v>
      </c>
      <c r="T286" s="214">
        <f>S286*H286</f>
        <v>0</v>
      </c>
      <c r="AR286" s="25" t="s">
        <v>214</v>
      </c>
      <c r="AT286" s="25" t="s">
        <v>395</v>
      </c>
      <c r="AU286" s="25" t="s">
        <v>88</v>
      </c>
      <c r="AY286" s="25" t="s">
        <v>159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25" t="s">
        <v>24</v>
      </c>
      <c r="BK286" s="215">
        <f>ROUND(I286*H286,2)</f>
        <v>0</v>
      </c>
      <c r="BL286" s="25" t="s">
        <v>166</v>
      </c>
      <c r="BM286" s="25" t="s">
        <v>1380</v>
      </c>
    </row>
    <row r="287" spans="2:65" s="1" customFormat="1" ht="22.5" customHeight="1">
      <c r="B287" s="41"/>
      <c r="C287" s="267" t="s">
        <v>547</v>
      </c>
      <c r="D287" s="267" t="s">
        <v>395</v>
      </c>
      <c r="E287" s="268" t="s">
        <v>1381</v>
      </c>
      <c r="F287" s="269" t="s">
        <v>1382</v>
      </c>
      <c r="G287" s="270" t="s">
        <v>173</v>
      </c>
      <c r="H287" s="271">
        <v>3</v>
      </c>
      <c r="I287" s="367"/>
      <c r="J287" s="273">
        <f>ROUND(I287*H287,2)</f>
        <v>0</v>
      </c>
      <c r="K287" s="269" t="s">
        <v>22</v>
      </c>
      <c r="L287" s="274"/>
      <c r="M287" s="275" t="s">
        <v>22</v>
      </c>
      <c r="N287" s="276" t="s">
        <v>50</v>
      </c>
      <c r="O287" s="42"/>
      <c r="P287" s="213">
        <f>O287*H287</f>
        <v>0</v>
      </c>
      <c r="Q287" s="213">
        <v>0.00065</v>
      </c>
      <c r="R287" s="213">
        <f>Q287*H287</f>
        <v>0.00195</v>
      </c>
      <c r="S287" s="213">
        <v>0</v>
      </c>
      <c r="T287" s="214">
        <f>S287*H287</f>
        <v>0</v>
      </c>
      <c r="AR287" s="25" t="s">
        <v>214</v>
      </c>
      <c r="AT287" s="25" t="s">
        <v>395</v>
      </c>
      <c r="AU287" s="25" t="s">
        <v>88</v>
      </c>
      <c r="AY287" s="25" t="s">
        <v>159</v>
      </c>
      <c r="BE287" s="215">
        <f>IF(N287="základní",J287,0)</f>
        <v>0</v>
      </c>
      <c r="BF287" s="215">
        <f>IF(N287="snížená",J287,0)</f>
        <v>0</v>
      </c>
      <c r="BG287" s="215">
        <f>IF(N287="zákl. přenesená",J287,0)</f>
        <v>0</v>
      </c>
      <c r="BH287" s="215">
        <f>IF(N287="sníž. přenesená",J287,0)</f>
        <v>0</v>
      </c>
      <c r="BI287" s="215">
        <f>IF(N287="nulová",J287,0)</f>
        <v>0</v>
      </c>
      <c r="BJ287" s="25" t="s">
        <v>24</v>
      </c>
      <c r="BK287" s="215">
        <f>ROUND(I287*H287,2)</f>
        <v>0</v>
      </c>
      <c r="BL287" s="25" t="s">
        <v>166</v>
      </c>
      <c r="BM287" s="25" t="s">
        <v>1383</v>
      </c>
    </row>
    <row r="288" spans="2:65" s="1" customFormat="1" ht="22.5" customHeight="1">
      <c r="B288" s="41"/>
      <c r="C288" s="204" t="s">
        <v>553</v>
      </c>
      <c r="D288" s="204" t="s">
        <v>161</v>
      </c>
      <c r="E288" s="205" t="s">
        <v>1384</v>
      </c>
      <c r="F288" s="206" t="s">
        <v>1385</v>
      </c>
      <c r="G288" s="207" t="s">
        <v>173</v>
      </c>
      <c r="H288" s="208">
        <v>1</v>
      </c>
      <c r="I288" s="209"/>
      <c r="J288" s="210">
        <f>ROUND(I288*H288,2)</f>
        <v>0</v>
      </c>
      <c r="K288" s="206" t="s">
        <v>165</v>
      </c>
      <c r="L288" s="61"/>
      <c r="M288" s="211" t="s">
        <v>22</v>
      </c>
      <c r="N288" s="212" t="s">
        <v>50</v>
      </c>
      <c r="O288" s="42"/>
      <c r="P288" s="213">
        <f>O288*H288</f>
        <v>0</v>
      </c>
      <c r="Q288" s="213">
        <v>0.32906</v>
      </c>
      <c r="R288" s="213">
        <f>Q288*H288</f>
        <v>0.32906</v>
      </c>
      <c r="S288" s="213">
        <v>0</v>
      </c>
      <c r="T288" s="214">
        <f>S288*H288</f>
        <v>0</v>
      </c>
      <c r="AR288" s="25" t="s">
        <v>166</v>
      </c>
      <c r="AT288" s="25" t="s">
        <v>161</v>
      </c>
      <c r="AU288" s="25" t="s">
        <v>88</v>
      </c>
      <c r="AY288" s="25" t="s">
        <v>159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25" t="s">
        <v>24</v>
      </c>
      <c r="BK288" s="215">
        <f>ROUND(I288*H288,2)</f>
        <v>0</v>
      </c>
      <c r="BL288" s="25" t="s">
        <v>166</v>
      </c>
      <c r="BM288" s="25" t="s">
        <v>1386</v>
      </c>
    </row>
    <row r="289" spans="2:51" s="12" customFormat="1" ht="13.5">
      <c r="B289" s="216"/>
      <c r="C289" s="217"/>
      <c r="D289" s="218" t="s">
        <v>168</v>
      </c>
      <c r="E289" s="219" t="s">
        <v>22</v>
      </c>
      <c r="F289" s="220" t="s">
        <v>1298</v>
      </c>
      <c r="G289" s="217"/>
      <c r="H289" s="221" t="s">
        <v>22</v>
      </c>
      <c r="I289" s="222"/>
      <c r="J289" s="217"/>
      <c r="K289" s="217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168</v>
      </c>
      <c r="AU289" s="227" t="s">
        <v>88</v>
      </c>
      <c r="AV289" s="12" t="s">
        <v>24</v>
      </c>
      <c r="AW289" s="12" t="s">
        <v>42</v>
      </c>
      <c r="AX289" s="12" t="s">
        <v>79</v>
      </c>
      <c r="AY289" s="227" t="s">
        <v>159</v>
      </c>
    </row>
    <row r="290" spans="2:51" s="13" customFormat="1" ht="13.5">
      <c r="B290" s="228"/>
      <c r="C290" s="229"/>
      <c r="D290" s="230" t="s">
        <v>168</v>
      </c>
      <c r="E290" s="231" t="s">
        <v>22</v>
      </c>
      <c r="F290" s="232" t="s">
        <v>24</v>
      </c>
      <c r="G290" s="229"/>
      <c r="H290" s="233">
        <v>1</v>
      </c>
      <c r="I290" s="234"/>
      <c r="J290" s="229"/>
      <c r="K290" s="229"/>
      <c r="L290" s="235"/>
      <c r="M290" s="236"/>
      <c r="N290" s="237"/>
      <c r="O290" s="237"/>
      <c r="P290" s="237"/>
      <c r="Q290" s="237"/>
      <c r="R290" s="237"/>
      <c r="S290" s="237"/>
      <c r="T290" s="238"/>
      <c r="AT290" s="239" t="s">
        <v>168</v>
      </c>
      <c r="AU290" s="239" t="s">
        <v>88</v>
      </c>
      <c r="AV290" s="13" t="s">
        <v>88</v>
      </c>
      <c r="AW290" s="13" t="s">
        <v>42</v>
      </c>
      <c r="AX290" s="13" t="s">
        <v>24</v>
      </c>
      <c r="AY290" s="239" t="s">
        <v>159</v>
      </c>
    </row>
    <row r="291" spans="2:65" s="1" customFormat="1" ht="22.5" customHeight="1">
      <c r="B291" s="41"/>
      <c r="C291" s="267" t="s">
        <v>559</v>
      </c>
      <c r="D291" s="267" t="s">
        <v>395</v>
      </c>
      <c r="E291" s="268" t="s">
        <v>1387</v>
      </c>
      <c r="F291" s="269" t="s">
        <v>1388</v>
      </c>
      <c r="G291" s="270" t="s">
        <v>173</v>
      </c>
      <c r="H291" s="271">
        <v>1</v>
      </c>
      <c r="I291" s="367"/>
      <c r="J291" s="273">
        <f>ROUND(I291*H291,2)</f>
        <v>0</v>
      </c>
      <c r="K291" s="269" t="s">
        <v>22</v>
      </c>
      <c r="L291" s="274"/>
      <c r="M291" s="275" t="s">
        <v>22</v>
      </c>
      <c r="N291" s="276" t="s">
        <v>50</v>
      </c>
      <c r="O291" s="42"/>
      <c r="P291" s="213">
        <f>O291*H291</f>
        <v>0</v>
      </c>
      <c r="Q291" s="213">
        <v>0.0322</v>
      </c>
      <c r="R291" s="213">
        <f>Q291*H291</f>
        <v>0.0322</v>
      </c>
      <c r="S291" s="213">
        <v>0</v>
      </c>
      <c r="T291" s="214">
        <f>S291*H291</f>
        <v>0</v>
      </c>
      <c r="AR291" s="25" t="s">
        <v>214</v>
      </c>
      <c r="AT291" s="25" t="s">
        <v>395</v>
      </c>
      <c r="AU291" s="25" t="s">
        <v>88</v>
      </c>
      <c r="AY291" s="25" t="s">
        <v>159</v>
      </c>
      <c r="BE291" s="215">
        <f>IF(N291="základní",J291,0)</f>
        <v>0</v>
      </c>
      <c r="BF291" s="215">
        <f>IF(N291="snížená",J291,0)</f>
        <v>0</v>
      </c>
      <c r="BG291" s="215">
        <f>IF(N291="zákl. přenesená",J291,0)</f>
        <v>0</v>
      </c>
      <c r="BH291" s="215">
        <f>IF(N291="sníž. přenesená",J291,0)</f>
        <v>0</v>
      </c>
      <c r="BI291" s="215">
        <f>IF(N291="nulová",J291,0)</f>
        <v>0</v>
      </c>
      <c r="BJ291" s="25" t="s">
        <v>24</v>
      </c>
      <c r="BK291" s="215">
        <f>ROUND(I291*H291,2)</f>
        <v>0</v>
      </c>
      <c r="BL291" s="25" t="s">
        <v>166</v>
      </c>
      <c r="BM291" s="25" t="s">
        <v>1389</v>
      </c>
    </row>
    <row r="292" spans="2:65" s="1" customFormat="1" ht="22.5" customHeight="1">
      <c r="B292" s="41"/>
      <c r="C292" s="267" t="s">
        <v>563</v>
      </c>
      <c r="D292" s="267" t="s">
        <v>395</v>
      </c>
      <c r="E292" s="268" t="s">
        <v>1390</v>
      </c>
      <c r="F292" s="269" t="s">
        <v>1391</v>
      </c>
      <c r="G292" s="270" t="s">
        <v>173</v>
      </c>
      <c r="H292" s="271">
        <v>1</v>
      </c>
      <c r="I292" s="367"/>
      <c r="J292" s="273">
        <f>ROUND(I292*H292,2)</f>
        <v>0</v>
      </c>
      <c r="K292" s="269" t="s">
        <v>22</v>
      </c>
      <c r="L292" s="274"/>
      <c r="M292" s="275" t="s">
        <v>22</v>
      </c>
      <c r="N292" s="276" t="s">
        <v>50</v>
      </c>
      <c r="O292" s="42"/>
      <c r="P292" s="213">
        <f>O292*H292</f>
        <v>0</v>
      </c>
      <c r="Q292" s="213">
        <v>0.001</v>
      </c>
      <c r="R292" s="213">
        <f>Q292*H292</f>
        <v>0.001</v>
      </c>
      <c r="S292" s="213">
        <v>0</v>
      </c>
      <c r="T292" s="214">
        <f>S292*H292</f>
        <v>0</v>
      </c>
      <c r="AR292" s="25" t="s">
        <v>214</v>
      </c>
      <c r="AT292" s="25" t="s">
        <v>395</v>
      </c>
      <c r="AU292" s="25" t="s">
        <v>88</v>
      </c>
      <c r="AY292" s="25" t="s">
        <v>159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25" t="s">
        <v>24</v>
      </c>
      <c r="BK292" s="215">
        <f>ROUND(I292*H292,2)</f>
        <v>0</v>
      </c>
      <c r="BL292" s="25" t="s">
        <v>166</v>
      </c>
      <c r="BM292" s="25" t="s">
        <v>1392</v>
      </c>
    </row>
    <row r="293" spans="2:65" s="1" customFormat="1" ht="22.5" customHeight="1">
      <c r="B293" s="41"/>
      <c r="C293" s="204" t="s">
        <v>567</v>
      </c>
      <c r="D293" s="204" t="s">
        <v>161</v>
      </c>
      <c r="E293" s="205" t="s">
        <v>1393</v>
      </c>
      <c r="F293" s="206" t="s">
        <v>1394</v>
      </c>
      <c r="G293" s="207" t="s">
        <v>217</v>
      </c>
      <c r="H293" s="208">
        <v>91.6</v>
      </c>
      <c r="I293" s="209"/>
      <c r="J293" s="210">
        <f>ROUND(I293*H293,2)</f>
        <v>0</v>
      </c>
      <c r="K293" s="206" t="s">
        <v>165</v>
      </c>
      <c r="L293" s="61"/>
      <c r="M293" s="211" t="s">
        <v>22</v>
      </c>
      <c r="N293" s="212" t="s">
        <v>50</v>
      </c>
      <c r="O293" s="42"/>
      <c r="P293" s="213">
        <f>O293*H293</f>
        <v>0</v>
      </c>
      <c r="Q293" s="213">
        <v>9E-05</v>
      </c>
      <c r="R293" s="213">
        <f>Q293*H293</f>
        <v>0.008244</v>
      </c>
      <c r="S293" s="213">
        <v>0</v>
      </c>
      <c r="T293" s="214">
        <f>S293*H293</f>
        <v>0</v>
      </c>
      <c r="AR293" s="25" t="s">
        <v>166</v>
      </c>
      <c r="AT293" s="25" t="s">
        <v>161</v>
      </c>
      <c r="AU293" s="25" t="s">
        <v>88</v>
      </c>
      <c r="AY293" s="25" t="s">
        <v>159</v>
      </c>
      <c r="BE293" s="215">
        <f>IF(N293="základní",J293,0)</f>
        <v>0</v>
      </c>
      <c r="BF293" s="215">
        <f>IF(N293="snížená",J293,0)</f>
        <v>0</v>
      </c>
      <c r="BG293" s="215">
        <f>IF(N293="zákl. přenesená",J293,0)</f>
        <v>0</v>
      </c>
      <c r="BH293" s="215">
        <f>IF(N293="sníž. přenesená",J293,0)</f>
        <v>0</v>
      </c>
      <c r="BI293" s="215">
        <f>IF(N293="nulová",J293,0)</f>
        <v>0</v>
      </c>
      <c r="BJ293" s="25" t="s">
        <v>24</v>
      </c>
      <c r="BK293" s="215">
        <f>ROUND(I293*H293,2)</f>
        <v>0</v>
      </c>
      <c r="BL293" s="25" t="s">
        <v>166</v>
      </c>
      <c r="BM293" s="25" t="s">
        <v>1395</v>
      </c>
    </row>
    <row r="294" spans="2:65" s="1" customFormat="1" ht="22.5" customHeight="1">
      <c r="B294" s="41"/>
      <c r="C294" s="204" t="s">
        <v>572</v>
      </c>
      <c r="D294" s="204" t="s">
        <v>161</v>
      </c>
      <c r="E294" s="205" t="s">
        <v>1396</v>
      </c>
      <c r="F294" s="206" t="s">
        <v>1397</v>
      </c>
      <c r="G294" s="207" t="s">
        <v>173</v>
      </c>
      <c r="H294" s="208">
        <v>7</v>
      </c>
      <c r="I294" s="209"/>
      <c r="J294" s="210">
        <f>ROUND(I294*H294,2)</f>
        <v>0</v>
      </c>
      <c r="K294" s="206" t="s">
        <v>22</v>
      </c>
      <c r="L294" s="61"/>
      <c r="M294" s="211" t="s">
        <v>22</v>
      </c>
      <c r="N294" s="212" t="s">
        <v>50</v>
      </c>
      <c r="O294" s="42"/>
      <c r="P294" s="213">
        <f>O294*H294</f>
        <v>0</v>
      </c>
      <c r="Q294" s="213">
        <v>0.00015</v>
      </c>
      <c r="R294" s="213">
        <f>Q294*H294</f>
        <v>0.00105</v>
      </c>
      <c r="S294" s="213">
        <v>0</v>
      </c>
      <c r="T294" s="214">
        <f>S294*H294</f>
        <v>0</v>
      </c>
      <c r="AR294" s="25" t="s">
        <v>166</v>
      </c>
      <c r="AT294" s="25" t="s">
        <v>161</v>
      </c>
      <c r="AU294" s="25" t="s">
        <v>88</v>
      </c>
      <c r="AY294" s="25" t="s">
        <v>159</v>
      </c>
      <c r="BE294" s="215">
        <f>IF(N294="základní",J294,0)</f>
        <v>0</v>
      </c>
      <c r="BF294" s="215">
        <f>IF(N294="snížená",J294,0)</f>
        <v>0</v>
      </c>
      <c r="BG294" s="215">
        <f>IF(N294="zákl. přenesená",J294,0)</f>
        <v>0</v>
      </c>
      <c r="BH294" s="215">
        <f>IF(N294="sníž. přenesená",J294,0)</f>
        <v>0</v>
      </c>
      <c r="BI294" s="215">
        <f>IF(N294="nulová",J294,0)</f>
        <v>0</v>
      </c>
      <c r="BJ294" s="25" t="s">
        <v>24</v>
      </c>
      <c r="BK294" s="215">
        <f>ROUND(I294*H294,2)</f>
        <v>0</v>
      </c>
      <c r="BL294" s="25" t="s">
        <v>166</v>
      </c>
      <c r="BM294" s="25" t="s">
        <v>1398</v>
      </c>
    </row>
    <row r="295" spans="2:51" s="12" customFormat="1" ht="13.5">
      <c r="B295" s="216"/>
      <c r="C295" s="217"/>
      <c r="D295" s="218" t="s">
        <v>168</v>
      </c>
      <c r="E295" s="219" t="s">
        <v>22</v>
      </c>
      <c r="F295" s="220" t="s">
        <v>1298</v>
      </c>
      <c r="G295" s="217"/>
      <c r="H295" s="221" t="s">
        <v>22</v>
      </c>
      <c r="I295" s="222"/>
      <c r="J295" s="217"/>
      <c r="K295" s="217"/>
      <c r="L295" s="223"/>
      <c r="M295" s="224"/>
      <c r="N295" s="225"/>
      <c r="O295" s="225"/>
      <c r="P295" s="225"/>
      <c r="Q295" s="225"/>
      <c r="R295" s="225"/>
      <c r="S295" s="225"/>
      <c r="T295" s="226"/>
      <c r="AT295" s="227" t="s">
        <v>168</v>
      </c>
      <c r="AU295" s="227" t="s">
        <v>88</v>
      </c>
      <c r="AV295" s="12" t="s">
        <v>24</v>
      </c>
      <c r="AW295" s="12" t="s">
        <v>42</v>
      </c>
      <c r="AX295" s="12" t="s">
        <v>79</v>
      </c>
      <c r="AY295" s="227" t="s">
        <v>159</v>
      </c>
    </row>
    <row r="296" spans="2:51" s="12" customFormat="1" ht="13.5">
      <c r="B296" s="216"/>
      <c r="C296" s="217"/>
      <c r="D296" s="218" t="s">
        <v>168</v>
      </c>
      <c r="E296" s="219" t="s">
        <v>22</v>
      </c>
      <c r="F296" s="220" t="s">
        <v>1399</v>
      </c>
      <c r="G296" s="217"/>
      <c r="H296" s="221" t="s">
        <v>22</v>
      </c>
      <c r="I296" s="222"/>
      <c r="J296" s="217"/>
      <c r="K296" s="217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168</v>
      </c>
      <c r="AU296" s="227" t="s">
        <v>88</v>
      </c>
      <c r="AV296" s="12" t="s">
        <v>24</v>
      </c>
      <c r="AW296" s="12" t="s">
        <v>42</v>
      </c>
      <c r="AX296" s="12" t="s">
        <v>79</v>
      </c>
      <c r="AY296" s="227" t="s">
        <v>159</v>
      </c>
    </row>
    <row r="297" spans="2:51" s="13" customFormat="1" ht="13.5">
      <c r="B297" s="228"/>
      <c r="C297" s="229"/>
      <c r="D297" s="230" t="s">
        <v>168</v>
      </c>
      <c r="E297" s="231" t="s">
        <v>22</v>
      </c>
      <c r="F297" s="232" t="s">
        <v>205</v>
      </c>
      <c r="G297" s="229"/>
      <c r="H297" s="233">
        <v>7</v>
      </c>
      <c r="I297" s="234"/>
      <c r="J297" s="229"/>
      <c r="K297" s="229"/>
      <c r="L297" s="235"/>
      <c r="M297" s="236"/>
      <c r="N297" s="237"/>
      <c r="O297" s="237"/>
      <c r="P297" s="237"/>
      <c r="Q297" s="237"/>
      <c r="R297" s="237"/>
      <c r="S297" s="237"/>
      <c r="T297" s="238"/>
      <c r="AT297" s="239" t="s">
        <v>168</v>
      </c>
      <c r="AU297" s="239" t="s">
        <v>88</v>
      </c>
      <c r="AV297" s="13" t="s">
        <v>88</v>
      </c>
      <c r="AW297" s="13" t="s">
        <v>42</v>
      </c>
      <c r="AX297" s="13" t="s">
        <v>24</v>
      </c>
      <c r="AY297" s="239" t="s">
        <v>159</v>
      </c>
    </row>
    <row r="298" spans="2:65" s="1" customFormat="1" ht="22.5" customHeight="1">
      <c r="B298" s="41"/>
      <c r="C298" s="204" t="s">
        <v>576</v>
      </c>
      <c r="D298" s="204" t="s">
        <v>161</v>
      </c>
      <c r="E298" s="205" t="s">
        <v>1400</v>
      </c>
      <c r="F298" s="206" t="s">
        <v>1401</v>
      </c>
      <c r="G298" s="207" t="s">
        <v>173</v>
      </c>
      <c r="H298" s="208">
        <v>1</v>
      </c>
      <c r="I298" s="209"/>
      <c r="J298" s="210">
        <f>ROUND(I298*H298,2)</f>
        <v>0</v>
      </c>
      <c r="K298" s="206" t="s">
        <v>22</v>
      </c>
      <c r="L298" s="61"/>
      <c r="M298" s="211" t="s">
        <v>22</v>
      </c>
      <c r="N298" s="212" t="s">
        <v>50</v>
      </c>
      <c r="O298" s="42"/>
      <c r="P298" s="213">
        <f>O298*H298</f>
        <v>0</v>
      </c>
      <c r="Q298" s="213">
        <v>0.00014</v>
      </c>
      <c r="R298" s="213">
        <f>Q298*H298</f>
        <v>0.00014</v>
      </c>
      <c r="S298" s="213">
        <v>0</v>
      </c>
      <c r="T298" s="214">
        <f>S298*H298</f>
        <v>0</v>
      </c>
      <c r="AR298" s="25" t="s">
        <v>166</v>
      </c>
      <c r="AT298" s="25" t="s">
        <v>161</v>
      </c>
      <c r="AU298" s="25" t="s">
        <v>88</v>
      </c>
      <c r="AY298" s="25" t="s">
        <v>159</v>
      </c>
      <c r="BE298" s="215">
        <f>IF(N298="základní",J298,0)</f>
        <v>0</v>
      </c>
      <c r="BF298" s="215">
        <f>IF(N298="snížená",J298,0)</f>
        <v>0</v>
      </c>
      <c r="BG298" s="215">
        <f>IF(N298="zákl. přenesená",J298,0)</f>
        <v>0</v>
      </c>
      <c r="BH298" s="215">
        <f>IF(N298="sníž. přenesená",J298,0)</f>
        <v>0</v>
      </c>
      <c r="BI298" s="215">
        <f>IF(N298="nulová",J298,0)</f>
        <v>0</v>
      </c>
      <c r="BJ298" s="25" t="s">
        <v>24</v>
      </c>
      <c r="BK298" s="215">
        <f>ROUND(I298*H298,2)</f>
        <v>0</v>
      </c>
      <c r="BL298" s="25" t="s">
        <v>166</v>
      </c>
      <c r="BM298" s="25" t="s">
        <v>1402</v>
      </c>
    </row>
    <row r="299" spans="2:51" s="12" customFormat="1" ht="13.5">
      <c r="B299" s="216"/>
      <c r="C299" s="217"/>
      <c r="D299" s="218" t="s">
        <v>168</v>
      </c>
      <c r="E299" s="219" t="s">
        <v>22</v>
      </c>
      <c r="F299" s="220" t="s">
        <v>1298</v>
      </c>
      <c r="G299" s="217"/>
      <c r="H299" s="221" t="s">
        <v>22</v>
      </c>
      <c r="I299" s="222"/>
      <c r="J299" s="217"/>
      <c r="K299" s="217"/>
      <c r="L299" s="223"/>
      <c r="M299" s="224"/>
      <c r="N299" s="225"/>
      <c r="O299" s="225"/>
      <c r="P299" s="225"/>
      <c r="Q299" s="225"/>
      <c r="R299" s="225"/>
      <c r="S299" s="225"/>
      <c r="T299" s="226"/>
      <c r="AT299" s="227" t="s">
        <v>168</v>
      </c>
      <c r="AU299" s="227" t="s">
        <v>88</v>
      </c>
      <c r="AV299" s="12" t="s">
        <v>24</v>
      </c>
      <c r="AW299" s="12" t="s">
        <v>42</v>
      </c>
      <c r="AX299" s="12" t="s">
        <v>79</v>
      </c>
      <c r="AY299" s="227" t="s">
        <v>159</v>
      </c>
    </row>
    <row r="300" spans="2:51" s="13" customFormat="1" ht="13.5">
      <c r="B300" s="228"/>
      <c r="C300" s="229"/>
      <c r="D300" s="218" t="s">
        <v>168</v>
      </c>
      <c r="E300" s="242" t="s">
        <v>22</v>
      </c>
      <c r="F300" s="243" t="s">
        <v>24</v>
      </c>
      <c r="G300" s="229"/>
      <c r="H300" s="244">
        <v>1</v>
      </c>
      <c r="I300" s="234"/>
      <c r="J300" s="229"/>
      <c r="K300" s="229"/>
      <c r="L300" s="235"/>
      <c r="M300" s="236"/>
      <c r="N300" s="237"/>
      <c r="O300" s="237"/>
      <c r="P300" s="237"/>
      <c r="Q300" s="237"/>
      <c r="R300" s="237"/>
      <c r="S300" s="237"/>
      <c r="T300" s="238"/>
      <c r="AT300" s="239" t="s">
        <v>168</v>
      </c>
      <c r="AU300" s="239" t="s">
        <v>88</v>
      </c>
      <c r="AV300" s="13" t="s">
        <v>88</v>
      </c>
      <c r="AW300" s="13" t="s">
        <v>42</v>
      </c>
      <c r="AX300" s="13" t="s">
        <v>24</v>
      </c>
      <c r="AY300" s="239" t="s">
        <v>159</v>
      </c>
    </row>
    <row r="301" spans="2:63" s="11" customFormat="1" ht="29.85" customHeight="1">
      <c r="B301" s="187"/>
      <c r="C301" s="188"/>
      <c r="D301" s="201" t="s">
        <v>78</v>
      </c>
      <c r="E301" s="202" t="s">
        <v>791</v>
      </c>
      <c r="F301" s="202" t="s">
        <v>792</v>
      </c>
      <c r="G301" s="188"/>
      <c r="H301" s="188"/>
      <c r="I301" s="191"/>
      <c r="J301" s="203">
        <f>BK301</f>
        <v>0</v>
      </c>
      <c r="K301" s="188"/>
      <c r="L301" s="193"/>
      <c r="M301" s="194"/>
      <c r="N301" s="195"/>
      <c r="O301" s="195"/>
      <c r="P301" s="196">
        <f>SUM(P302:P317)</f>
        <v>0</v>
      </c>
      <c r="Q301" s="195"/>
      <c r="R301" s="196">
        <f>SUM(R302:R317)</f>
        <v>0</v>
      </c>
      <c r="S301" s="195"/>
      <c r="T301" s="197">
        <f>SUM(T302:T317)</f>
        <v>0</v>
      </c>
      <c r="AR301" s="198" t="s">
        <v>24</v>
      </c>
      <c r="AT301" s="199" t="s">
        <v>78</v>
      </c>
      <c r="AU301" s="199" t="s">
        <v>24</v>
      </c>
      <c r="AY301" s="198" t="s">
        <v>159</v>
      </c>
      <c r="BK301" s="200">
        <f>SUM(BK302:BK317)</f>
        <v>0</v>
      </c>
    </row>
    <row r="302" spans="2:65" s="1" customFormat="1" ht="31.5" customHeight="1">
      <c r="B302" s="41"/>
      <c r="C302" s="204" t="s">
        <v>581</v>
      </c>
      <c r="D302" s="204" t="s">
        <v>161</v>
      </c>
      <c r="E302" s="205" t="s">
        <v>794</v>
      </c>
      <c r="F302" s="206" t="s">
        <v>795</v>
      </c>
      <c r="G302" s="207" t="s">
        <v>377</v>
      </c>
      <c r="H302" s="208">
        <v>72.234</v>
      </c>
      <c r="I302" s="209"/>
      <c r="J302" s="210">
        <f>ROUND(I302*H302,2)</f>
        <v>0</v>
      </c>
      <c r="K302" s="206" t="s">
        <v>165</v>
      </c>
      <c r="L302" s="61"/>
      <c r="M302" s="211" t="s">
        <v>22</v>
      </c>
      <c r="N302" s="212" t="s">
        <v>50</v>
      </c>
      <c r="O302" s="42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4">
        <f>S302*H302</f>
        <v>0</v>
      </c>
      <c r="AR302" s="25" t="s">
        <v>166</v>
      </c>
      <c r="AT302" s="25" t="s">
        <v>161</v>
      </c>
      <c r="AU302" s="25" t="s">
        <v>88</v>
      </c>
      <c r="AY302" s="25" t="s">
        <v>159</v>
      </c>
      <c r="BE302" s="215">
        <f>IF(N302="základní",J302,0)</f>
        <v>0</v>
      </c>
      <c r="BF302" s="215">
        <f>IF(N302="snížená",J302,0)</f>
        <v>0</v>
      </c>
      <c r="BG302" s="215">
        <f>IF(N302="zákl. přenesená",J302,0)</f>
        <v>0</v>
      </c>
      <c r="BH302" s="215">
        <f>IF(N302="sníž. přenesená",J302,0)</f>
        <v>0</v>
      </c>
      <c r="BI302" s="215">
        <f>IF(N302="nulová",J302,0)</f>
        <v>0</v>
      </c>
      <c r="BJ302" s="25" t="s">
        <v>24</v>
      </c>
      <c r="BK302" s="215">
        <f>ROUND(I302*H302,2)</f>
        <v>0</v>
      </c>
      <c r="BL302" s="25" t="s">
        <v>166</v>
      </c>
      <c r="BM302" s="25" t="s">
        <v>1403</v>
      </c>
    </row>
    <row r="303" spans="2:51" s="13" customFormat="1" ht="13.5">
      <c r="B303" s="228"/>
      <c r="C303" s="229"/>
      <c r="D303" s="218" t="s">
        <v>168</v>
      </c>
      <c r="E303" s="242" t="s">
        <v>22</v>
      </c>
      <c r="F303" s="243" t="s">
        <v>1404</v>
      </c>
      <c r="G303" s="229"/>
      <c r="H303" s="244">
        <v>5.751</v>
      </c>
      <c r="I303" s="234"/>
      <c r="J303" s="229"/>
      <c r="K303" s="229"/>
      <c r="L303" s="235"/>
      <c r="M303" s="236"/>
      <c r="N303" s="237"/>
      <c r="O303" s="237"/>
      <c r="P303" s="237"/>
      <c r="Q303" s="237"/>
      <c r="R303" s="237"/>
      <c r="S303" s="237"/>
      <c r="T303" s="238"/>
      <c r="AT303" s="239" t="s">
        <v>168</v>
      </c>
      <c r="AU303" s="239" t="s">
        <v>88</v>
      </c>
      <c r="AV303" s="13" t="s">
        <v>88</v>
      </c>
      <c r="AW303" s="13" t="s">
        <v>42</v>
      </c>
      <c r="AX303" s="13" t="s">
        <v>79</v>
      </c>
      <c r="AY303" s="239" t="s">
        <v>159</v>
      </c>
    </row>
    <row r="304" spans="2:51" s="13" customFormat="1" ht="13.5">
      <c r="B304" s="228"/>
      <c r="C304" s="229"/>
      <c r="D304" s="218" t="s">
        <v>168</v>
      </c>
      <c r="E304" s="242" t="s">
        <v>22</v>
      </c>
      <c r="F304" s="243" t="s">
        <v>1405</v>
      </c>
      <c r="G304" s="229"/>
      <c r="H304" s="244">
        <v>13.282</v>
      </c>
      <c r="I304" s="234"/>
      <c r="J304" s="229"/>
      <c r="K304" s="229"/>
      <c r="L304" s="235"/>
      <c r="M304" s="236"/>
      <c r="N304" s="237"/>
      <c r="O304" s="237"/>
      <c r="P304" s="237"/>
      <c r="Q304" s="237"/>
      <c r="R304" s="237"/>
      <c r="S304" s="237"/>
      <c r="T304" s="238"/>
      <c r="AT304" s="239" t="s">
        <v>168</v>
      </c>
      <c r="AU304" s="239" t="s">
        <v>88</v>
      </c>
      <c r="AV304" s="13" t="s">
        <v>88</v>
      </c>
      <c r="AW304" s="13" t="s">
        <v>42</v>
      </c>
      <c r="AX304" s="13" t="s">
        <v>79</v>
      </c>
      <c r="AY304" s="239" t="s">
        <v>159</v>
      </c>
    </row>
    <row r="305" spans="2:51" s="13" customFormat="1" ht="13.5">
      <c r="B305" s="228"/>
      <c r="C305" s="229"/>
      <c r="D305" s="218" t="s">
        <v>168</v>
      </c>
      <c r="E305" s="242" t="s">
        <v>22</v>
      </c>
      <c r="F305" s="243" t="s">
        <v>1406</v>
      </c>
      <c r="G305" s="229"/>
      <c r="H305" s="244">
        <v>40.304</v>
      </c>
      <c r="I305" s="234"/>
      <c r="J305" s="229"/>
      <c r="K305" s="229"/>
      <c r="L305" s="235"/>
      <c r="M305" s="236"/>
      <c r="N305" s="237"/>
      <c r="O305" s="237"/>
      <c r="P305" s="237"/>
      <c r="Q305" s="237"/>
      <c r="R305" s="237"/>
      <c r="S305" s="237"/>
      <c r="T305" s="238"/>
      <c r="AT305" s="239" t="s">
        <v>168</v>
      </c>
      <c r="AU305" s="239" t="s">
        <v>88</v>
      </c>
      <c r="AV305" s="13" t="s">
        <v>88</v>
      </c>
      <c r="AW305" s="13" t="s">
        <v>42</v>
      </c>
      <c r="AX305" s="13" t="s">
        <v>79</v>
      </c>
      <c r="AY305" s="239" t="s">
        <v>159</v>
      </c>
    </row>
    <row r="306" spans="2:51" s="13" customFormat="1" ht="13.5">
      <c r="B306" s="228"/>
      <c r="C306" s="229"/>
      <c r="D306" s="218" t="s">
        <v>168</v>
      </c>
      <c r="E306" s="242" t="s">
        <v>22</v>
      </c>
      <c r="F306" s="243" t="s">
        <v>1407</v>
      </c>
      <c r="G306" s="229"/>
      <c r="H306" s="244">
        <v>12.897</v>
      </c>
      <c r="I306" s="234"/>
      <c r="J306" s="229"/>
      <c r="K306" s="229"/>
      <c r="L306" s="235"/>
      <c r="M306" s="236"/>
      <c r="N306" s="237"/>
      <c r="O306" s="237"/>
      <c r="P306" s="237"/>
      <c r="Q306" s="237"/>
      <c r="R306" s="237"/>
      <c r="S306" s="237"/>
      <c r="T306" s="238"/>
      <c r="AT306" s="239" t="s">
        <v>168</v>
      </c>
      <c r="AU306" s="239" t="s">
        <v>88</v>
      </c>
      <c r="AV306" s="13" t="s">
        <v>88</v>
      </c>
      <c r="AW306" s="13" t="s">
        <v>42</v>
      </c>
      <c r="AX306" s="13" t="s">
        <v>79</v>
      </c>
      <c r="AY306" s="239" t="s">
        <v>159</v>
      </c>
    </row>
    <row r="307" spans="2:51" s="14" customFormat="1" ht="13.5">
      <c r="B307" s="245"/>
      <c r="C307" s="246"/>
      <c r="D307" s="230" t="s">
        <v>168</v>
      </c>
      <c r="E307" s="247" t="s">
        <v>22</v>
      </c>
      <c r="F307" s="248" t="s">
        <v>204</v>
      </c>
      <c r="G307" s="246"/>
      <c r="H307" s="249">
        <v>72.234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AT307" s="255" t="s">
        <v>168</v>
      </c>
      <c r="AU307" s="255" t="s">
        <v>88</v>
      </c>
      <c r="AV307" s="14" t="s">
        <v>166</v>
      </c>
      <c r="AW307" s="14" t="s">
        <v>42</v>
      </c>
      <c r="AX307" s="14" t="s">
        <v>24</v>
      </c>
      <c r="AY307" s="255" t="s">
        <v>159</v>
      </c>
    </row>
    <row r="308" spans="2:65" s="1" customFormat="1" ht="31.5" customHeight="1">
      <c r="B308" s="41"/>
      <c r="C308" s="204" t="s">
        <v>587</v>
      </c>
      <c r="D308" s="204" t="s">
        <v>161</v>
      </c>
      <c r="E308" s="205" t="s">
        <v>801</v>
      </c>
      <c r="F308" s="206" t="s">
        <v>802</v>
      </c>
      <c r="G308" s="207" t="s">
        <v>377</v>
      </c>
      <c r="H308" s="208">
        <v>288.936</v>
      </c>
      <c r="I308" s="209"/>
      <c r="J308" s="210">
        <f>ROUND(I308*H308,2)</f>
        <v>0</v>
      </c>
      <c r="K308" s="206" t="s">
        <v>165</v>
      </c>
      <c r="L308" s="61"/>
      <c r="M308" s="211" t="s">
        <v>22</v>
      </c>
      <c r="N308" s="212" t="s">
        <v>50</v>
      </c>
      <c r="O308" s="42"/>
      <c r="P308" s="213">
        <f>O308*H308</f>
        <v>0</v>
      </c>
      <c r="Q308" s="213">
        <v>0</v>
      </c>
      <c r="R308" s="213">
        <f>Q308*H308</f>
        <v>0</v>
      </c>
      <c r="S308" s="213">
        <v>0</v>
      </c>
      <c r="T308" s="214">
        <f>S308*H308</f>
        <v>0</v>
      </c>
      <c r="AR308" s="25" t="s">
        <v>166</v>
      </c>
      <c r="AT308" s="25" t="s">
        <v>161</v>
      </c>
      <c r="AU308" s="25" t="s">
        <v>88</v>
      </c>
      <c r="AY308" s="25" t="s">
        <v>159</v>
      </c>
      <c r="BE308" s="215">
        <f>IF(N308="základní",J308,0)</f>
        <v>0</v>
      </c>
      <c r="BF308" s="215">
        <f>IF(N308="snížená",J308,0)</f>
        <v>0</v>
      </c>
      <c r="BG308" s="215">
        <f>IF(N308="zákl. přenesená",J308,0)</f>
        <v>0</v>
      </c>
      <c r="BH308" s="215">
        <f>IF(N308="sníž. přenesená",J308,0)</f>
        <v>0</v>
      </c>
      <c r="BI308" s="215">
        <f>IF(N308="nulová",J308,0)</f>
        <v>0</v>
      </c>
      <c r="BJ308" s="25" t="s">
        <v>24</v>
      </c>
      <c r="BK308" s="215">
        <f>ROUND(I308*H308,2)</f>
        <v>0</v>
      </c>
      <c r="BL308" s="25" t="s">
        <v>166</v>
      </c>
      <c r="BM308" s="25" t="s">
        <v>1408</v>
      </c>
    </row>
    <row r="309" spans="2:51" s="12" customFormat="1" ht="13.5">
      <c r="B309" s="216"/>
      <c r="C309" s="217"/>
      <c r="D309" s="218" t="s">
        <v>168</v>
      </c>
      <c r="E309" s="219" t="s">
        <v>22</v>
      </c>
      <c r="F309" s="220" t="s">
        <v>804</v>
      </c>
      <c r="G309" s="217"/>
      <c r="H309" s="221" t="s">
        <v>22</v>
      </c>
      <c r="I309" s="222"/>
      <c r="J309" s="217"/>
      <c r="K309" s="217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168</v>
      </c>
      <c r="AU309" s="227" t="s">
        <v>88</v>
      </c>
      <c r="AV309" s="12" t="s">
        <v>24</v>
      </c>
      <c r="AW309" s="12" t="s">
        <v>42</v>
      </c>
      <c r="AX309" s="12" t="s">
        <v>79</v>
      </c>
      <c r="AY309" s="227" t="s">
        <v>159</v>
      </c>
    </row>
    <row r="310" spans="2:51" s="13" customFormat="1" ht="13.5">
      <c r="B310" s="228"/>
      <c r="C310" s="229"/>
      <c r="D310" s="230" t="s">
        <v>168</v>
      </c>
      <c r="E310" s="231" t="s">
        <v>22</v>
      </c>
      <c r="F310" s="232" t="s">
        <v>1409</v>
      </c>
      <c r="G310" s="229"/>
      <c r="H310" s="233">
        <v>288.936</v>
      </c>
      <c r="I310" s="234"/>
      <c r="J310" s="229"/>
      <c r="K310" s="229"/>
      <c r="L310" s="235"/>
      <c r="M310" s="236"/>
      <c r="N310" s="237"/>
      <c r="O310" s="237"/>
      <c r="P310" s="237"/>
      <c r="Q310" s="237"/>
      <c r="R310" s="237"/>
      <c r="S310" s="237"/>
      <c r="T310" s="238"/>
      <c r="AT310" s="239" t="s">
        <v>168</v>
      </c>
      <c r="AU310" s="239" t="s">
        <v>88</v>
      </c>
      <c r="AV310" s="13" t="s">
        <v>88</v>
      </c>
      <c r="AW310" s="13" t="s">
        <v>42</v>
      </c>
      <c r="AX310" s="13" t="s">
        <v>24</v>
      </c>
      <c r="AY310" s="239" t="s">
        <v>159</v>
      </c>
    </row>
    <row r="311" spans="2:65" s="1" customFormat="1" ht="22.5" customHeight="1">
      <c r="B311" s="41"/>
      <c r="C311" s="204" t="s">
        <v>593</v>
      </c>
      <c r="D311" s="204" t="s">
        <v>161</v>
      </c>
      <c r="E311" s="205" t="s">
        <v>820</v>
      </c>
      <c r="F311" s="206" t="s">
        <v>821</v>
      </c>
      <c r="G311" s="207" t="s">
        <v>377</v>
      </c>
      <c r="H311" s="208">
        <v>12.897</v>
      </c>
      <c r="I311" s="209"/>
      <c r="J311" s="210">
        <f>ROUND(I311*H311,2)</f>
        <v>0</v>
      </c>
      <c r="K311" s="206" t="s">
        <v>165</v>
      </c>
      <c r="L311" s="61"/>
      <c r="M311" s="211" t="s">
        <v>22</v>
      </c>
      <c r="N311" s="212" t="s">
        <v>50</v>
      </c>
      <c r="O311" s="42"/>
      <c r="P311" s="213">
        <f>O311*H311</f>
        <v>0</v>
      </c>
      <c r="Q311" s="213">
        <v>0</v>
      </c>
      <c r="R311" s="213">
        <f>Q311*H311</f>
        <v>0</v>
      </c>
      <c r="S311" s="213">
        <v>0</v>
      </c>
      <c r="T311" s="214">
        <f>S311*H311</f>
        <v>0</v>
      </c>
      <c r="AR311" s="25" t="s">
        <v>166</v>
      </c>
      <c r="AT311" s="25" t="s">
        <v>161</v>
      </c>
      <c r="AU311" s="25" t="s">
        <v>88</v>
      </c>
      <c r="AY311" s="25" t="s">
        <v>159</v>
      </c>
      <c r="BE311" s="215">
        <f>IF(N311="základní",J311,0)</f>
        <v>0</v>
      </c>
      <c r="BF311" s="215">
        <f>IF(N311="snížená",J311,0)</f>
        <v>0</v>
      </c>
      <c r="BG311" s="215">
        <f>IF(N311="zákl. přenesená",J311,0)</f>
        <v>0</v>
      </c>
      <c r="BH311" s="215">
        <f>IF(N311="sníž. přenesená",J311,0)</f>
        <v>0</v>
      </c>
      <c r="BI311" s="215">
        <f>IF(N311="nulová",J311,0)</f>
        <v>0</v>
      </c>
      <c r="BJ311" s="25" t="s">
        <v>24</v>
      </c>
      <c r="BK311" s="215">
        <f>ROUND(I311*H311,2)</f>
        <v>0</v>
      </c>
      <c r="BL311" s="25" t="s">
        <v>166</v>
      </c>
      <c r="BM311" s="25" t="s">
        <v>1410</v>
      </c>
    </row>
    <row r="312" spans="2:51" s="13" customFormat="1" ht="13.5">
      <c r="B312" s="228"/>
      <c r="C312" s="229"/>
      <c r="D312" s="230" t="s">
        <v>168</v>
      </c>
      <c r="E312" s="231" t="s">
        <v>22</v>
      </c>
      <c r="F312" s="232" t="s">
        <v>1407</v>
      </c>
      <c r="G312" s="229"/>
      <c r="H312" s="233">
        <v>12.897</v>
      </c>
      <c r="I312" s="234"/>
      <c r="J312" s="229"/>
      <c r="K312" s="229"/>
      <c r="L312" s="235"/>
      <c r="M312" s="236"/>
      <c r="N312" s="237"/>
      <c r="O312" s="237"/>
      <c r="P312" s="237"/>
      <c r="Q312" s="237"/>
      <c r="R312" s="237"/>
      <c r="S312" s="237"/>
      <c r="T312" s="238"/>
      <c r="AT312" s="239" t="s">
        <v>168</v>
      </c>
      <c r="AU312" s="239" t="s">
        <v>88</v>
      </c>
      <c r="AV312" s="13" t="s">
        <v>88</v>
      </c>
      <c r="AW312" s="13" t="s">
        <v>42</v>
      </c>
      <c r="AX312" s="13" t="s">
        <v>24</v>
      </c>
      <c r="AY312" s="239" t="s">
        <v>159</v>
      </c>
    </row>
    <row r="313" spans="2:65" s="1" customFormat="1" ht="22.5" customHeight="1">
      <c r="B313" s="41"/>
      <c r="C313" s="204" t="s">
        <v>597</v>
      </c>
      <c r="D313" s="204" t="s">
        <v>161</v>
      </c>
      <c r="E313" s="205" t="s">
        <v>824</v>
      </c>
      <c r="F313" s="206" t="s">
        <v>825</v>
      </c>
      <c r="G313" s="207" t="s">
        <v>377</v>
      </c>
      <c r="H313" s="208">
        <v>59.337</v>
      </c>
      <c r="I313" s="209"/>
      <c r="J313" s="210">
        <f>ROUND(I313*H313,2)</f>
        <v>0</v>
      </c>
      <c r="K313" s="206" t="s">
        <v>165</v>
      </c>
      <c r="L313" s="61"/>
      <c r="M313" s="211" t="s">
        <v>22</v>
      </c>
      <c r="N313" s="212" t="s">
        <v>50</v>
      </c>
      <c r="O313" s="42"/>
      <c r="P313" s="213">
        <f>O313*H313</f>
        <v>0</v>
      </c>
      <c r="Q313" s="213">
        <v>0</v>
      </c>
      <c r="R313" s="213">
        <f>Q313*H313</f>
        <v>0</v>
      </c>
      <c r="S313" s="213">
        <v>0</v>
      </c>
      <c r="T313" s="214">
        <f>S313*H313</f>
        <v>0</v>
      </c>
      <c r="AR313" s="25" t="s">
        <v>166</v>
      </c>
      <c r="AT313" s="25" t="s">
        <v>161</v>
      </c>
      <c r="AU313" s="25" t="s">
        <v>88</v>
      </c>
      <c r="AY313" s="25" t="s">
        <v>159</v>
      </c>
      <c r="BE313" s="215">
        <f>IF(N313="základní",J313,0)</f>
        <v>0</v>
      </c>
      <c r="BF313" s="215">
        <f>IF(N313="snížená",J313,0)</f>
        <v>0</v>
      </c>
      <c r="BG313" s="215">
        <f>IF(N313="zákl. přenesená",J313,0)</f>
        <v>0</v>
      </c>
      <c r="BH313" s="215">
        <f>IF(N313="sníž. přenesená",J313,0)</f>
        <v>0</v>
      </c>
      <c r="BI313" s="215">
        <f>IF(N313="nulová",J313,0)</f>
        <v>0</v>
      </c>
      <c r="BJ313" s="25" t="s">
        <v>24</v>
      </c>
      <c r="BK313" s="215">
        <f>ROUND(I313*H313,2)</f>
        <v>0</v>
      </c>
      <c r="BL313" s="25" t="s">
        <v>166</v>
      </c>
      <c r="BM313" s="25" t="s">
        <v>1411</v>
      </c>
    </row>
    <row r="314" spans="2:51" s="13" customFormat="1" ht="13.5">
      <c r="B314" s="228"/>
      <c r="C314" s="229"/>
      <c r="D314" s="218" t="s">
        <v>168</v>
      </c>
      <c r="E314" s="242" t="s">
        <v>22</v>
      </c>
      <c r="F314" s="243" t="s">
        <v>1404</v>
      </c>
      <c r="G314" s="229"/>
      <c r="H314" s="244">
        <v>5.751</v>
      </c>
      <c r="I314" s="234"/>
      <c r="J314" s="229"/>
      <c r="K314" s="229"/>
      <c r="L314" s="235"/>
      <c r="M314" s="236"/>
      <c r="N314" s="237"/>
      <c r="O314" s="237"/>
      <c r="P314" s="237"/>
      <c r="Q314" s="237"/>
      <c r="R314" s="237"/>
      <c r="S314" s="237"/>
      <c r="T314" s="238"/>
      <c r="AT314" s="239" t="s">
        <v>168</v>
      </c>
      <c r="AU314" s="239" t="s">
        <v>88</v>
      </c>
      <c r="AV314" s="13" t="s">
        <v>88</v>
      </c>
      <c r="AW314" s="13" t="s">
        <v>42</v>
      </c>
      <c r="AX314" s="13" t="s">
        <v>79</v>
      </c>
      <c r="AY314" s="239" t="s">
        <v>159</v>
      </c>
    </row>
    <row r="315" spans="2:51" s="13" customFormat="1" ht="13.5">
      <c r="B315" s="228"/>
      <c r="C315" s="229"/>
      <c r="D315" s="218" t="s">
        <v>168</v>
      </c>
      <c r="E315" s="242" t="s">
        <v>22</v>
      </c>
      <c r="F315" s="243" t="s">
        <v>1405</v>
      </c>
      <c r="G315" s="229"/>
      <c r="H315" s="244">
        <v>13.282</v>
      </c>
      <c r="I315" s="234"/>
      <c r="J315" s="229"/>
      <c r="K315" s="229"/>
      <c r="L315" s="235"/>
      <c r="M315" s="236"/>
      <c r="N315" s="237"/>
      <c r="O315" s="237"/>
      <c r="P315" s="237"/>
      <c r="Q315" s="237"/>
      <c r="R315" s="237"/>
      <c r="S315" s="237"/>
      <c r="T315" s="238"/>
      <c r="AT315" s="239" t="s">
        <v>168</v>
      </c>
      <c r="AU315" s="239" t="s">
        <v>88</v>
      </c>
      <c r="AV315" s="13" t="s">
        <v>88</v>
      </c>
      <c r="AW315" s="13" t="s">
        <v>42</v>
      </c>
      <c r="AX315" s="13" t="s">
        <v>79</v>
      </c>
      <c r="AY315" s="239" t="s">
        <v>159</v>
      </c>
    </row>
    <row r="316" spans="2:51" s="13" customFormat="1" ht="13.5">
      <c r="B316" s="228"/>
      <c r="C316" s="229"/>
      <c r="D316" s="218" t="s">
        <v>168</v>
      </c>
      <c r="E316" s="242" t="s">
        <v>22</v>
      </c>
      <c r="F316" s="243" t="s">
        <v>1406</v>
      </c>
      <c r="G316" s="229"/>
      <c r="H316" s="244">
        <v>40.304</v>
      </c>
      <c r="I316" s="234"/>
      <c r="J316" s="229"/>
      <c r="K316" s="229"/>
      <c r="L316" s="235"/>
      <c r="M316" s="236"/>
      <c r="N316" s="237"/>
      <c r="O316" s="237"/>
      <c r="P316" s="237"/>
      <c r="Q316" s="237"/>
      <c r="R316" s="237"/>
      <c r="S316" s="237"/>
      <c r="T316" s="238"/>
      <c r="AT316" s="239" t="s">
        <v>168</v>
      </c>
      <c r="AU316" s="239" t="s">
        <v>88</v>
      </c>
      <c r="AV316" s="13" t="s">
        <v>88</v>
      </c>
      <c r="AW316" s="13" t="s">
        <v>42</v>
      </c>
      <c r="AX316" s="13" t="s">
        <v>79</v>
      </c>
      <c r="AY316" s="239" t="s">
        <v>159</v>
      </c>
    </row>
    <row r="317" spans="2:51" s="14" customFormat="1" ht="13.5">
      <c r="B317" s="245"/>
      <c r="C317" s="246"/>
      <c r="D317" s="218" t="s">
        <v>168</v>
      </c>
      <c r="E317" s="277" t="s">
        <v>22</v>
      </c>
      <c r="F317" s="278" t="s">
        <v>204</v>
      </c>
      <c r="G317" s="246"/>
      <c r="H317" s="279">
        <v>59.337</v>
      </c>
      <c r="I317" s="250"/>
      <c r="J317" s="246"/>
      <c r="K317" s="246"/>
      <c r="L317" s="251"/>
      <c r="M317" s="252"/>
      <c r="N317" s="253"/>
      <c r="O317" s="253"/>
      <c r="P317" s="253"/>
      <c r="Q317" s="253"/>
      <c r="R317" s="253"/>
      <c r="S317" s="253"/>
      <c r="T317" s="254"/>
      <c r="AT317" s="255" t="s">
        <v>168</v>
      </c>
      <c r="AU317" s="255" t="s">
        <v>88</v>
      </c>
      <c r="AV317" s="14" t="s">
        <v>166</v>
      </c>
      <c r="AW317" s="14" t="s">
        <v>42</v>
      </c>
      <c r="AX317" s="14" t="s">
        <v>24</v>
      </c>
      <c r="AY317" s="255" t="s">
        <v>159</v>
      </c>
    </row>
    <row r="318" spans="2:63" s="11" customFormat="1" ht="29.85" customHeight="1">
      <c r="B318" s="187"/>
      <c r="C318" s="188"/>
      <c r="D318" s="201" t="s">
        <v>78</v>
      </c>
      <c r="E318" s="202" t="s">
        <v>827</v>
      </c>
      <c r="F318" s="202" t="s">
        <v>828</v>
      </c>
      <c r="G318" s="188"/>
      <c r="H318" s="188"/>
      <c r="I318" s="191"/>
      <c r="J318" s="203">
        <f>BK318</f>
        <v>0</v>
      </c>
      <c r="K318" s="188"/>
      <c r="L318" s="193"/>
      <c r="M318" s="194"/>
      <c r="N318" s="195"/>
      <c r="O318" s="195"/>
      <c r="P318" s="196">
        <f>P319</f>
        <v>0</v>
      </c>
      <c r="Q318" s="195"/>
      <c r="R318" s="196">
        <f>R319</f>
        <v>0</v>
      </c>
      <c r="S318" s="195"/>
      <c r="T318" s="197">
        <f>T319</f>
        <v>0</v>
      </c>
      <c r="AR318" s="198" t="s">
        <v>24</v>
      </c>
      <c r="AT318" s="199" t="s">
        <v>78</v>
      </c>
      <c r="AU318" s="199" t="s">
        <v>24</v>
      </c>
      <c r="AY318" s="198" t="s">
        <v>159</v>
      </c>
      <c r="BK318" s="200">
        <f>BK319</f>
        <v>0</v>
      </c>
    </row>
    <row r="319" spans="2:65" s="1" customFormat="1" ht="31.5" customHeight="1">
      <c r="B319" s="41"/>
      <c r="C319" s="204" t="s">
        <v>603</v>
      </c>
      <c r="D319" s="204" t="s">
        <v>161</v>
      </c>
      <c r="E319" s="205" t="s">
        <v>1412</v>
      </c>
      <c r="F319" s="206" t="s">
        <v>1413</v>
      </c>
      <c r="G319" s="207" t="s">
        <v>377</v>
      </c>
      <c r="H319" s="208">
        <v>233.232</v>
      </c>
      <c r="I319" s="209"/>
      <c r="J319" s="210">
        <f>ROUND(I319*H319,2)</f>
        <v>0</v>
      </c>
      <c r="K319" s="206" t="s">
        <v>165</v>
      </c>
      <c r="L319" s="61"/>
      <c r="M319" s="211" t="s">
        <v>22</v>
      </c>
      <c r="N319" s="285" t="s">
        <v>50</v>
      </c>
      <c r="O319" s="286"/>
      <c r="P319" s="287">
        <f>O319*H319</f>
        <v>0</v>
      </c>
      <c r="Q319" s="287">
        <v>0</v>
      </c>
      <c r="R319" s="287">
        <f>Q319*H319</f>
        <v>0</v>
      </c>
      <c r="S319" s="287">
        <v>0</v>
      </c>
      <c r="T319" s="288">
        <f>S319*H319</f>
        <v>0</v>
      </c>
      <c r="AR319" s="25" t="s">
        <v>166</v>
      </c>
      <c r="AT319" s="25" t="s">
        <v>161</v>
      </c>
      <c r="AU319" s="25" t="s">
        <v>88</v>
      </c>
      <c r="AY319" s="25" t="s">
        <v>159</v>
      </c>
      <c r="BE319" s="215">
        <f>IF(N319="základní",J319,0)</f>
        <v>0</v>
      </c>
      <c r="BF319" s="215">
        <f>IF(N319="snížená",J319,0)</f>
        <v>0</v>
      </c>
      <c r="BG319" s="215">
        <f>IF(N319="zákl. přenesená",J319,0)</f>
        <v>0</v>
      </c>
      <c r="BH319" s="215">
        <f>IF(N319="sníž. přenesená",J319,0)</f>
        <v>0</v>
      </c>
      <c r="BI319" s="215">
        <f>IF(N319="nulová",J319,0)</f>
        <v>0</v>
      </c>
      <c r="BJ319" s="25" t="s">
        <v>24</v>
      </c>
      <c r="BK319" s="215">
        <f>ROUND(I319*H319,2)</f>
        <v>0</v>
      </c>
      <c r="BL319" s="25" t="s">
        <v>166</v>
      </c>
      <c r="BM319" s="25" t="s">
        <v>1414</v>
      </c>
    </row>
    <row r="320" spans="2:12" s="1" customFormat="1" ht="6.95" customHeight="1">
      <c r="B320" s="56"/>
      <c r="C320" s="57"/>
      <c r="D320" s="57"/>
      <c r="E320" s="57"/>
      <c r="F320" s="57"/>
      <c r="G320" s="57"/>
      <c r="H320" s="57"/>
      <c r="I320" s="148"/>
      <c r="J320" s="57"/>
      <c r="K320" s="57"/>
      <c r="L320" s="61"/>
    </row>
  </sheetData>
  <sheetProtection password="CC35" sheet="1" objects="1" scenarios="1" formatCells="0" formatColumns="0" formatRows="0" sort="0" autoFilter="0"/>
  <autoFilter ref="C89:K319"/>
  <mergeCells count="12">
    <mergeCell ref="G1:H1"/>
    <mergeCell ref="L2:V2"/>
    <mergeCell ref="E49:H49"/>
    <mergeCell ref="E51:H51"/>
    <mergeCell ref="E78:H78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R36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1"/>
      <c r="C1" s="121"/>
      <c r="D1" s="122" t="s">
        <v>1</v>
      </c>
      <c r="E1" s="121"/>
      <c r="F1" s="123" t="s">
        <v>117</v>
      </c>
      <c r="G1" s="417" t="s">
        <v>118</v>
      </c>
      <c r="H1" s="417"/>
      <c r="I1" s="124"/>
      <c r="J1" s="123" t="s">
        <v>119</v>
      </c>
      <c r="K1" s="122" t="s">
        <v>120</v>
      </c>
      <c r="L1" s="123" t="s">
        <v>121</v>
      </c>
      <c r="M1" s="123"/>
      <c r="N1" s="123"/>
      <c r="O1" s="123"/>
      <c r="P1" s="123"/>
      <c r="Q1" s="123"/>
      <c r="R1" s="123"/>
      <c r="S1" s="123"/>
      <c r="T1" s="12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25" t="s">
        <v>113</v>
      </c>
    </row>
    <row r="3" spans="2:46" ht="6.95" customHeight="1">
      <c r="B3" s="26"/>
      <c r="C3" s="27"/>
      <c r="D3" s="27"/>
      <c r="E3" s="27"/>
      <c r="F3" s="27"/>
      <c r="G3" s="27"/>
      <c r="H3" s="27"/>
      <c r="I3" s="125"/>
      <c r="J3" s="27"/>
      <c r="K3" s="28"/>
      <c r="AT3" s="25" t="s">
        <v>88</v>
      </c>
    </row>
    <row r="4" spans="2:46" ht="36.95" customHeight="1">
      <c r="B4" s="29"/>
      <c r="C4" s="30"/>
      <c r="D4" s="31" t="s">
        <v>122</v>
      </c>
      <c r="E4" s="30"/>
      <c r="F4" s="30"/>
      <c r="G4" s="30"/>
      <c r="H4" s="30"/>
      <c r="I4" s="12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6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6"/>
      <c r="J6" s="30"/>
      <c r="K6" s="32"/>
    </row>
    <row r="7" spans="2:11" ht="22.5" customHeight="1">
      <c r="B7" s="29"/>
      <c r="C7" s="30"/>
      <c r="D7" s="30"/>
      <c r="E7" s="413" t="str">
        <f>'Rekapitulace stavby'!K6</f>
        <v>MB, Dukelská - kanalizace a vodovod</v>
      </c>
      <c r="F7" s="414"/>
      <c r="G7" s="414"/>
      <c r="H7" s="414"/>
      <c r="I7" s="126"/>
      <c r="J7" s="30"/>
      <c r="K7" s="32"/>
    </row>
    <row r="8" spans="2:11" ht="15">
      <c r="B8" s="29"/>
      <c r="C8" s="30"/>
      <c r="D8" s="38" t="s">
        <v>123</v>
      </c>
      <c r="E8" s="30"/>
      <c r="F8" s="30"/>
      <c r="G8" s="30"/>
      <c r="H8" s="30"/>
      <c r="I8" s="126"/>
      <c r="J8" s="30"/>
      <c r="K8" s="32"/>
    </row>
    <row r="9" spans="2:11" s="1" customFormat="1" ht="22.5" customHeight="1">
      <c r="B9" s="41"/>
      <c r="C9" s="42"/>
      <c r="D9" s="42"/>
      <c r="E9" s="413" t="s">
        <v>1415</v>
      </c>
      <c r="F9" s="415"/>
      <c r="G9" s="415"/>
      <c r="H9" s="415"/>
      <c r="I9" s="127"/>
      <c r="J9" s="42"/>
      <c r="K9" s="45"/>
    </row>
    <row r="10" spans="2:11" s="1" customFormat="1" ht="15">
      <c r="B10" s="41"/>
      <c r="C10" s="42"/>
      <c r="D10" s="38" t="s">
        <v>125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16" t="s">
        <v>1416</v>
      </c>
      <c r="F11" s="415"/>
      <c r="G11" s="415"/>
      <c r="H11" s="415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97</v>
      </c>
      <c r="G13" s="42"/>
      <c r="H13" s="42"/>
      <c r="I13" s="128" t="s">
        <v>23</v>
      </c>
      <c r="J13" s="36" t="s">
        <v>22</v>
      </c>
      <c r="K13" s="45"/>
    </row>
    <row r="14" spans="2:11" s="1" customFormat="1" ht="14.45" customHeight="1">
      <c r="B14" s="41"/>
      <c r="C14" s="42"/>
      <c r="D14" s="38" t="s">
        <v>25</v>
      </c>
      <c r="E14" s="42"/>
      <c r="F14" s="36" t="s">
        <v>26</v>
      </c>
      <c r="G14" s="42"/>
      <c r="H14" s="42"/>
      <c r="I14" s="128" t="s">
        <v>27</v>
      </c>
      <c r="J14" s="129">
        <f>'Rekapitulace stavby'!AN8</f>
        <v>45275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8" t="s">
        <v>30</v>
      </c>
      <c r="E16" s="42"/>
      <c r="F16" s="42"/>
      <c r="G16" s="42"/>
      <c r="H16" s="42"/>
      <c r="I16" s="128" t="s">
        <v>31</v>
      </c>
      <c r="J16" s="36" t="s">
        <v>32</v>
      </c>
      <c r="K16" s="45"/>
    </row>
    <row r="17" spans="2:11" s="1" customFormat="1" ht="18" customHeight="1">
      <c r="B17" s="41"/>
      <c r="C17" s="42"/>
      <c r="D17" s="42"/>
      <c r="E17" s="36" t="s">
        <v>33</v>
      </c>
      <c r="F17" s="42"/>
      <c r="G17" s="42"/>
      <c r="H17" s="42"/>
      <c r="I17" s="128" t="s">
        <v>34</v>
      </c>
      <c r="J17" s="36" t="s">
        <v>35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8" t="s">
        <v>36</v>
      </c>
      <c r="E19" s="42"/>
      <c r="F19" s="42"/>
      <c r="G19" s="42"/>
      <c r="H19" s="42"/>
      <c r="I19" s="128" t="s">
        <v>31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8" t="s">
        <v>38</v>
      </c>
      <c r="E22" s="42"/>
      <c r="F22" s="42"/>
      <c r="G22" s="42"/>
      <c r="H22" s="42"/>
      <c r="I22" s="128" t="s">
        <v>31</v>
      </c>
      <c r="J22" s="36" t="s">
        <v>39</v>
      </c>
      <c r="K22" s="45"/>
    </row>
    <row r="23" spans="2:11" s="1" customFormat="1" ht="18" customHeight="1">
      <c r="B23" s="41"/>
      <c r="C23" s="42"/>
      <c r="D23" s="42"/>
      <c r="E23" s="36" t="s">
        <v>40</v>
      </c>
      <c r="F23" s="42"/>
      <c r="G23" s="42"/>
      <c r="H23" s="42"/>
      <c r="I23" s="128" t="s">
        <v>34</v>
      </c>
      <c r="J23" s="36" t="s">
        <v>41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8" t="s">
        <v>43</v>
      </c>
      <c r="E25" s="42"/>
      <c r="F25" s="42"/>
      <c r="G25" s="42"/>
      <c r="H25" s="42"/>
      <c r="I25" s="127"/>
      <c r="J25" s="42"/>
      <c r="K25" s="45"/>
    </row>
    <row r="26" spans="2:11" s="7" customFormat="1" ht="63" customHeight="1">
      <c r="B26" s="130"/>
      <c r="C26" s="131"/>
      <c r="D26" s="131"/>
      <c r="E26" s="376" t="s">
        <v>44</v>
      </c>
      <c r="F26" s="376"/>
      <c r="G26" s="376"/>
      <c r="H26" s="37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45</v>
      </c>
      <c r="E29" s="42"/>
      <c r="F29" s="42"/>
      <c r="G29" s="42"/>
      <c r="H29" s="42"/>
      <c r="I29" s="127"/>
      <c r="J29" s="137">
        <f>ROUND(J92,2)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47</v>
      </c>
      <c r="G31" s="42"/>
      <c r="H31" s="42"/>
      <c r="I31" s="138" t="s">
        <v>46</v>
      </c>
      <c r="J31" s="46" t="s">
        <v>48</v>
      </c>
      <c r="K31" s="45"/>
    </row>
    <row r="32" spans="2:11" s="1" customFormat="1" ht="14.45" customHeight="1">
      <c r="B32" s="41"/>
      <c r="C32" s="42"/>
      <c r="D32" s="49" t="s">
        <v>49</v>
      </c>
      <c r="E32" s="49" t="s">
        <v>50</v>
      </c>
      <c r="F32" s="139">
        <f>ROUND(SUM(BE92:BE367),2)</f>
        <v>0</v>
      </c>
      <c r="G32" s="42"/>
      <c r="H32" s="42"/>
      <c r="I32" s="140">
        <v>0.21</v>
      </c>
      <c r="J32" s="139">
        <f>ROUND(ROUND((SUM(BE92:BE367)),2)*I32,2)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51</v>
      </c>
      <c r="F33" s="139">
        <f>ROUND(SUM(BF92:BF367),2)</f>
        <v>0</v>
      </c>
      <c r="G33" s="42"/>
      <c r="H33" s="42"/>
      <c r="I33" s="140">
        <v>0.15</v>
      </c>
      <c r="J33" s="139">
        <f>ROUND(ROUND((SUM(BF92:BF367)),2)*I33,2)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52</v>
      </c>
      <c r="F34" s="139">
        <f>ROUND(SUM(BG92:BG367),2)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53</v>
      </c>
      <c r="F35" s="139">
        <f>ROUND(SUM(BH92:BH367),2)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54</v>
      </c>
      <c r="F36" s="139">
        <f>ROUND(SUM(BI92:BI367),2)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55</v>
      </c>
      <c r="E38" s="79"/>
      <c r="F38" s="79"/>
      <c r="G38" s="143" t="s">
        <v>56</v>
      </c>
      <c r="H38" s="144" t="s">
        <v>57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1" t="s">
        <v>127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8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13" t="str">
        <f>E7</f>
        <v>MB, Dukelská - kanalizace a vodovod</v>
      </c>
      <c r="F47" s="414"/>
      <c r="G47" s="414"/>
      <c r="H47" s="414"/>
      <c r="I47" s="127"/>
      <c r="J47" s="42"/>
      <c r="K47" s="45"/>
    </row>
    <row r="48" spans="2:11" ht="15">
      <c r="B48" s="29"/>
      <c r="C48" s="38" t="s">
        <v>123</v>
      </c>
      <c r="D48" s="30"/>
      <c r="E48" s="30"/>
      <c r="F48" s="30"/>
      <c r="G48" s="30"/>
      <c r="H48" s="30"/>
      <c r="I48" s="126"/>
      <c r="J48" s="30"/>
      <c r="K48" s="32"/>
    </row>
    <row r="49" spans="2:11" s="1" customFormat="1" ht="22.5" customHeight="1">
      <c r="B49" s="41"/>
      <c r="C49" s="42"/>
      <c r="D49" s="42"/>
      <c r="E49" s="413" t="s">
        <v>1415</v>
      </c>
      <c r="F49" s="415"/>
      <c r="G49" s="415"/>
      <c r="H49" s="415"/>
      <c r="I49" s="127"/>
      <c r="J49" s="42"/>
      <c r="K49" s="45"/>
    </row>
    <row r="50" spans="2:11" s="1" customFormat="1" ht="14.45" customHeight="1">
      <c r="B50" s="41"/>
      <c r="C50" s="38" t="s">
        <v>125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16" t="str">
        <f>E11</f>
        <v>06.1 - Kanalizační přípojky</v>
      </c>
      <c r="F51" s="415"/>
      <c r="G51" s="415"/>
      <c r="H51" s="415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8" t="s">
        <v>25</v>
      </c>
      <c r="D53" s="42"/>
      <c r="E53" s="42"/>
      <c r="F53" s="36" t="str">
        <f>F14</f>
        <v>Mladá Boleslav</v>
      </c>
      <c r="G53" s="42"/>
      <c r="H53" s="42"/>
      <c r="I53" s="128" t="s">
        <v>27</v>
      </c>
      <c r="J53" s="129">
        <f>IF(J14="","",J14)</f>
        <v>45275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8" t="s">
        <v>30</v>
      </c>
      <c r="D55" s="42"/>
      <c r="E55" s="42"/>
      <c r="F55" s="36" t="str">
        <f>E17</f>
        <v>Vodovody a kanalizace Mladá Boleslav, a.s.</v>
      </c>
      <c r="G55" s="42"/>
      <c r="H55" s="42"/>
      <c r="I55" s="128" t="s">
        <v>38</v>
      </c>
      <c r="J55" s="36" t="str">
        <f>E23</f>
        <v>ŠINDLAR s.r.o.</v>
      </c>
      <c r="K55" s="45"/>
    </row>
    <row r="56" spans="2:11" s="1" customFormat="1" ht="14.45" customHeight="1">
      <c r="B56" s="41"/>
      <c r="C56" s="38" t="s">
        <v>36</v>
      </c>
      <c r="D56" s="42"/>
      <c r="E56" s="42"/>
      <c r="F56" s="36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128</v>
      </c>
      <c r="D58" s="141"/>
      <c r="E58" s="141"/>
      <c r="F58" s="141"/>
      <c r="G58" s="141"/>
      <c r="H58" s="141"/>
      <c r="I58" s="154"/>
      <c r="J58" s="155" t="s">
        <v>129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130</v>
      </c>
      <c r="D60" s="42"/>
      <c r="E60" s="42"/>
      <c r="F60" s="42"/>
      <c r="G60" s="42"/>
      <c r="H60" s="42"/>
      <c r="I60" s="127"/>
      <c r="J60" s="137">
        <f>J92</f>
        <v>0</v>
      </c>
      <c r="K60" s="45"/>
      <c r="AU60" s="25" t="s">
        <v>131</v>
      </c>
    </row>
    <row r="61" spans="2:11" s="8" customFormat="1" ht="24.95" customHeight="1">
      <c r="B61" s="158"/>
      <c r="C61" s="159"/>
      <c r="D61" s="160" t="s">
        <v>132</v>
      </c>
      <c r="E61" s="161"/>
      <c r="F61" s="161"/>
      <c r="G61" s="161"/>
      <c r="H61" s="161"/>
      <c r="I61" s="162"/>
      <c r="J61" s="163">
        <f>J93</f>
        <v>0</v>
      </c>
      <c r="K61" s="164"/>
    </row>
    <row r="62" spans="2:11" s="9" customFormat="1" ht="19.9" customHeight="1">
      <c r="B62" s="165"/>
      <c r="C62" s="166"/>
      <c r="D62" s="167" t="s">
        <v>133</v>
      </c>
      <c r="E62" s="168"/>
      <c r="F62" s="168"/>
      <c r="G62" s="168"/>
      <c r="H62" s="168"/>
      <c r="I62" s="169"/>
      <c r="J62" s="170">
        <f>J94</f>
        <v>0</v>
      </c>
      <c r="K62" s="171"/>
    </row>
    <row r="63" spans="2:11" s="9" customFormat="1" ht="19.9" customHeight="1">
      <c r="B63" s="165"/>
      <c r="C63" s="166"/>
      <c r="D63" s="167" t="s">
        <v>134</v>
      </c>
      <c r="E63" s="168"/>
      <c r="F63" s="168"/>
      <c r="G63" s="168"/>
      <c r="H63" s="168"/>
      <c r="I63" s="169"/>
      <c r="J63" s="170">
        <f>J206</f>
        <v>0</v>
      </c>
      <c r="K63" s="171"/>
    </row>
    <row r="64" spans="2:11" s="9" customFormat="1" ht="19.9" customHeight="1">
      <c r="B64" s="165"/>
      <c r="C64" s="166"/>
      <c r="D64" s="167" t="s">
        <v>135</v>
      </c>
      <c r="E64" s="168"/>
      <c r="F64" s="168"/>
      <c r="G64" s="168"/>
      <c r="H64" s="168"/>
      <c r="I64" s="169"/>
      <c r="J64" s="170">
        <f>J214</f>
        <v>0</v>
      </c>
      <c r="K64" s="171"/>
    </row>
    <row r="65" spans="2:11" s="9" customFormat="1" ht="19.9" customHeight="1">
      <c r="B65" s="165"/>
      <c r="C65" s="166"/>
      <c r="D65" s="167" t="s">
        <v>136</v>
      </c>
      <c r="E65" s="168"/>
      <c r="F65" s="168"/>
      <c r="G65" s="168"/>
      <c r="H65" s="168"/>
      <c r="I65" s="169"/>
      <c r="J65" s="170">
        <f>J222</f>
        <v>0</v>
      </c>
      <c r="K65" s="171"/>
    </row>
    <row r="66" spans="2:11" s="9" customFormat="1" ht="19.9" customHeight="1">
      <c r="B66" s="165"/>
      <c r="C66" s="166"/>
      <c r="D66" s="167" t="s">
        <v>137</v>
      </c>
      <c r="E66" s="168"/>
      <c r="F66" s="168"/>
      <c r="G66" s="168"/>
      <c r="H66" s="168"/>
      <c r="I66" s="169"/>
      <c r="J66" s="170">
        <f>J233</f>
        <v>0</v>
      </c>
      <c r="K66" s="171"/>
    </row>
    <row r="67" spans="2:11" s="9" customFormat="1" ht="19.9" customHeight="1">
      <c r="B67" s="165"/>
      <c r="C67" s="166"/>
      <c r="D67" s="167" t="s">
        <v>138</v>
      </c>
      <c r="E67" s="168"/>
      <c r="F67" s="168"/>
      <c r="G67" s="168"/>
      <c r="H67" s="168"/>
      <c r="I67" s="169"/>
      <c r="J67" s="170">
        <f>J266</f>
        <v>0</v>
      </c>
      <c r="K67" s="171"/>
    </row>
    <row r="68" spans="2:11" s="9" customFormat="1" ht="19.9" customHeight="1">
      <c r="B68" s="165"/>
      <c r="C68" s="166"/>
      <c r="D68" s="167" t="s">
        <v>139</v>
      </c>
      <c r="E68" s="168"/>
      <c r="F68" s="168"/>
      <c r="G68" s="168"/>
      <c r="H68" s="168"/>
      <c r="I68" s="169"/>
      <c r="J68" s="170">
        <f>J314</f>
        <v>0</v>
      </c>
      <c r="K68" s="171"/>
    </row>
    <row r="69" spans="2:11" s="9" customFormat="1" ht="19.9" customHeight="1">
      <c r="B69" s="165"/>
      <c r="C69" s="166"/>
      <c r="D69" s="167" t="s">
        <v>140</v>
      </c>
      <c r="E69" s="168"/>
      <c r="F69" s="168"/>
      <c r="G69" s="168"/>
      <c r="H69" s="168"/>
      <c r="I69" s="169"/>
      <c r="J69" s="170">
        <f>J334</f>
        <v>0</v>
      </c>
      <c r="K69" s="171"/>
    </row>
    <row r="70" spans="2:11" s="9" customFormat="1" ht="19.9" customHeight="1">
      <c r="B70" s="165"/>
      <c r="C70" s="166"/>
      <c r="D70" s="167" t="s">
        <v>141</v>
      </c>
      <c r="E70" s="168"/>
      <c r="F70" s="168"/>
      <c r="G70" s="168"/>
      <c r="H70" s="168"/>
      <c r="I70" s="169"/>
      <c r="J70" s="170">
        <f>J366</f>
        <v>0</v>
      </c>
      <c r="K70" s="171"/>
    </row>
    <row r="71" spans="2:11" s="1" customFormat="1" ht="21.75" customHeight="1">
      <c r="B71" s="41"/>
      <c r="C71" s="42"/>
      <c r="D71" s="42"/>
      <c r="E71" s="42"/>
      <c r="F71" s="42"/>
      <c r="G71" s="42"/>
      <c r="H71" s="42"/>
      <c r="I71" s="127"/>
      <c r="J71" s="42"/>
      <c r="K71" s="45"/>
    </row>
    <row r="72" spans="2:11" s="1" customFormat="1" ht="6.95" customHeight="1">
      <c r="B72" s="56"/>
      <c r="C72" s="57"/>
      <c r="D72" s="57"/>
      <c r="E72" s="57"/>
      <c r="F72" s="57"/>
      <c r="G72" s="57"/>
      <c r="H72" s="57"/>
      <c r="I72" s="148"/>
      <c r="J72" s="57"/>
      <c r="K72" s="58"/>
    </row>
    <row r="76" spans="2:12" s="1" customFormat="1" ht="6.95" customHeight="1">
      <c r="B76" s="59"/>
      <c r="C76" s="60"/>
      <c r="D76" s="60"/>
      <c r="E76" s="60"/>
      <c r="F76" s="60"/>
      <c r="G76" s="60"/>
      <c r="H76" s="60"/>
      <c r="I76" s="151"/>
      <c r="J76" s="60"/>
      <c r="K76" s="60"/>
      <c r="L76" s="61"/>
    </row>
    <row r="77" spans="2:12" s="1" customFormat="1" ht="36.95" customHeight="1">
      <c r="B77" s="41"/>
      <c r="C77" s="62" t="s">
        <v>143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4.45" customHeight="1">
      <c r="B79" s="41"/>
      <c r="C79" s="65" t="s">
        <v>18</v>
      </c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22.5" customHeight="1">
      <c r="B80" s="41"/>
      <c r="C80" s="63"/>
      <c r="D80" s="63"/>
      <c r="E80" s="411" t="str">
        <f>E7</f>
        <v>MB, Dukelská - kanalizace a vodovod</v>
      </c>
      <c r="F80" s="418"/>
      <c r="G80" s="418"/>
      <c r="H80" s="418"/>
      <c r="I80" s="172"/>
      <c r="J80" s="63"/>
      <c r="K80" s="63"/>
      <c r="L80" s="61"/>
    </row>
    <row r="81" spans="2:12" ht="15">
      <c r="B81" s="29"/>
      <c r="C81" s="65" t="s">
        <v>123</v>
      </c>
      <c r="D81" s="173"/>
      <c r="E81" s="173"/>
      <c r="F81" s="173"/>
      <c r="G81" s="173"/>
      <c r="H81" s="173"/>
      <c r="J81" s="173"/>
      <c r="K81" s="173"/>
      <c r="L81" s="174"/>
    </row>
    <row r="82" spans="2:12" s="1" customFormat="1" ht="22.5" customHeight="1">
      <c r="B82" s="41"/>
      <c r="C82" s="63"/>
      <c r="D82" s="63"/>
      <c r="E82" s="411" t="s">
        <v>1415</v>
      </c>
      <c r="F82" s="412"/>
      <c r="G82" s="412"/>
      <c r="H82" s="412"/>
      <c r="I82" s="172"/>
      <c r="J82" s="63"/>
      <c r="K82" s="63"/>
      <c r="L82" s="61"/>
    </row>
    <row r="83" spans="2:12" s="1" customFormat="1" ht="14.45" customHeight="1">
      <c r="B83" s="41"/>
      <c r="C83" s="65" t="s">
        <v>125</v>
      </c>
      <c r="D83" s="63"/>
      <c r="E83" s="63"/>
      <c r="F83" s="63"/>
      <c r="G83" s="63"/>
      <c r="H83" s="63"/>
      <c r="I83" s="172"/>
      <c r="J83" s="63"/>
      <c r="K83" s="63"/>
      <c r="L83" s="61"/>
    </row>
    <row r="84" spans="2:12" s="1" customFormat="1" ht="23.25" customHeight="1">
      <c r="B84" s="41"/>
      <c r="C84" s="63"/>
      <c r="D84" s="63"/>
      <c r="E84" s="387" t="str">
        <f>E11</f>
        <v>06.1 - Kanalizační přípojky</v>
      </c>
      <c r="F84" s="412"/>
      <c r="G84" s="412"/>
      <c r="H84" s="412"/>
      <c r="I84" s="172"/>
      <c r="J84" s="63"/>
      <c r="K84" s="63"/>
      <c r="L84" s="61"/>
    </row>
    <row r="85" spans="2:12" s="1" customFormat="1" ht="6.95" customHeight="1">
      <c r="B85" s="41"/>
      <c r="C85" s="63"/>
      <c r="D85" s="63"/>
      <c r="E85" s="63"/>
      <c r="F85" s="63"/>
      <c r="G85" s="63"/>
      <c r="H85" s="63"/>
      <c r="I85" s="172"/>
      <c r="J85" s="63"/>
      <c r="K85" s="63"/>
      <c r="L85" s="61"/>
    </row>
    <row r="86" spans="2:12" s="1" customFormat="1" ht="18" customHeight="1">
      <c r="B86" s="41"/>
      <c r="C86" s="65" t="s">
        <v>25</v>
      </c>
      <c r="D86" s="63"/>
      <c r="E86" s="63"/>
      <c r="F86" s="175" t="str">
        <f>F14</f>
        <v>Mladá Boleslav</v>
      </c>
      <c r="G86" s="63"/>
      <c r="H86" s="63"/>
      <c r="I86" s="176" t="s">
        <v>27</v>
      </c>
      <c r="J86" s="73">
        <f>IF(J14="","",J14)</f>
        <v>45275</v>
      </c>
      <c r="K86" s="63"/>
      <c r="L86" s="61"/>
    </row>
    <row r="87" spans="2:12" s="1" customFormat="1" ht="6.95" customHeight="1">
      <c r="B87" s="41"/>
      <c r="C87" s="63"/>
      <c r="D87" s="63"/>
      <c r="E87" s="63"/>
      <c r="F87" s="63"/>
      <c r="G87" s="63"/>
      <c r="H87" s="63"/>
      <c r="I87" s="172"/>
      <c r="J87" s="63"/>
      <c r="K87" s="63"/>
      <c r="L87" s="61"/>
    </row>
    <row r="88" spans="2:12" s="1" customFormat="1" ht="15">
      <c r="B88" s="41"/>
      <c r="C88" s="65" t="s">
        <v>30</v>
      </c>
      <c r="D88" s="63"/>
      <c r="E88" s="63"/>
      <c r="F88" s="175" t="str">
        <f>E17</f>
        <v>Vodovody a kanalizace Mladá Boleslav, a.s.</v>
      </c>
      <c r="G88" s="63"/>
      <c r="H88" s="63"/>
      <c r="I88" s="176" t="s">
        <v>38</v>
      </c>
      <c r="J88" s="175" t="str">
        <f>E23</f>
        <v>ŠINDLAR s.r.o.</v>
      </c>
      <c r="K88" s="63"/>
      <c r="L88" s="61"/>
    </row>
    <row r="89" spans="2:12" s="1" customFormat="1" ht="14.45" customHeight="1">
      <c r="B89" s="41"/>
      <c r="C89" s="65" t="s">
        <v>36</v>
      </c>
      <c r="D89" s="63"/>
      <c r="E89" s="63"/>
      <c r="F89" s="175" t="str">
        <f>IF(E20="","",E20)</f>
        <v/>
      </c>
      <c r="G89" s="63"/>
      <c r="H89" s="63"/>
      <c r="I89" s="172"/>
      <c r="J89" s="63"/>
      <c r="K89" s="63"/>
      <c r="L89" s="61"/>
    </row>
    <row r="90" spans="2:12" s="1" customFormat="1" ht="10.35" customHeight="1">
      <c r="B90" s="41"/>
      <c r="C90" s="63"/>
      <c r="D90" s="63"/>
      <c r="E90" s="63"/>
      <c r="F90" s="63"/>
      <c r="G90" s="63"/>
      <c r="H90" s="63"/>
      <c r="I90" s="172"/>
      <c r="J90" s="63"/>
      <c r="K90" s="63"/>
      <c r="L90" s="61"/>
    </row>
    <row r="91" spans="2:20" s="10" customFormat="1" ht="29.25" customHeight="1">
      <c r="B91" s="177"/>
      <c r="C91" s="178" t="s">
        <v>144</v>
      </c>
      <c r="D91" s="179" t="s">
        <v>64</v>
      </c>
      <c r="E91" s="179" t="s">
        <v>60</v>
      </c>
      <c r="F91" s="179" t="s">
        <v>145</v>
      </c>
      <c r="G91" s="179" t="s">
        <v>146</v>
      </c>
      <c r="H91" s="179" t="s">
        <v>147</v>
      </c>
      <c r="I91" s="180" t="s">
        <v>148</v>
      </c>
      <c r="J91" s="179" t="s">
        <v>129</v>
      </c>
      <c r="K91" s="181" t="s">
        <v>149</v>
      </c>
      <c r="L91" s="182"/>
      <c r="M91" s="81" t="s">
        <v>150</v>
      </c>
      <c r="N91" s="82" t="s">
        <v>49</v>
      </c>
      <c r="O91" s="82" t="s">
        <v>151</v>
      </c>
      <c r="P91" s="82" t="s">
        <v>152</v>
      </c>
      <c r="Q91" s="82" t="s">
        <v>153</v>
      </c>
      <c r="R91" s="82" t="s">
        <v>154</v>
      </c>
      <c r="S91" s="82" t="s">
        <v>155</v>
      </c>
      <c r="T91" s="83" t="s">
        <v>156</v>
      </c>
    </row>
    <row r="92" spans="2:63" s="1" customFormat="1" ht="29.25" customHeight="1">
      <c r="B92" s="41"/>
      <c r="C92" s="87" t="s">
        <v>130</v>
      </c>
      <c r="D92" s="63"/>
      <c r="E92" s="63"/>
      <c r="F92" s="63"/>
      <c r="G92" s="63"/>
      <c r="H92" s="63"/>
      <c r="I92" s="172"/>
      <c r="J92" s="183">
        <f>BK92</f>
        <v>0</v>
      </c>
      <c r="K92" s="63"/>
      <c r="L92" s="61"/>
      <c r="M92" s="84"/>
      <c r="N92" s="85"/>
      <c r="O92" s="85"/>
      <c r="P92" s="184">
        <f>P93</f>
        <v>0</v>
      </c>
      <c r="Q92" s="85"/>
      <c r="R92" s="184">
        <f>R93</f>
        <v>261.78139813</v>
      </c>
      <c r="S92" s="85"/>
      <c r="T92" s="185">
        <f>T93</f>
        <v>38.47041099999999</v>
      </c>
      <c r="AT92" s="25" t="s">
        <v>78</v>
      </c>
      <c r="AU92" s="25" t="s">
        <v>131</v>
      </c>
      <c r="BK92" s="186">
        <f>BK93</f>
        <v>0</v>
      </c>
    </row>
    <row r="93" spans="2:63" s="11" customFormat="1" ht="37.35" customHeight="1">
      <c r="B93" s="187"/>
      <c r="C93" s="188"/>
      <c r="D93" s="189" t="s">
        <v>78</v>
      </c>
      <c r="E93" s="190" t="s">
        <v>157</v>
      </c>
      <c r="F93" s="190" t="s">
        <v>158</v>
      </c>
      <c r="G93" s="188"/>
      <c r="H93" s="188"/>
      <c r="I93" s="191"/>
      <c r="J93" s="192">
        <f>BK93</f>
        <v>0</v>
      </c>
      <c r="K93" s="188"/>
      <c r="L93" s="193"/>
      <c r="M93" s="194"/>
      <c r="N93" s="195"/>
      <c r="O93" s="195"/>
      <c r="P93" s="196">
        <f>P94+P206+P214+P222+P233+P266+P314+P334+P366</f>
        <v>0</v>
      </c>
      <c r="Q93" s="195"/>
      <c r="R93" s="196">
        <f>R94+R206+R214+R222+R233+R266+R314+R334+R366</f>
        <v>261.78139813</v>
      </c>
      <c r="S93" s="195"/>
      <c r="T93" s="197">
        <f>T94+T206+T214+T222+T233+T266+T314+T334+T366</f>
        <v>38.47041099999999</v>
      </c>
      <c r="AR93" s="198" t="s">
        <v>24</v>
      </c>
      <c r="AT93" s="199" t="s">
        <v>78</v>
      </c>
      <c r="AU93" s="199" t="s">
        <v>79</v>
      </c>
      <c r="AY93" s="198" t="s">
        <v>159</v>
      </c>
      <c r="BK93" s="200">
        <f>BK94+BK206+BK214+BK222+BK233+BK266+BK314+BK334+BK366</f>
        <v>0</v>
      </c>
    </row>
    <row r="94" spans="2:63" s="11" customFormat="1" ht="19.9" customHeight="1">
      <c r="B94" s="187"/>
      <c r="C94" s="188"/>
      <c r="D94" s="201" t="s">
        <v>78</v>
      </c>
      <c r="E94" s="202" t="s">
        <v>24</v>
      </c>
      <c r="F94" s="202" t="s">
        <v>160</v>
      </c>
      <c r="G94" s="188"/>
      <c r="H94" s="188"/>
      <c r="I94" s="191"/>
      <c r="J94" s="203">
        <f>BK94</f>
        <v>0</v>
      </c>
      <c r="K94" s="188"/>
      <c r="L94" s="193"/>
      <c r="M94" s="194"/>
      <c r="N94" s="195"/>
      <c r="O94" s="195"/>
      <c r="P94" s="196">
        <f>SUM(P95:P205)</f>
        <v>0</v>
      </c>
      <c r="Q94" s="195"/>
      <c r="R94" s="196">
        <f>SUM(R95:R205)</f>
        <v>248.00577889</v>
      </c>
      <c r="S94" s="195"/>
      <c r="T94" s="197">
        <f>SUM(T95:T205)</f>
        <v>35.494536</v>
      </c>
      <c r="AR94" s="198" t="s">
        <v>24</v>
      </c>
      <c r="AT94" s="199" t="s">
        <v>78</v>
      </c>
      <c r="AU94" s="199" t="s">
        <v>24</v>
      </c>
      <c r="AY94" s="198" t="s">
        <v>159</v>
      </c>
      <c r="BK94" s="200">
        <f>SUM(BK95:BK205)</f>
        <v>0</v>
      </c>
    </row>
    <row r="95" spans="2:65" s="1" customFormat="1" ht="44.25" customHeight="1">
      <c r="B95" s="41"/>
      <c r="C95" s="204" t="s">
        <v>24</v>
      </c>
      <c r="D95" s="204" t="s">
        <v>161</v>
      </c>
      <c r="E95" s="205" t="s">
        <v>1008</v>
      </c>
      <c r="F95" s="206" t="s">
        <v>1009</v>
      </c>
      <c r="G95" s="207" t="s">
        <v>164</v>
      </c>
      <c r="H95" s="208">
        <v>19.756</v>
      </c>
      <c r="I95" s="209"/>
      <c r="J95" s="210">
        <f>ROUND(I95*H95,2)</f>
        <v>0</v>
      </c>
      <c r="K95" s="206" t="s">
        <v>165</v>
      </c>
      <c r="L95" s="61"/>
      <c r="M95" s="211" t="s">
        <v>22</v>
      </c>
      <c r="N95" s="212" t="s">
        <v>50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0.17</v>
      </c>
      <c r="T95" s="214">
        <f>S95*H95</f>
        <v>3.3585200000000004</v>
      </c>
      <c r="AR95" s="25" t="s">
        <v>166</v>
      </c>
      <c r="AT95" s="25" t="s">
        <v>161</v>
      </c>
      <c r="AU95" s="25" t="s">
        <v>88</v>
      </c>
      <c r="AY95" s="25" t="s">
        <v>159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5" t="s">
        <v>24</v>
      </c>
      <c r="BK95" s="215">
        <f>ROUND(I95*H95,2)</f>
        <v>0</v>
      </c>
      <c r="BL95" s="25" t="s">
        <v>166</v>
      </c>
      <c r="BM95" s="25" t="s">
        <v>1417</v>
      </c>
    </row>
    <row r="96" spans="2:47" s="1" customFormat="1" ht="27">
      <c r="B96" s="41"/>
      <c r="C96" s="63"/>
      <c r="D96" s="218" t="s">
        <v>189</v>
      </c>
      <c r="E96" s="63"/>
      <c r="F96" s="240" t="s">
        <v>1011</v>
      </c>
      <c r="G96" s="63"/>
      <c r="H96" s="63"/>
      <c r="I96" s="172"/>
      <c r="J96" s="63"/>
      <c r="K96" s="63"/>
      <c r="L96" s="61"/>
      <c r="M96" s="241"/>
      <c r="N96" s="42"/>
      <c r="O96" s="42"/>
      <c r="P96" s="42"/>
      <c r="Q96" s="42"/>
      <c r="R96" s="42"/>
      <c r="S96" s="42"/>
      <c r="T96" s="78"/>
      <c r="AT96" s="25" t="s">
        <v>189</v>
      </c>
      <c r="AU96" s="25" t="s">
        <v>88</v>
      </c>
    </row>
    <row r="97" spans="2:51" s="12" customFormat="1" ht="13.5">
      <c r="B97" s="216"/>
      <c r="C97" s="217"/>
      <c r="D97" s="218" t="s">
        <v>168</v>
      </c>
      <c r="E97" s="219" t="s">
        <v>22</v>
      </c>
      <c r="F97" s="220" t="s">
        <v>1418</v>
      </c>
      <c r="G97" s="217"/>
      <c r="H97" s="221" t="s">
        <v>22</v>
      </c>
      <c r="I97" s="222"/>
      <c r="J97" s="217"/>
      <c r="K97" s="217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168</v>
      </c>
      <c r="AU97" s="227" t="s">
        <v>88</v>
      </c>
      <c r="AV97" s="12" t="s">
        <v>24</v>
      </c>
      <c r="AW97" s="12" t="s">
        <v>42</v>
      </c>
      <c r="AX97" s="12" t="s">
        <v>79</v>
      </c>
      <c r="AY97" s="227" t="s">
        <v>159</v>
      </c>
    </row>
    <row r="98" spans="2:51" s="12" customFormat="1" ht="13.5">
      <c r="B98" s="216"/>
      <c r="C98" s="217"/>
      <c r="D98" s="218" t="s">
        <v>168</v>
      </c>
      <c r="E98" s="219" t="s">
        <v>22</v>
      </c>
      <c r="F98" s="220" t="s">
        <v>191</v>
      </c>
      <c r="G98" s="217"/>
      <c r="H98" s="221" t="s">
        <v>22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168</v>
      </c>
      <c r="AU98" s="227" t="s">
        <v>88</v>
      </c>
      <c r="AV98" s="12" t="s">
        <v>24</v>
      </c>
      <c r="AW98" s="12" t="s">
        <v>42</v>
      </c>
      <c r="AX98" s="12" t="s">
        <v>79</v>
      </c>
      <c r="AY98" s="227" t="s">
        <v>159</v>
      </c>
    </row>
    <row r="99" spans="2:51" s="12" customFormat="1" ht="13.5">
      <c r="B99" s="216"/>
      <c r="C99" s="217"/>
      <c r="D99" s="218" t="s">
        <v>168</v>
      </c>
      <c r="E99" s="219" t="s">
        <v>22</v>
      </c>
      <c r="F99" s="220" t="s">
        <v>192</v>
      </c>
      <c r="G99" s="217"/>
      <c r="H99" s="221" t="s">
        <v>22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168</v>
      </c>
      <c r="AU99" s="227" t="s">
        <v>88</v>
      </c>
      <c r="AV99" s="12" t="s">
        <v>24</v>
      </c>
      <c r="AW99" s="12" t="s">
        <v>42</v>
      </c>
      <c r="AX99" s="12" t="s">
        <v>79</v>
      </c>
      <c r="AY99" s="227" t="s">
        <v>159</v>
      </c>
    </row>
    <row r="100" spans="2:51" s="13" customFormat="1" ht="13.5">
      <c r="B100" s="228"/>
      <c r="C100" s="229"/>
      <c r="D100" s="230" t="s">
        <v>168</v>
      </c>
      <c r="E100" s="231" t="s">
        <v>22</v>
      </c>
      <c r="F100" s="232" t="s">
        <v>1419</v>
      </c>
      <c r="G100" s="229"/>
      <c r="H100" s="233">
        <v>19.756</v>
      </c>
      <c r="I100" s="234"/>
      <c r="J100" s="229"/>
      <c r="K100" s="229"/>
      <c r="L100" s="235"/>
      <c r="M100" s="236"/>
      <c r="N100" s="237"/>
      <c r="O100" s="237"/>
      <c r="P100" s="237"/>
      <c r="Q100" s="237"/>
      <c r="R100" s="237"/>
      <c r="S100" s="237"/>
      <c r="T100" s="238"/>
      <c r="AT100" s="239" t="s">
        <v>168</v>
      </c>
      <c r="AU100" s="239" t="s">
        <v>88</v>
      </c>
      <c r="AV100" s="13" t="s">
        <v>88</v>
      </c>
      <c r="AW100" s="13" t="s">
        <v>42</v>
      </c>
      <c r="AX100" s="13" t="s">
        <v>24</v>
      </c>
      <c r="AY100" s="239" t="s">
        <v>159</v>
      </c>
    </row>
    <row r="101" spans="2:65" s="1" customFormat="1" ht="44.25" customHeight="1">
      <c r="B101" s="41"/>
      <c r="C101" s="204" t="s">
        <v>88</v>
      </c>
      <c r="D101" s="204" t="s">
        <v>161</v>
      </c>
      <c r="E101" s="205" t="s">
        <v>186</v>
      </c>
      <c r="F101" s="206" t="s">
        <v>187</v>
      </c>
      <c r="G101" s="207" t="s">
        <v>164</v>
      </c>
      <c r="H101" s="208">
        <v>24.376</v>
      </c>
      <c r="I101" s="209"/>
      <c r="J101" s="210">
        <f>ROUND(I101*H101,2)</f>
        <v>0</v>
      </c>
      <c r="K101" s="206" t="s">
        <v>165</v>
      </c>
      <c r="L101" s="61"/>
      <c r="M101" s="211" t="s">
        <v>22</v>
      </c>
      <c r="N101" s="212" t="s">
        <v>50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0.29</v>
      </c>
      <c r="T101" s="214">
        <f>S101*H101</f>
        <v>7.06904</v>
      </c>
      <c r="AR101" s="25" t="s">
        <v>166</v>
      </c>
      <c r="AT101" s="25" t="s">
        <v>161</v>
      </c>
      <c r="AU101" s="25" t="s">
        <v>88</v>
      </c>
      <c r="AY101" s="25" t="s">
        <v>159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5" t="s">
        <v>24</v>
      </c>
      <c r="BK101" s="215">
        <f>ROUND(I101*H101,2)</f>
        <v>0</v>
      </c>
      <c r="BL101" s="25" t="s">
        <v>166</v>
      </c>
      <c r="BM101" s="25" t="s">
        <v>1420</v>
      </c>
    </row>
    <row r="102" spans="2:47" s="1" customFormat="1" ht="27">
      <c r="B102" s="41"/>
      <c r="C102" s="63"/>
      <c r="D102" s="218" t="s">
        <v>189</v>
      </c>
      <c r="E102" s="63"/>
      <c r="F102" s="240" t="s">
        <v>190</v>
      </c>
      <c r="G102" s="63"/>
      <c r="H102" s="63"/>
      <c r="I102" s="172"/>
      <c r="J102" s="63"/>
      <c r="K102" s="63"/>
      <c r="L102" s="61"/>
      <c r="M102" s="241"/>
      <c r="N102" s="42"/>
      <c r="O102" s="42"/>
      <c r="P102" s="42"/>
      <c r="Q102" s="42"/>
      <c r="R102" s="42"/>
      <c r="S102" s="42"/>
      <c r="T102" s="78"/>
      <c r="AT102" s="25" t="s">
        <v>189</v>
      </c>
      <c r="AU102" s="25" t="s">
        <v>88</v>
      </c>
    </row>
    <row r="103" spans="2:51" s="12" customFormat="1" ht="13.5">
      <c r="B103" s="216"/>
      <c r="C103" s="217"/>
      <c r="D103" s="218" t="s">
        <v>168</v>
      </c>
      <c r="E103" s="219" t="s">
        <v>22</v>
      </c>
      <c r="F103" s="220" t="s">
        <v>1418</v>
      </c>
      <c r="G103" s="217"/>
      <c r="H103" s="221" t="s">
        <v>22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168</v>
      </c>
      <c r="AU103" s="227" t="s">
        <v>88</v>
      </c>
      <c r="AV103" s="12" t="s">
        <v>24</v>
      </c>
      <c r="AW103" s="12" t="s">
        <v>42</v>
      </c>
      <c r="AX103" s="12" t="s">
        <v>79</v>
      </c>
      <c r="AY103" s="227" t="s">
        <v>159</v>
      </c>
    </row>
    <row r="104" spans="2:51" s="12" customFormat="1" ht="13.5">
      <c r="B104" s="216"/>
      <c r="C104" s="217"/>
      <c r="D104" s="218" t="s">
        <v>168</v>
      </c>
      <c r="E104" s="219" t="s">
        <v>22</v>
      </c>
      <c r="F104" s="220" t="s">
        <v>191</v>
      </c>
      <c r="G104" s="217"/>
      <c r="H104" s="221" t="s">
        <v>22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168</v>
      </c>
      <c r="AU104" s="227" t="s">
        <v>88</v>
      </c>
      <c r="AV104" s="12" t="s">
        <v>24</v>
      </c>
      <c r="AW104" s="12" t="s">
        <v>42</v>
      </c>
      <c r="AX104" s="12" t="s">
        <v>79</v>
      </c>
      <c r="AY104" s="227" t="s">
        <v>159</v>
      </c>
    </row>
    <row r="105" spans="2:51" s="12" customFormat="1" ht="13.5">
      <c r="B105" s="216"/>
      <c r="C105" s="217"/>
      <c r="D105" s="218" t="s">
        <v>168</v>
      </c>
      <c r="E105" s="219" t="s">
        <v>22</v>
      </c>
      <c r="F105" s="220" t="s">
        <v>192</v>
      </c>
      <c r="G105" s="217"/>
      <c r="H105" s="221" t="s">
        <v>22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168</v>
      </c>
      <c r="AU105" s="227" t="s">
        <v>88</v>
      </c>
      <c r="AV105" s="12" t="s">
        <v>24</v>
      </c>
      <c r="AW105" s="12" t="s">
        <v>42</v>
      </c>
      <c r="AX105" s="12" t="s">
        <v>79</v>
      </c>
      <c r="AY105" s="227" t="s">
        <v>159</v>
      </c>
    </row>
    <row r="106" spans="2:51" s="13" customFormat="1" ht="13.5">
      <c r="B106" s="228"/>
      <c r="C106" s="229"/>
      <c r="D106" s="230" t="s">
        <v>168</v>
      </c>
      <c r="E106" s="231" t="s">
        <v>22</v>
      </c>
      <c r="F106" s="232" t="s">
        <v>1421</v>
      </c>
      <c r="G106" s="229"/>
      <c r="H106" s="233">
        <v>24.376</v>
      </c>
      <c r="I106" s="234"/>
      <c r="J106" s="229"/>
      <c r="K106" s="229"/>
      <c r="L106" s="235"/>
      <c r="M106" s="236"/>
      <c r="N106" s="237"/>
      <c r="O106" s="237"/>
      <c r="P106" s="237"/>
      <c r="Q106" s="237"/>
      <c r="R106" s="237"/>
      <c r="S106" s="237"/>
      <c r="T106" s="238"/>
      <c r="AT106" s="239" t="s">
        <v>168</v>
      </c>
      <c r="AU106" s="239" t="s">
        <v>88</v>
      </c>
      <c r="AV106" s="13" t="s">
        <v>88</v>
      </c>
      <c r="AW106" s="13" t="s">
        <v>42</v>
      </c>
      <c r="AX106" s="13" t="s">
        <v>24</v>
      </c>
      <c r="AY106" s="239" t="s">
        <v>159</v>
      </c>
    </row>
    <row r="107" spans="2:65" s="1" customFormat="1" ht="44.25" customHeight="1">
      <c r="B107" s="41"/>
      <c r="C107" s="204" t="s">
        <v>175</v>
      </c>
      <c r="D107" s="204" t="s">
        <v>161</v>
      </c>
      <c r="E107" s="205" t="s">
        <v>195</v>
      </c>
      <c r="F107" s="206" t="s">
        <v>196</v>
      </c>
      <c r="G107" s="207" t="s">
        <v>164</v>
      </c>
      <c r="H107" s="208">
        <v>44.132</v>
      </c>
      <c r="I107" s="209"/>
      <c r="J107" s="210">
        <f>ROUND(I107*H107,2)</f>
        <v>0</v>
      </c>
      <c r="K107" s="206" t="s">
        <v>165</v>
      </c>
      <c r="L107" s="61"/>
      <c r="M107" s="211" t="s">
        <v>22</v>
      </c>
      <c r="N107" s="212" t="s">
        <v>50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0.44</v>
      </c>
      <c r="T107" s="214">
        <f>S107*H107</f>
        <v>19.41808</v>
      </c>
      <c r="AR107" s="25" t="s">
        <v>166</v>
      </c>
      <c r="AT107" s="25" t="s">
        <v>161</v>
      </c>
      <c r="AU107" s="25" t="s">
        <v>88</v>
      </c>
      <c r="AY107" s="25" t="s">
        <v>159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5" t="s">
        <v>24</v>
      </c>
      <c r="BK107" s="215">
        <f>ROUND(I107*H107,2)</f>
        <v>0</v>
      </c>
      <c r="BL107" s="25" t="s">
        <v>166</v>
      </c>
      <c r="BM107" s="25" t="s">
        <v>1422</v>
      </c>
    </row>
    <row r="108" spans="2:47" s="1" customFormat="1" ht="27">
      <c r="B108" s="41"/>
      <c r="C108" s="63"/>
      <c r="D108" s="218" t="s">
        <v>189</v>
      </c>
      <c r="E108" s="63"/>
      <c r="F108" s="240" t="s">
        <v>198</v>
      </c>
      <c r="G108" s="63"/>
      <c r="H108" s="63"/>
      <c r="I108" s="172"/>
      <c r="J108" s="63"/>
      <c r="K108" s="63"/>
      <c r="L108" s="61"/>
      <c r="M108" s="241"/>
      <c r="N108" s="42"/>
      <c r="O108" s="42"/>
      <c r="P108" s="42"/>
      <c r="Q108" s="42"/>
      <c r="R108" s="42"/>
      <c r="S108" s="42"/>
      <c r="T108" s="78"/>
      <c r="AT108" s="25" t="s">
        <v>189</v>
      </c>
      <c r="AU108" s="25" t="s">
        <v>88</v>
      </c>
    </row>
    <row r="109" spans="2:51" s="12" customFormat="1" ht="13.5">
      <c r="B109" s="216"/>
      <c r="C109" s="217"/>
      <c r="D109" s="218" t="s">
        <v>168</v>
      </c>
      <c r="E109" s="219" t="s">
        <v>22</v>
      </c>
      <c r="F109" s="220" t="s">
        <v>1418</v>
      </c>
      <c r="G109" s="217"/>
      <c r="H109" s="221" t="s">
        <v>22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168</v>
      </c>
      <c r="AU109" s="227" t="s">
        <v>88</v>
      </c>
      <c r="AV109" s="12" t="s">
        <v>24</v>
      </c>
      <c r="AW109" s="12" t="s">
        <v>42</v>
      </c>
      <c r="AX109" s="12" t="s">
        <v>79</v>
      </c>
      <c r="AY109" s="227" t="s">
        <v>159</v>
      </c>
    </row>
    <row r="110" spans="2:51" s="12" customFormat="1" ht="13.5">
      <c r="B110" s="216"/>
      <c r="C110" s="217"/>
      <c r="D110" s="218" t="s">
        <v>168</v>
      </c>
      <c r="E110" s="219" t="s">
        <v>22</v>
      </c>
      <c r="F110" s="220" t="s">
        <v>192</v>
      </c>
      <c r="G110" s="217"/>
      <c r="H110" s="221" t="s">
        <v>22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168</v>
      </c>
      <c r="AU110" s="227" t="s">
        <v>88</v>
      </c>
      <c r="AV110" s="12" t="s">
        <v>24</v>
      </c>
      <c r="AW110" s="12" t="s">
        <v>42</v>
      </c>
      <c r="AX110" s="12" t="s">
        <v>79</v>
      </c>
      <c r="AY110" s="227" t="s">
        <v>159</v>
      </c>
    </row>
    <row r="111" spans="2:51" s="13" customFormat="1" ht="13.5">
      <c r="B111" s="228"/>
      <c r="C111" s="229"/>
      <c r="D111" s="218" t="s">
        <v>168</v>
      </c>
      <c r="E111" s="242" t="s">
        <v>22</v>
      </c>
      <c r="F111" s="243" t="s">
        <v>1421</v>
      </c>
      <c r="G111" s="229"/>
      <c r="H111" s="244">
        <v>24.376</v>
      </c>
      <c r="I111" s="234"/>
      <c r="J111" s="229"/>
      <c r="K111" s="229"/>
      <c r="L111" s="235"/>
      <c r="M111" s="236"/>
      <c r="N111" s="237"/>
      <c r="O111" s="237"/>
      <c r="P111" s="237"/>
      <c r="Q111" s="237"/>
      <c r="R111" s="237"/>
      <c r="S111" s="237"/>
      <c r="T111" s="238"/>
      <c r="AT111" s="239" t="s">
        <v>168</v>
      </c>
      <c r="AU111" s="239" t="s">
        <v>88</v>
      </c>
      <c r="AV111" s="13" t="s">
        <v>88</v>
      </c>
      <c r="AW111" s="13" t="s">
        <v>42</v>
      </c>
      <c r="AX111" s="13" t="s">
        <v>79</v>
      </c>
      <c r="AY111" s="239" t="s">
        <v>159</v>
      </c>
    </row>
    <row r="112" spans="2:51" s="13" customFormat="1" ht="13.5">
      <c r="B112" s="228"/>
      <c r="C112" s="229"/>
      <c r="D112" s="218" t="s">
        <v>168</v>
      </c>
      <c r="E112" s="242" t="s">
        <v>22</v>
      </c>
      <c r="F112" s="243" t="s">
        <v>1419</v>
      </c>
      <c r="G112" s="229"/>
      <c r="H112" s="244">
        <v>19.756</v>
      </c>
      <c r="I112" s="234"/>
      <c r="J112" s="229"/>
      <c r="K112" s="229"/>
      <c r="L112" s="235"/>
      <c r="M112" s="236"/>
      <c r="N112" s="237"/>
      <c r="O112" s="237"/>
      <c r="P112" s="237"/>
      <c r="Q112" s="237"/>
      <c r="R112" s="237"/>
      <c r="S112" s="237"/>
      <c r="T112" s="238"/>
      <c r="AT112" s="239" t="s">
        <v>168</v>
      </c>
      <c r="AU112" s="239" t="s">
        <v>88</v>
      </c>
      <c r="AV112" s="13" t="s">
        <v>88</v>
      </c>
      <c r="AW112" s="13" t="s">
        <v>42</v>
      </c>
      <c r="AX112" s="13" t="s">
        <v>79</v>
      </c>
      <c r="AY112" s="239" t="s">
        <v>159</v>
      </c>
    </row>
    <row r="113" spans="2:51" s="14" customFormat="1" ht="13.5">
      <c r="B113" s="245"/>
      <c r="C113" s="246"/>
      <c r="D113" s="230" t="s">
        <v>168</v>
      </c>
      <c r="E113" s="247" t="s">
        <v>22</v>
      </c>
      <c r="F113" s="248" t="s">
        <v>204</v>
      </c>
      <c r="G113" s="246"/>
      <c r="H113" s="249">
        <v>44.132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AT113" s="255" t="s">
        <v>168</v>
      </c>
      <c r="AU113" s="255" t="s">
        <v>88</v>
      </c>
      <c r="AV113" s="14" t="s">
        <v>166</v>
      </c>
      <c r="AW113" s="14" t="s">
        <v>42</v>
      </c>
      <c r="AX113" s="14" t="s">
        <v>24</v>
      </c>
      <c r="AY113" s="255" t="s">
        <v>159</v>
      </c>
    </row>
    <row r="114" spans="2:65" s="1" customFormat="1" ht="31.5" customHeight="1">
      <c r="B114" s="41"/>
      <c r="C114" s="204" t="s">
        <v>166</v>
      </c>
      <c r="D114" s="204" t="s">
        <v>161</v>
      </c>
      <c r="E114" s="205" t="s">
        <v>206</v>
      </c>
      <c r="F114" s="206" t="s">
        <v>207</v>
      </c>
      <c r="G114" s="207" t="s">
        <v>164</v>
      </c>
      <c r="H114" s="208">
        <v>44.132</v>
      </c>
      <c r="I114" s="209"/>
      <c r="J114" s="210">
        <f>ROUND(I114*H114,2)</f>
        <v>0</v>
      </c>
      <c r="K114" s="206" t="s">
        <v>165</v>
      </c>
      <c r="L114" s="61"/>
      <c r="M114" s="211" t="s">
        <v>22</v>
      </c>
      <c r="N114" s="212" t="s">
        <v>50</v>
      </c>
      <c r="O114" s="42"/>
      <c r="P114" s="213">
        <f>O114*H114</f>
        <v>0</v>
      </c>
      <c r="Q114" s="213">
        <v>6E-05</v>
      </c>
      <c r="R114" s="213">
        <f>Q114*H114</f>
        <v>0.00264792</v>
      </c>
      <c r="S114" s="213">
        <v>0.128</v>
      </c>
      <c r="T114" s="214">
        <f>S114*H114</f>
        <v>5.648896</v>
      </c>
      <c r="AR114" s="25" t="s">
        <v>166</v>
      </c>
      <c r="AT114" s="25" t="s">
        <v>161</v>
      </c>
      <c r="AU114" s="25" t="s">
        <v>88</v>
      </c>
      <c r="AY114" s="25" t="s">
        <v>159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5" t="s">
        <v>24</v>
      </c>
      <c r="BK114" s="215">
        <f>ROUND(I114*H114,2)</f>
        <v>0</v>
      </c>
      <c r="BL114" s="25" t="s">
        <v>166</v>
      </c>
      <c r="BM114" s="25" t="s">
        <v>1423</v>
      </c>
    </row>
    <row r="115" spans="2:47" s="1" customFormat="1" ht="27">
      <c r="B115" s="41"/>
      <c r="C115" s="63"/>
      <c r="D115" s="218" t="s">
        <v>189</v>
      </c>
      <c r="E115" s="63"/>
      <c r="F115" s="240" t="s">
        <v>209</v>
      </c>
      <c r="G115" s="63"/>
      <c r="H115" s="63"/>
      <c r="I115" s="172"/>
      <c r="J115" s="63"/>
      <c r="K115" s="63"/>
      <c r="L115" s="61"/>
      <c r="M115" s="241"/>
      <c r="N115" s="42"/>
      <c r="O115" s="42"/>
      <c r="P115" s="42"/>
      <c r="Q115" s="42"/>
      <c r="R115" s="42"/>
      <c r="S115" s="42"/>
      <c r="T115" s="78"/>
      <c r="AT115" s="25" t="s">
        <v>189</v>
      </c>
      <c r="AU115" s="25" t="s">
        <v>88</v>
      </c>
    </row>
    <row r="116" spans="2:51" s="12" customFormat="1" ht="13.5">
      <c r="B116" s="216"/>
      <c r="C116" s="217"/>
      <c r="D116" s="218" t="s">
        <v>168</v>
      </c>
      <c r="E116" s="219" t="s">
        <v>22</v>
      </c>
      <c r="F116" s="220" t="s">
        <v>1424</v>
      </c>
      <c r="G116" s="217"/>
      <c r="H116" s="221" t="s">
        <v>22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168</v>
      </c>
      <c r="AU116" s="227" t="s">
        <v>88</v>
      </c>
      <c r="AV116" s="12" t="s">
        <v>24</v>
      </c>
      <c r="AW116" s="12" t="s">
        <v>42</v>
      </c>
      <c r="AX116" s="12" t="s">
        <v>79</v>
      </c>
      <c r="AY116" s="227" t="s">
        <v>159</v>
      </c>
    </row>
    <row r="117" spans="2:51" s="12" customFormat="1" ht="13.5">
      <c r="B117" s="216"/>
      <c r="C117" s="217"/>
      <c r="D117" s="218" t="s">
        <v>168</v>
      </c>
      <c r="E117" s="219" t="s">
        <v>22</v>
      </c>
      <c r="F117" s="220" t="s">
        <v>478</v>
      </c>
      <c r="G117" s="217"/>
      <c r="H117" s="221" t="s">
        <v>22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168</v>
      </c>
      <c r="AU117" s="227" t="s">
        <v>88</v>
      </c>
      <c r="AV117" s="12" t="s">
        <v>24</v>
      </c>
      <c r="AW117" s="12" t="s">
        <v>42</v>
      </c>
      <c r="AX117" s="12" t="s">
        <v>79</v>
      </c>
      <c r="AY117" s="227" t="s">
        <v>159</v>
      </c>
    </row>
    <row r="118" spans="2:51" s="13" customFormat="1" ht="13.5">
      <c r="B118" s="228"/>
      <c r="C118" s="229"/>
      <c r="D118" s="230" t="s">
        <v>168</v>
      </c>
      <c r="E118" s="231" t="s">
        <v>22</v>
      </c>
      <c r="F118" s="232" t="s">
        <v>1425</v>
      </c>
      <c r="G118" s="229"/>
      <c r="H118" s="233">
        <v>44.132</v>
      </c>
      <c r="I118" s="234"/>
      <c r="J118" s="229"/>
      <c r="K118" s="229"/>
      <c r="L118" s="235"/>
      <c r="M118" s="236"/>
      <c r="N118" s="237"/>
      <c r="O118" s="237"/>
      <c r="P118" s="237"/>
      <c r="Q118" s="237"/>
      <c r="R118" s="237"/>
      <c r="S118" s="237"/>
      <c r="T118" s="238"/>
      <c r="AT118" s="239" t="s">
        <v>168</v>
      </c>
      <c r="AU118" s="239" t="s">
        <v>88</v>
      </c>
      <c r="AV118" s="13" t="s">
        <v>88</v>
      </c>
      <c r="AW118" s="13" t="s">
        <v>42</v>
      </c>
      <c r="AX118" s="13" t="s">
        <v>24</v>
      </c>
      <c r="AY118" s="239" t="s">
        <v>159</v>
      </c>
    </row>
    <row r="119" spans="2:65" s="1" customFormat="1" ht="57" customHeight="1">
      <c r="B119" s="41"/>
      <c r="C119" s="204" t="s">
        <v>185</v>
      </c>
      <c r="D119" s="204" t="s">
        <v>161</v>
      </c>
      <c r="E119" s="205" t="s">
        <v>240</v>
      </c>
      <c r="F119" s="206" t="s">
        <v>241</v>
      </c>
      <c r="G119" s="207" t="s">
        <v>217</v>
      </c>
      <c r="H119" s="208">
        <v>9.9</v>
      </c>
      <c r="I119" s="209"/>
      <c r="J119" s="210">
        <f>ROUND(I119*H119,2)</f>
        <v>0</v>
      </c>
      <c r="K119" s="206" t="s">
        <v>165</v>
      </c>
      <c r="L119" s="61"/>
      <c r="M119" s="211" t="s">
        <v>22</v>
      </c>
      <c r="N119" s="212" t="s">
        <v>50</v>
      </c>
      <c r="O119" s="42"/>
      <c r="P119" s="213">
        <f>O119*H119</f>
        <v>0</v>
      </c>
      <c r="Q119" s="213">
        <v>0.00868</v>
      </c>
      <c r="R119" s="213">
        <f>Q119*H119</f>
        <v>0.08593200000000001</v>
      </c>
      <c r="S119" s="213">
        <v>0</v>
      </c>
      <c r="T119" s="214">
        <f>S119*H119</f>
        <v>0</v>
      </c>
      <c r="AR119" s="25" t="s">
        <v>166</v>
      </c>
      <c r="AT119" s="25" t="s">
        <v>161</v>
      </c>
      <c r="AU119" s="25" t="s">
        <v>88</v>
      </c>
      <c r="AY119" s="25" t="s">
        <v>159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5" t="s">
        <v>24</v>
      </c>
      <c r="BK119" s="215">
        <f>ROUND(I119*H119,2)</f>
        <v>0</v>
      </c>
      <c r="BL119" s="25" t="s">
        <v>166</v>
      </c>
      <c r="BM119" s="25" t="s">
        <v>1426</v>
      </c>
    </row>
    <row r="120" spans="2:51" s="12" customFormat="1" ht="13.5">
      <c r="B120" s="216"/>
      <c r="C120" s="217"/>
      <c r="D120" s="218" t="s">
        <v>168</v>
      </c>
      <c r="E120" s="219" t="s">
        <v>22</v>
      </c>
      <c r="F120" s="220" t="s">
        <v>388</v>
      </c>
      <c r="G120" s="217"/>
      <c r="H120" s="221" t="s">
        <v>22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168</v>
      </c>
      <c r="AU120" s="227" t="s">
        <v>88</v>
      </c>
      <c r="AV120" s="12" t="s">
        <v>24</v>
      </c>
      <c r="AW120" s="12" t="s">
        <v>42</v>
      </c>
      <c r="AX120" s="12" t="s">
        <v>79</v>
      </c>
      <c r="AY120" s="227" t="s">
        <v>159</v>
      </c>
    </row>
    <row r="121" spans="2:51" s="13" customFormat="1" ht="13.5">
      <c r="B121" s="228"/>
      <c r="C121" s="229"/>
      <c r="D121" s="230" t="s">
        <v>168</v>
      </c>
      <c r="E121" s="231" t="s">
        <v>22</v>
      </c>
      <c r="F121" s="232" t="s">
        <v>1427</v>
      </c>
      <c r="G121" s="229"/>
      <c r="H121" s="233">
        <v>9.9</v>
      </c>
      <c r="I121" s="234"/>
      <c r="J121" s="229"/>
      <c r="K121" s="229"/>
      <c r="L121" s="235"/>
      <c r="M121" s="236"/>
      <c r="N121" s="237"/>
      <c r="O121" s="237"/>
      <c r="P121" s="237"/>
      <c r="Q121" s="237"/>
      <c r="R121" s="237"/>
      <c r="S121" s="237"/>
      <c r="T121" s="238"/>
      <c r="AT121" s="239" t="s">
        <v>168</v>
      </c>
      <c r="AU121" s="239" t="s">
        <v>88</v>
      </c>
      <c r="AV121" s="13" t="s">
        <v>88</v>
      </c>
      <c r="AW121" s="13" t="s">
        <v>42</v>
      </c>
      <c r="AX121" s="13" t="s">
        <v>24</v>
      </c>
      <c r="AY121" s="239" t="s">
        <v>159</v>
      </c>
    </row>
    <row r="122" spans="2:65" s="1" customFormat="1" ht="57" customHeight="1">
      <c r="B122" s="41"/>
      <c r="C122" s="204" t="s">
        <v>194</v>
      </c>
      <c r="D122" s="204" t="s">
        <v>161</v>
      </c>
      <c r="E122" s="205" t="s">
        <v>252</v>
      </c>
      <c r="F122" s="206" t="s">
        <v>253</v>
      </c>
      <c r="G122" s="207" t="s">
        <v>217</v>
      </c>
      <c r="H122" s="208">
        <v>3.3</v>
      </c>
      <c r="I122" s="209"/>
      <c r="J122" s="210">
        <f>ROUND(I122*H122,2)</f>
        <v>0</v>
      </c>
      <c r="K122" s="206" t="s">
        <v>165</v>
      </c>
      <c r="L122" s="61"/>
      <c r="M122" s="211" t="s">
        <v>22</v>
      </c>
      <c r="N122" s="212" t="s">
        <v>50</v>
      </c>
      <c r="O122" s="42"/>
      <c r="P122" s="213">
        <f>O122*H122</f>
        <v>0</v>
      </c>
      <c r="Q122" s="213">
        <v>0.0369</v>
      </c>
      <c r="R122" s="213">
        <f>Q122*H122</f>
        <v>0.12177</v>
      </c>
      <c r="S122" s="213">
        <v>0</v>
      </c>
      <c r="T122" s="214">
        <f>S122*H122</f>
        <v>0</v>
      </c>
      <c r="AR122" s="25" t="s">
        <v>166</v>
      </c>
      <c r="AT122" s="25" t="s">
        <v>161</v>
      </c>
      <c r="AU122" s="25" t="s">
        <v>88</v>
      </c>
      <c r="AY122" s="25" t="s">
        <v>159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5" t="s">
        <v>24</v>
      </c>
      <c r="BK122" s="215">
        <f>ROUND(I122*H122,2)</f>
        <v>0</v>
      </c>
      <c r="BL122" s="25" t="s">
        <v>166</v>
      </c>
      <c r="BM122" s="25" t="s">
        <v>1428</v>
      </c>
    </row>
    <row r="123" spans="2:51" s="12" customFormat="1" ht="13.5">
      <c r="B123" s="216"/>
      <c r="C123" s="217"/>
      <c r="D123" s="218" t="s">
        <v>168</v>
      </c>
      <c r="E123" s="219" t="s">
        <v>22</v>
      </c>
      <c r="F123" s="220" t="s">
        <v>723</v>
      </c>
      <c r="G123" s="217"/>
      <c r="H123" s="221" t="s">
        <v>22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168</v>
      </c>
      <c r="AU123" s="227" t="s">
        <v>88</v>
      </c>
      <c r="AV123" s="12" t="s">
        <v>24</v>
      </c>
      <c r="AW123" s="12" t="s">
        <v>42</v>
      </c>
      <c r="AX123" s="12" t="s">
        <v>79</v>
      </c>
      <c r="AY123" s="227" t="s">
        <v>159</v>
      </c>
    </row>
    <row r="124" spans="2:51" s="13" customFormat="1" ht="13.5">
      <c r="B124" s="228"/>
      <c r="C124" s="229"/>
      <c r="D124" s="230" t="s">
        <v>168</v>
      </c>
      <c r="E124" s="231" t="s">
        <v>22</v>
      </c>
      <c r="F124" s="232" t="s">
        <v>1429</v>
      </c>
      <c r="G124" s="229"/>
      <c r="H124" s="233">
        <v>3.3</v>
      </c>
      <c r="I124" s="234"/>
      <c r="J124" s="229"/>
      <c r="K124" s="229"/>
      <c r="L124" s="235"/>
      <c r="M124" s="236"/>
      <c r="N124" s="237"/>
      <c r="O124" s="237"/>
      <c r="P124" s="237"/>
      <c r="Q124" s="237"/>
      <c r="R124" s="237"/>
      <c r="S124" s="237"/>
      <c r="T124" s="238"/>
      <c r="AT124" s="239" t="s">
        <v>168</v>
      </c>
      <c r="AU124" s="239" t="s">
        <v>88</v>
      </c>
      <c r="AV124" s="13" t="s">
        <v>88</v>
      </c>
      <c r="AW124" s="13" t="s">
        <v>42</v>
      </c>
      <c r="AX124" s="13" t="s">
        <v>24</v>
      </c>
      <c r="AY124" s="239" t="s">
        <v>159</v>
      </c>
    </row>
    <row r="125" spans="2:65" s="1" customFormat="1" ht="31.5" customHeight="1">
      <c r="B125" s="41"/>
      <c r="C125" s="204" t="s">
        <v>205</v>
      </c>
      <c r="D125" s="204" t="s">
        <v>161</v>
      </c>
      <c r="E125" s="205" t="s">
        <v>264</v>
      </c>
      <c r="F125" s="206" t="s">
        <v>265</v>
      </c>
      <c r="G125" s="207" t="s">
        <v>258</v>
      </c>
      <c r="H125" s="208">
        <v>95.832</v>
      </c>
      <c r="I125" s="209"/>
      <c r="J125" s="210">
        <f>ROUND(I125*H125,2)</f>
        <v>0</v>
      </c>
      <c r="K125" s="206" t="s">
        <v>165</v>
      </c>
      <c r="L125" s="61"/>
      <c r="M125" s="211" t="s">
        <v>22</v>
      </c>
      <c r="N125" s="212" t="s">
        <v>50</v>
      </c>
      <c r="O125" s="4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5" t="s">
        <v>166</v>
      </c>
      <c r="AT125" s="25" t="s">
        <v>161</v>
      </c>
      <c r="AU125" s="25" t="s">
        <v>88</v>
      </c>
      <c r="AY125" s="25" t="s">
        <v>159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5" t="s">
        <v>24</v>
      </c>
      <c r="BK125" s="215">
        <f>ROUND(I125*H125,2)</f>
        <v>0</v>
      </c>
      <c r="BL125" s="25" t="s">
        <v>166</v>
      </c>
      <c r="BM125" s="25" t="s">
        <v>1430</v>
      </c>
    </row>
    <row r="126" spans="2:51" s="13" customFormat="1" ht="13.5">
      <c r="B126" s="228"/>
      <c r="C126" s="229"/>
      <c r="D126" s="230" t="s">
        <v>168</v>
      </c>
      <c r="E126" s="231" t="s">
        <v>22</v>
      </c>
      <c r="F126" s="232" t="s">
        <v>1431</v>
      </c>
      <c r="G126" s="229"/>
      <c r="H126" s="233">
        <v>95.832</v>
      </c>
      <c r="I126" s="234"/>
      <c r="J126" s="229"/>
      <c r="K126" s="229"/>
      <c r="L126" s="235"/>
      <c r="M126" s="236"/>
      <c r="N126" s="237"/>
      <c r="O126" s="237"/>
      <c r="P126" s="237"/>
      <c r="Q126" s="237"/>
      <c r="R126" s="237"/>
      <c r="S126" s="237"/>
      <c r="T126" s="238"/>
      <c r="AT126" s="239" t="s">
        <v>168</v>
      </c>
      <c r="AU126" s="239" t="s">
        <v>88</v>
      </c>
      <c r="AV126" s="13" t="s">
        <v>88</v>
      </c>
      <c r="AW126" s="13" t="s">
        <v>42</v>
      </c>
      <c r="AX126" s="13" t="s">
        <v>24</v>
      </c>
      <c r="AY126" s="239" t="s">
        <v>159</v>
      </c>
    </row>
    <row r="127" spans="2:65" s="1" customFormat="1" ht="31.5" customHeight="1">
      <c r="B127" s="41"/>
      <c r="C127" s="204" t="s">
        <v>214</v>
      </c>
      <c r="D127" s="204" t="s">
        <v>161</v>
      </c>
      <c r="E127" s="205" t="s">
        <v>1432</v>
      </c>
      <c r="F127" s="206" t="s">
        <v>1433</v>
      </c>
      <c r="G127" s="207" t="s">
        <v>258</v>
      </c>
      <c r="H127" s="208">
        <v>54.588</v>
      </c>
      <c r="I127" s="209"/>
      <c r="J127" s="210">
        <f>ROUND(I127*H127,2)</f>
        <v>0</v>
      </c>
      <c r="K127" s="206" t="s">
        <v>165</v>
      </c>
      <c r="L127" s="61"/>
      <c r="M127" s="211" t="s">
        <v>22</v>
      </c>
      <c r="N127" s="212" t="s">
        <v>50</v>
      </c>
      <c r="O127" s="42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25" t="s">
        <v>166</v>
      </c>
      <c r="AT127" s="25" t="s">
        <v>161</v>
      </c>
      <c r="AU127" s="25" t="s">
        <v>88</v>
      </c>
      <c r="AY127" s="25" t="s">
        <v>159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25" t="s">
        <v>24</v>
      </c>
      <c r="BK127" s="215">
        <f>ROUND(I127*H127,2)</f>
        <v>0</v>
      </c>
      <c r="BL127" s="25" t="s">
        <v>166</v>
      </c>
      <c r="BM127" s="25" t="s">
        <v>1434</v>
      </c>
    </row>
    <row r="128" spans="2:51" s="12" customFormat="1" ht="13.5">
      <c r="B128" s="216"/>
      <c r="C128" s="217"/>
      <c r="D128" s="218" t="s">
        <v>168</v>
      </c>
      <c r="E128" s="219" t="s">
        <v>22</v>
      </c>
      <c r="F128" s="220" t="s">
        <v>1435</v>
      </c>
      <c r="G128" s="217"/>
      <c r="H128" s="221" t="s">
        <v>22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168</v>
      </c>
      <c r="AU128" s="227" t="s">
        <v>88</v>
      </c>
      <c r="AV128" s="12" t="s">
        <v>24</v>
      </c>
      <c r="AW128" s="12" t="s">
        <v>42</v>
      </c>
      <c r="AX128" s="12" t="s">
        <v>79</v>
      </c>
      <c r="AY128" s="227" t="s">
        <v>159</v>
      </c>
    </row>
    <row r="129" spans="2:51" s="12" customFormat="1" ht="13.5">
      <c r="B129" s="216"/>
      <c r="C129" s="217"/>
      <c r="D129" s="218" t="s">
        <v>168</v>
      </c>
      <c r="E129" s="219" t="s">
        <v>22</v>
      </c>
      <c r="F129" s="220" t="s">
        <v>274</v>
      </c>
      <c r="G129" s="217"/>
      <c r="H129" s="221" t="s">
        <v>22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168</v>
      </c>
      <c r="AU129" s="227" t="s">
        <v>88</v>
      </c>
      <c r="AV129" s="12" t="s">
        <v>24</v>
      </c>
      <c r="AW129" s="12" t="s">
        <v>42</v>
      </c>
      <c r="AX129" s="12" t="s">
        <v>79</v>
      </c>
      <c r="AY129" s="227" t="s">
        <v>159</v>
      </c>
    </row>
    <row r="130" spans="2:51" s="12" customFormat="1" ht="13.5">
      <c r="B130" s="216"/>
      <c r="C130" s="217"/>
      <c r="D130" s="218" t="s">
        <v>168</v>
      </c>
      <c r="E130" s="219" t="s">
        <v>22</v>
      </c>
      <c r="F130" s="220" t="s">
        <v>273</v>
      </c>
      <c r="G130" s="217"/>
      <c r="H130" s="221" t="s">
        <v>22</v>
      </c>
      <c r="I130" s="222"/>
      <c r="J130" s="217"/>
      <c r="K130" s="217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168</v>
      </c>
      <c r="AU130" s="227" t="s">
        <v>88</v>
      </c>
      <c r="AV130" s="12" t="s">
        <v>24</v>
      </c>
      <c r="AW130" s="12" t="s">
        <v>42</v>
      </c>
      <c r="AX130" s="12" t="s">
        <v>79</v>
      </c>
      <c r="AY130" s="227" t="s">
        <v>159</v>
      </c>
    </row>
    <row r="131" spans="2:51" s="13" customFormat="1" ht="13.5">
      <c r="B131" s="228"/>
      <c r="C131" s="229"/>
      <c r="D131" s="218" t="s">
        <v>168</v>
      </c>
      <c r="E131" s="242" t="s">
        <v>22</v>
      </c>
      <c r="F131" s="243" t="s">
        <v>1436</v>
      </c>
      <c r="G131" s="229"/>
      <c r="H131" s="244">
        <v>51.94</v>
      </c>
      <c r="I131" s="234"/>
      <c r="J131" s="229"/>
      <c r="K131" s="229"/>
      <c r="L131" s="235"/>
      <c r="M131" s="236"/>
      <c r="N131" s="237"/>
      <c r="O131" s="237"/>
      <c r="P131" s="237"/>
      <c r="Q131" s="237"/>
      <c r="R131" s="237"/>
      <c r="S131" s="237"/>
      <c r="T131" s="238"/>
      <c r="AT131" s="239" t="s">
        <v>168</v>
      </c>
      <c r="AU131" s="239" t="s">
        <v>88</v>
      </c>
      <c r="AV131" s="13" t="s">
        <v>88</v>
      </c>
      <c r="AW131" s="13" t="s">
        <v>42</v>
      </c>
      <c r="AX131" s="13" t="s">
        <v>79</v>
      </c>
      <c r="AY131" s="239" t="s">
        <v>159</v>
      </c>
    </row>
    <row r="132" spans="2:51" s="13" customFormat="1" ht="13.5">
      <c r="B132" s="228"/>
      <c r="C132" s="229"/>
      <c r="D132" s="218" t="s">
        <v>168</v>
      </c>
      <c r="E132" s="242" t="s">
        <v>22</v>
      </c>
      <c r="F132" s="243" t="s">
        <v>1437</v>
      </c>
      <c r="G132" s="229"/>
      <c r="H132" s="244">
        <v>2.648</v>
      </c>
      <c r="I132" s="234"/>
      <c r="J132" s="229"/>
      <c r="K132" s="229"/>
      <c r="L132" s="235"/>
      <c r="M132" s="236"/>
      <c r="N132" s="237"/>
      <c r="O132" s="237"/>
      <c r="P132" s="237"/>
      <c r="Q132" s="237"/>
      <c r="R132" s="237"/>
      <c r="S132" s="237"/>
      <c r="T132" s="238"/>
      <c r="AT132" s="239" t="s">
        <v>168</v>
      </c>
      <c r="AU132" s="239" t="s">
        <v>88</v>
      </c>
      <c r="AV132" s="13" t="s">
        <v>88</v>
      </c>
      <c r="AW132" s="13" t="s">
        <v>42</v>
      </c>
      <c r="AX132" s="13" t="s">
        <v>79</v>
      </c>
      <c r="AY132" s="239" t="s">
        <v>159</v>
      </c>
    </row>
    <row r="133" spans="2:51" s="14" customFormat="1" ht="13.5">
      <c r="B133" s="245"/>
      <c r="C133" s="246"/>
      <c r="D133" s="230" t="s">
        <v>168</v>
      </c>
      <c r="E133" s="247" t="s">
        <v>22</v>
      </c>
      <c r="F133" s="248" t="s">
        <v>204</v>
      </c>
      <c r="G133" s="246"/>
      <c r="H133" s="249">
        <v>54.588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AT133" s="255" t="s">
        <v>168</v>
      </c>
      <c r="AU133" s="255" t="s">
        <v>88</v>
      </c>
      <c r="AV133" s="14" t="s">
        <v>166</v>
      </c>
      <c r="AW133" s="14" t="s">
        <v>42</v>
      </c>
      <c r="AX133" s="14" t="s">
        <v>24</v>
      </c>
      <c r="AY133" s="255" t="s">
        <v>159</v>
      </c>
    </row>
    <row r="134" spans="2:65" s="1" customFormat="1" ht="31.5" customHeight="1">
      <c r="B134" s="41"/>
      <c r="C134" s="204" t="s">
        <v>220</v>
      </c>
      <c r="D134" s="204" t="s">
        <v>161</v>
      </c>
      <c r="E134" s="205" t="s">
        <v>1225</v>
      </c>
      <c r="F134" s="206" t="s">
        <v>1226</v>
      </c>
      <c r="G134" s="207" t="s">
        <v>258</v>
      </c>
      <c r="H134" s="208">
        <v>16.376</v>
      </c>
      <c r="I134" s="209"/>
      <c r="J134" s="210">
        <f>ROUND(I134*H134,2)</f>
        <v>0</v>
      </c>
      <c r="K134" s="206" t="s">
        <v>165</v>
      </c>
      <c r="L134" s="61"/>
      <c r="M134" s="211" t="s">
        <v>22</v>
      </c>
      <c r="N134" s="212" t="s">
        <v>50</v>
      </c>
      <c r="O134" s="42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AR134" s="25" t="s">
        <v>166</v>
      </c>
      <c r="AT134" s="25" t="s">
        <v>161</v>
      </c>
      <c r="AU134" s="25" t="s">
        <v>88</v>
      </c>
      <c r="AY134" s="25" t="s">
        <v>159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5" t="s">
        <v>24</v>
      </c>
      <c r="BK134" s="215">
        <f>ROUND(I134*H134,2)</f>
        <v>0</v>
      </c>
      <c r="BL134" s="25" t="s">
        <v>166</v>
      </c>
      <c r="BM134" s="25" t="s">
        <v>1438</v>
      </c>
    </row>
    <row r="135" spans="2:47" s="1" customFormat="1" ht="27">
      <c r="B135" s="41"/>
      <c r="C135" s="63"/>
      <c r="D135" s="218" t="s">
        <v>189</v>
      </c>
      <c r="E135" s="63"/>
      <c r="F135" s="240" t="s">
        <v>286</v>
      </c>
      <c r="G135" s="63"/>
      <c r="H135" s="63"/>
      <c r="I135" s="172"/>
      <c r="J135" s="63"/>
      <c r="K135" s="63"/>
      <c r="L135" s="61"/>
      <c r="M135" s="241"/>
      <c r="N135" s="42"/>
      <c r="O135" s="42"/>
      <c r="P135" s="42"/>
      <c r="Q135" s="42"/>
      <c r="R135" s="42"/>
      <c r="S135" s="42"/>
      <c r="T135" s="78"/>
      <c r="AT135" s="25" t="s">
        <v>189</v>
      </c>
      <c r="AU135" s="25" t="s">
        <v>88</v>
      </c>
    </row>
    <row r="136" spans="2:51" s="13" customFormat="1" ht="13.5">
      <c r="B136" s="228"/>
      <c r="C136" s="229"/>
      <c r="D136" s="230" t="s">
        <v>168</v>
      </c>
      <c r="E136" s="229"/>
      <c r="F136" s="232" t="s">
        <v>1439</v>
      </c>
      <c r="G136" s="229"/>
      <c r="H136" s="233">
        <v>16.376</v>
      </c>
      <c r="I136" s="234"/>
      <c r="J136" s="229"/>
      <c r="K136" s="229"/>
      <c r="L136" s="235"/>
      <c r="M136" s="236"/>
      <c r="N136" s="237"/>
      <c r="O136" s="237"/>
      <c r="P136" s="237"/>
      <c r="Q136" s="237"/>
      <c r="R136" s="237"/>
      <c r="S136" s="237"/>
      <c r="T136" s="238"/>
      <c r="AT136" s="239" t="s">
        <v>168</v>
      </c>
      <c r="AU136" s="239" t="s">
        <v>88</v>
      </c>
      <c r="AV136" s="13" t="s">
        <v>88</v>
      </c>
      <c r="AW136" s="13" t="s">
        <v>6</v>
      </c>
      <c r="AX136" s="13" t="s">
        <v>24</v>
      </c>
      <c r="AY136" s="239" t="s">
        <v>159</v>
      </c>
    </row>
    <row r="137" spans="2:65" s="1" customFormat="1" ht="31.5" customHeight="1">
      <c r="B137" s="41"/>
      <c r="C137" s="204" t="s">
        <v>28</v>
      </c>
      <c r="D137" s="204" t="s">
        <v>161</v>
      </c>
      <c r="E137" s="205" t="s">
        <v>1440</v>
      </c>
      <c r="F137" s="206" t="s">
        <v>1441</v>
      </c>
      <c r="G137" s="207" t="s">
        <v>258</v>
      </c>
      <c r="H137" s="208">
        <v>54.588</v>
      </c>
      <c r="I137" s="209"/>
      <c r="J137" s="210">
        <f>ROUND(I137*H137,2)</f>
        <v>0</v>
      </c>
      <c r="K137" s="206" t="s">
        <v>165</v>
      </c>
      <c r="L137" s="61"/>
      <c r="M137" s="211" t="s">
        <v>22</v>
      </c>
      <c r="N137" s="212" t="s">
        <v>50</v>
      </c>
      <c r="O137" s="4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5" t="s">
        <v>166</v>
      </c>
      <c r="AT137" s="25" t="s">
        <v>161</v>
      </c>
      <c r="AU137" s="25" t="s">
        <v>88</v>
      </c>
      <c r="AY137" s="25" t="s">
        <v>159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5" t="s">
        <v>24</v>
      </c>
      <c r="BK137" s="215">
        <f>ROUND(I137*H137,2)</f>
        <v>0</v>
      </c>
      <c r="BL137" s="25" t="s">
        <v>166</v>
      </c>
      <c r="BM137" s="25" t="s">
        <v>1442</v>
      </c>
    </row>
    <row r="138" spans="2:51" s="12" customFormat="1" ht="13.5">
      <c r="B138" s="216"/>
      <c r="C138" s="217"/>
      <c r="D138" s="218" t="s">
        <v>168</v>
      </c>
      <c r="E138" s="219" t="s">
        <v>22</v>
      </c>
      <c r="F138" s="220" t="s">
        <v>1435</v>
      </c>
      <c r="G138" s="217"/>
      <c r="H138" s="221" t="s">
        <v>22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168</v>
      </c>
      <c r="AU138" s="227" t="s">
        <v>88</v>
      </c>
      <c r="AV138" s="12" t="s">
        <v>24</v>
      </c>
      <c r="AW138" s="12" t="s">
        <v>42</v>
      </c>
      <c r="AX138" s="12" t="s">
        <v>79</v>
      </c>
      <c r="AY138" s="227" t="s">
        <v>159</v>
      </c>
    </row>
    <row r="139" spans="2:51" s="12" customFormat="1" ht="13.5">
      <c r="B139" s="216"/>
      <c r="C139" s="217"/>
      <c r="D139" s="218" t="s">
        <v>168</v>
      </c>
      <c r="E139" s="219" t="s">
        <v>22</v>
      </c>
      <c r="F139" s="220" t="s">
        <v>274</v>
      </c>
      <c r="G139" s="217"/>
      <c r="H139" s="221" t="s">
        <v>22</v>
      </c>
      <c r="I139" s="222"/>
      <c r="J139" s="217"/>
      <c r="K139" s="217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168</v>
      </c>
      <c r="AU139" s="227" t="s">
        <v>88</v>
      </c>
      <c r="AV139" s="12" t="s">
        <v>24</v>
      </c>
      <c r="AW139" s="12" t="s">
        <v>42</v>
      </c>
      <c r="AX139" s="12" t="s">
        <v>79</v>
      </c>
      <c r="AY139" s="227" t="s">
        <v>159</v>
      </c>
    </row>
    <row r="140" spans="2:51" s="12" customFormat="1" ht="13.5">
      <c r="B140" s="216"/>
      <c r="C140" s="217"/>
      <c r="D140" s="218" t="s">
        <v>168</v>
      </c>
      <c r="E140" s="219" t="s">
        <v>22</v>
      </c>
      <c r="F140" s="220" t="s">
        <v>273</v>
      </c>
      <c r="G140" s="217"/>
      <c r="H140" s="221" t="s">
        <v>22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168</v>
      </c>
      <c r="AU140" s="227" t="s">
        <v>88</v>
      </c>
      <c r="AV140" s="12" t="s">
        <v>24</v>
      </c>
      <c r="AW140" s="12" t="s">
        <v>42</v>
      </c>
      <c r="AX140" s="12" t="s">
        <v>79</v>
      </c>
      <c r="AY140" s="227" t="s">
        <v>159</v>
      </c>
    </row>
    <row r="141" spans="2:51" s="13" customFormat="1" ht="13.5">
      <c r="B141" s="228"/>
      <c r="C141" s="229"/>
      <c r="D141" s="218" t="s">
        <v>168</v>
      </c>
      <c r="E141" s="242" t="s">
        <v>22</v>
      </c>
      <c r="F141" s="243" t="s">
        <v>1436</v>
      </c>
      <c r="G141" s="229"/>
      <c r="H141" s="244">
        <v>51.94</v>
      </c>
      <c r="I141" s="234"/>
      <c r="J141" s="229"/>
      <c r="K141" s="229"/>
      <c r="L141" s="235"/>
      <c r="M141" s="236"/>
      <c r="N141" s="237"/>
      <c r="O141" s="237"/>
      <c r="P141" s="237"/>
      <c r="Q141" s="237"/>
      <c r="R141" s="237"/>
      <c r="S141" s="237"/>
      <c r="T141" s="238"/>
      <c r="AT141" s="239" t="s">
        <v>168</v>
      </c>
      <c r="AU141" s="239" t="s">
        <v>88</v>
      </c>
      <c r="AV141" s="13" t="s">
        <v>88</v>
      </c>
      <c r="AW141" s="13" t="s">
        <v>42</v>
      </c>
      <c r="AX141" s="13" t="s">
        <v>79</v>
      </c>
      <c r="AY141" s="239" t="s">
        <v>159</v>
      </c>
    </row>
    <row r="142" spans="2:51" s="13" customFormat="1" ht="13.5">
      <c r="B142" s="228"/>
      <c r="C142" s="229"/>
      <c r="D142" s="218" t="s">
        <v>168</v>
      </c>
      <c r="E142" s="242" t="s">
        <v>22</v>
      </c>
      <c r="F142" s="243" t="s">
        <v>1437</v>
      </c>
      <c r="G142" s="229"/>
      <c r="H142" s="244">
        <v>2.648</v>
      </c>
      <c r="I142" s="234"/>
      <c r="J142" s="229"/>
      <c r="K142" s="229"/>
      <c r="L142" s="235"/>
      <c r="M142" s="236"/>
      <c r="N142" s="237"/>
      <c r="O142" s="237"/>
      <c r="P142" s="237"/>
      <c r="Q142" s="237"/>
      <c r="R142" s="237"/>
      <c r="S142" s="237"/>
      <c r="T142" s="238"/>
      <c r="AT142" s="239" t="s">
        <v>168</v>
      </c>
      <c r="AU142" s="239" t="s">
        <v>88</v>
      </c>
      <c r="AV142" s="13" t="s">
        <v>88</v>
      </c>
      <c r="AW142" s="13" t="s">
        <v>42</v>
      </c>
      <c r="AX142" s="13" t="s">
        <v>79</v>
      </c>
      <c r="AY142" s="239" t="s">
        <v>159</v>
      </c>
    </row>
    <row r="143" spans="2:51" s="14" customFormat="1" ht="13.5">
      <c r="B143" s="245"/>
      <c r="C143" s="246"/>
      <c r="D143" s="230" t="s">
        <v>168</v>
      </c>
      <c r="E143" s="247" t="s">
        <v>22</v>
      </c>
      <c r="F143" s="248" t="s">
        <v>204</v>
      </c>
      <c r="G143" s="246"/>
      <c r="H143" s="249">
        <v>54.588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AT143" s="255" t="s">
        <v>168</v>
      </c>
      <c r="AU143" s="255" t="s">
        <v>88</v>
      </c>
      <c r="AV143" s="14" t="s">
        <v>166</v>
      </c>
      <c r="AW143" s="14" t="s">
        <v>42</v>
      </c>
      <c r="AX143" s="14" t="s">
        <v>24</v>
      </c>
      <c r="AY143" s="255" t="s">
        <v>159</v>
      </c>
    </row>
    <row r="144" spans="2:65" s="1" customFormat="1" ht="31.5" customHeight="1">
      <c r="B144" s="41"/>
      <c r="C144" s="204" t="s">
        <v>232</v>
      </c>
      <c r="D144" s="204" t="s">
        <v>161</v>
      </c>
      <c r="E144" s="205" t="s">
        <v>1232</v>
      </c>
      <c r="F144" s="206" t="s">
        <v>1233</v>
      </c>
      <c r="G144" s="207" t="s">
        <v>258</v>
      </c>
      <c r="H144" s="208">
        <v>16.376</v>
      </c>
      <c r="I144" s="209"/>
      <c r="J144" s="210">
        <f>ROUND(I144*H144,2)</f>
        <v>0</v>
      </c>
      <c r="K144" s="206" t="s">
        <v>165</v>
      </c>
      <c r="L144" s="61"/>
      <c r="M144" s="211" t="s">
        <v>22</v>
      </c>
      <c r="N144" s="212" t="s">
        <v>50</v>
      </c>
      <c r="O144" s="42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AR144" s="25" t="s">
        <v>166</v>
      </c>
      <c r="AT144" s="25" t="s">
        <v>161</v>
      </c>
      <c r="AU144" s="25" t="s">
        <v>88</v>
      </c>
      <c r="AY144" s="25" t="s">
        <v>159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25" t="s">
        <v>24</v>
      </c>
      <c r="BK144" s="215">
        <f>ROUND(I144*H144,2)</f>
        <v>0</v>
      </c>
      <c r="BL144" s="25" t="s">
        <v>166</v>
      </c>
      <c r="BM144" s="25" t="s">
        <v>1443</v>
      </c>
    </row>
    <row r="145" spans="2:47" s="1" customFormat="1" ht="27">
      <c r="B145" s="41"/>
      <c r="C145" s="63"/>
      <c r="D145" s="218" t="s">
        <v>189</v>
      </c>
      <c r="E145" s="63"/>
      <c r="F145" s="240" t="s">
        <v>286</v>
      </c>
      <c r="G145" s="63"/>
      <c r="H145" s="63"/>
      <c r="I145" s="172"/>
      <c r="J145" s="63"/>
      <c r="K145" s="63"/>
      <c r="L145" s="61"/>
      <c r="M145" s="241"/>
      <c r="N145" s="42"/>
      <c r="O145" s="42"/>
      <c r="P145" s="42"/>
      <c r="Q145" s="42"/>
      <c r="R145" s="42"/>
      <c r="S145" s="42"/>
      <c r="T145" s="78"/>
      <c r="AT145" s="25" t="s">
        <v>189</v>
      </c>
      <c r="AU145" s="25" t="s">
        <v>88</v>
      </c>
    </row>
    <row r="146" spans="2:51" s="13" customFormat="1" ht="13.5">
      <c r="B146" s="228"/>
      <c r="C146" s="229"/>
      <c r="D146" s="230" t="s">
        <v>168</v>
      </c>
      <c r="E146" s="229"/>
      <c r="F146" s="232" t="s">
        <v>1439</v>
      </c>
      <c r="G146" s="229"/>
      <c r="H146" s="233">
        <v>16.376</v>
      </c>
      <c r="I146" s="234"/>
      <c r="J146" s="229"/>
      <c r="K146" s="229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168</v>
      </c>
      <c r="AU146" s="239" t="s">
        <v>88</v>
      </c>
      <c r="AV146" s="13" t="s">
        <v>88</v>
      </c>
      <c r="AW146" s="13" t="s">
        <v>6</v>
      </c>
      <c r="AX146" s="13" t="s">
        <v>24</v>
      </c>
      <c r="AY146" s="239" t="s">
        <v>159</v>
      </c>
    </row>
    <row r="147" spans="2:65" s="1" customFormat="1" ht="31.5" customHeight="1">
      <c r="B147" s="41"/>
      <c r="C147" s="204" t="s">
        <v>239</v>
      </c>
      <c r="D147" s="204" t="s">
        <v>161</v>
      </c>
      <c r="E147" s="205" t="s">
        <v>1235</v>
      </c>
      <c r="F147" s="206" t="s">
        <v>1236</v>
      </c>
      <c r="G147" s="207" t="s">
        <v>258</v>
      </c>
      <c r="H147" s="208">
        <v>13.647</v>
      </c>
      <c r="I147" s="209"/>
      <c r="J147" s="210">
        <f>ROUND(I147*H147,2)</f>
        <v>0</v>
      </c>
      <c r="K147" s="206" t="s">
        <v>165</v>
      </c>
      <c r="L147" s="61"/>
      <c r="M147" s="211" t="s">
        <v>22</v>
      </c>
      <c r="N147" s="212" t="s">
        <v>50</v>
      </c>
      <c r="O147" s="42"/>
      <c r="P147" s="213">
        <f>O147*H147</f>
        <v>0</v>
      </c>
      <c r="Q147" s="213">
        <v>0.01046</v>
      </c>
      <c r="R147" s="213">
        <f>Q147*H147</f>
        <v>0.14274762000000002</v>
      </c>
      <c r="S147" s="213">
        <v>0</v>
      </c>
      <c r="T147" s="214">
        <f>S147*H147</f>
        <v>0</v>
      </c>
      <c r="AR147" s="25" t="s">
        <v>166</v>
      </c>
      <c r="AT147" s="25" t="s">
        <v>161</v>
      </c>
      <c r="AU147" s="25" t="s">
        <v>88</v>
      </c>
      <c r="AY147" s="25" t="s">
        <v>159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25" t="s">
        <v>24</v>
      </c>
      <c r="BK147" s="215">
        <f>ROUND(I147*H147,2)</f>
        <v>0</v>
      </c>
      <c r="BL147" s="25" t="s">
        <v>166</v>
      </c>
      <c r="BM147" s="25" t="s">
        <v>1444</v>
      </c>
    </row>
    <row r="148" spans="2:51" s="12" customFormat="1" ht="13.5">
      <c r="B148" s="216"/>
      <c r="C148" s="217"/>
      <c r="D148" s="218" t="s">
        <v>168</v>
      </c>
      <c r="E148" s="219" t="s">
        <v>22</v>
      </c>
      <c r="F148" s="220" t="s">
        <v>1445</v>
      </c>
      <c r="G148" s="217"/>
      <c r="H148" s="221" t="s">
        <v>22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168</v>
      </c>
      <c r="AU148" s="227" t="s">
        <v>88</v>
      </c>
      <c r="AV148" s="12" t="s">
        <v>24</v>
      </c>
      <c r="AW148" s="12" t="s">
        <v>42</v>
      </c>
      <c r="AX148" s="12" t="s">
        <v>79</v>
      </c>
      <c r="AY148" s="227" t="s">
        <v>159</v>
      </c>
    </row>
    <row r="149" spans="2:51" s="12" customFormat="1" ht="13.5">
      <c r="B149" s="216"/>
      <c r="C149" s="217"/>
      <c r="D149" s="218" t="s">
        <v>168</v>
      </c>
      <c r="E149" s="219" t="s">
        <v>22</v>
      </c>
      <c r="F149" s="220" t="s">
        <v>299</v>
      </c>
      <c r="G149" s="217"/>
      <c r="H149" s="221" t="s">
        <v>22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168</v>
      </c>
      <c r="AU149" s="227" t="s">
        <v>88</v>
      </c>
      <c r="AV149" s="12" t="s">
        <v>24</v>
      </c>
      <c r="AW149" s="12" t="s">
        <v>42</v>
      </c>
      <c r="AX149" s="12" t="s">
        <v>79</v>
      </c>
      <c r="AY149" s="227" t="s">
        <v>159</v>
      </c>
    </row>
    <row r="150" spans="2:51" s="12" customFormat="1" ht="13.5">
      <c r="B150" s="216"/>
      <c r="C150" s="217"/>
      <c r="D150" s="218" t="s">
        <v>168</v>
      </c>
      <c r="E150" s="219" t="s">
        <v>22</v>
      </c>
      <c r="F150" s="220" t="s">
        <v>273</v>
      </c>
      <c r="G150" s="217"/>
      <c r="H150" s="221" t="s">
        <v>22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168</v>
      </c>
      <c r="AU150" s="227" t="s">
        <v>88</v>
      </c>
      <c r="AV150" s="12" t="s">
        <v>24</v>
      </c>
      <c r="AW150" s="12" t="s">
        <v>42</v>
      </c>
      <c r="AX150" s="12" t="s">
        <v>79</v>
      </c>
      <c r="AY150" s="227" t="s">
        <v>159</v>
      </c>
    </row>
    <row r="151" spans="2:51" s="13" customFormat="1" ht="13.5">
      <c r="B151" s="228"/>
      <c r="C151" s="229"/>
      <c r="D151" s="218" t="s">
        <v>168</v>
      </c>
      <c r="E151" s="242" t="s">
        <v>22</v>
      </c>
      <c r="F151" s="243" t="s">
        <v>1446</v>
      </c>
      <c r="G151" s="229"/>
      <c r="H151" s="244">
        <v>12.985</v>
      </c>
      <c r="I151" s="234"/>
      <c r="J151" s="229"/>
      <c r="K151" s="229"/>
      <c r="L151" s="235"/>
      <c r="M151" s="236"/>
      <c r="N151" s="237"/>
      <c r="O151" s="237"/>
      <c r="P151" s="237"/>
      <c r="Q151" s="237"/>
      <c r="R151" s="237"/>
      <c r="S151" s="237"/>
      <c r="T151" s="238"/>
      <c r="AT151" s="239" t="s">
        <v>168</v>
      </c>
      <c r="AU151" s="239" t="s">
        <v>88</v>
      </c>
      <c r="AV151" s="13" t="s">
        <v>88</v>
      </c>
      <c r="AW151" s="13" t="s">
        <v>42</v>
      </c>
      <c r="AX151" s="13" t="s">
        <v>79</v>
      </c>
      <c r="AY151" s="239" t="s">
        <v>159</v>
      </c>
    </row>
    <row r="152" spans="2:51" s="13" customFormat="1" ht="13.5">
      <c r="B152" s="228"/>
      <c r="C152" s="229"/>
      <c r="D152" s="218" t="s">
        <v>168</v>
      </c>
      <c r="E152" s="242" t="s">
        <v>22</v>
      </c>
      <c r="F152" s="243" t="s">
        <v>1447</v>
      </c>
      <c r="G152" s="229"/>
      <c r="H152" s="244">
        <v>0.662</v>
      </c>
      <c r="I152" s="234"/>
      <c r="J152" s="229"/>
      <c r="K152" s="229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168</v>
      </c>
      <c r="AU152" s="239" t="s">
        <v>88</v>
      </c>
      <c r="AV152" s="13" t="s">
        <v>88</v>
      </c>
      <c r="AW152" s="13" t="s">
        <v>42</v>
      </c>
      <c r="AX152" s="13" t="s">
        <v>79</v>
      </c>
      <c r="AY152" s="239" t="s">
        <v>159</v>
      </c>
    </row>
    <row r="153" spans="2:51" s="14" customFormat="1" ht="13.5">
      <c r="B153" s="245"/>
      <c r="C153" s="246"/>
      <c r="D153" s="230" t="s">
        <v>168</v>
      </c>
      <c r="E153" s="247" t="s">
        <v>22</v>
      </c>
      <c r="F153" s="248" t="s">
        <v>204</v>
      </c>
      <c r="G153" s="246"/>
      <c r="H153" s="249">
        <v>13.647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AT153" s="255" t="s">
        <v>168</v>
      </c>
      <c r="AU153" s="255" t="s">
        <v>88</v>
      </c>
      <c r="AV153" s="14" t="s">
        <v>166</v>
      </c>
      <c r="AW153" s="14" t="s">
        <v>42</v>
      </c>
      <c r="AX153" s="14" t="s">
        <v>24</v>
      </c>
      <c r="AY153" s="255" t="s">
        <v>159</v>
      </c>
    </row>
    <row r="154" spans="2:65" s="1" customFormat="1" ht="31.5" customHeight="1">
      <c r="B154" s="41"/>
      <c r="C154" s="204" t="s">
        <v>245</v>
      </c>
      <c r="D154" s="204" t="s">
        <v>161</v>
      </c>
      <c r="E154" s="205" t="s">
        <v>1240</v>
      </c>
      <c r="F154" s="206" t="s">
        <v>1241</v>
      </c>
      <c r="G154" s="207" t="s">
        <v>258</v>
      </c>
      <c r="H154" s="208">
        <v>13.647</v>
      </c>
      <c r="I154" s="209"/>
      <c r="J154" s="210">
        <f>ROUND(I154*H154,2)</f>
        <v>0</v>
      </c>
      <c r="K154" s="206" t="s">
        <v>165</v>
      </c>
      <c r="L154" s="61"/>
      <c r="M154" s="211" t="s">
        <v>22</v>
      </c>
      <c r="N154" s="212" t="s">
        <v>50</v>
      </c>
      <c r="O154" s="42"/>
      <c r="P154" s="213">
        <f>O154*H154</f>
        <v>0</v>
      </c>
      <c r="Q154" s="213">
        <v>0.01705</v>
      </c>
      <c r="R154" s="213">
        <f>Q154*H154</f>
        <v>0.23268134999999998</v>
      </c>
      <c r="S154" s="213">
        <v>0</v>
      </c>
      <c r="T154" s="214">
        <f>S154*H154</f>
        <v>0</v>
      </c>
      <c r="AR154" s="25" t="s">
        <v>166</v>
      </c>
      <c r="AT154" s="25" t="s">
        <v>161</v>
      </c>
      <c r="AU154" s="25" t="s">
        <v>88</v>
      </c>
      <c r="AY154" s="25" t="s">
        <v>159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5" t="s">
        <v>24</v>
      </c>
      <c r="BK154" s="215">
        <f>ROUND(I154*H154,2)</f>
        <v>0</v>
      </c>
      <c r="BL154" s="25" t="s">
        <v>166</v>
      </c>
      <c r="BM154" s="25" t="s">
        <v>1448</v>
      </c>
    </row>
    <row r="155" spans="2:51" s="12" customFormat="1" ht="13.5">
      <c r="B155" s="216"/>
      <c r="C155" s="217"/>
      <c r="D155" s="218" t="s">
        <v>168</v>
      </c>
      <c r="E155" s="219" t="s">
        <v>22</v>
      </c>
      <c r="F155" s="220" t="s">
        <v>1445</v>
      </c>
      <c r="G155" s="217"/>
      <c r="H155" s="221" t="s">
        <v>22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168</v>
      </c>
      <c r="AU155" s="227" t="s">
        <v>88</v>
      </c>
      <c r="AV155" s="12" t="s">
        <v>24</v>
      </c>
      <c r="AW155" s="12" t="s">
        <v>42</v>
      </c>
      <c r="AX155" s="12" t="s">
        <v>79</v>
      </c>
      <c r="AY155" s="227" t="s">
        <v>159</v>
      </c>
    </row>
    <row r="156" spans="2:51" s="12" customFormat="1" ht="13.5">
      <c r="B156" s="216"/>
      <c r="C156" s="217"/>
      <c r="D156" s="218" t="s">
        <v>168</v>
      </c>
      <c r="E156" s="219" t="s">
        <v>22</v>
      </c>
      <c r="F156" s="220" t="s">
        <v>299</v>
      </c>
      <c r="G156" s="217"/>
      <c r="H156" s="221" t="s">
        <v>22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168</v>
      </c>
      <c r="AU156" s="227" t="s">
        <v>88</v>
      </c>
      <c r="AV156" s="12" t="s">
        <v>24</v>
      </c>
      <c r="AW156" s="12" t="s">
        <v>42</v>
      </c>
      <c r="AX156" s="12" t="s">
        <v>79</v>
      </c>
      <c r="AY156" s="227" t="s">
        <v>159</v>
      </c>
    </row>
    <row r="157" spans="2:51" s="12" customFormat="1" ht="13.5">
      <c r="B157" s="216"/>
      <c r="C157" s="217"/>
      <c r="D157" s="218" t="s">
        <v>168</v>
      </c>
      <c r="E157" s="219" t="s">
        <v>22</v>
      </c>
      <c r="F157" s="220" t="s">
        <v>273</v>
      </c>
      <c r="G157" s="217"/>
      <c r="H157" s="221" t="s">
        <v>22</v>
      </c>
      <c r="I157" s="222"/>
      <c r="J157" s="217"/>
      <c r="K157" s="217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168</v>
      </c>
      <c r="AU157" s="227" t="s">
        <v>88</v>
      </c>
      <c r="AV157" s="12" t="s">
        <v>24</v>
      </c>
      <c r="AW157" s="12" t="s">
        <v>42</v>
      </c>
      <c r="AX157" s="12" t="s">
        <v>79</v>
      </c>
      <c r="AY157" s="227" t="s">
        <v>159</v>
      </c>
    </row>
    <row r="158" spans="2:51" s="13" customFormat="1" ht="13.5">
      <c r="B158" s="228"/>
      <c r="C158" s="229"/>
      <c r="D158" s="218" t="s">
        <v>168</v>
      </c>
      <c r="E158" s="242" t="s">
        <v>22</v>
      </c>
      <c r="F158" s="243" t="s">
        <v>1446</v>
      </c>
      <c r="G158" s="229"/>
      <c r="H158" s="244">
        <v>12.985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AT158" s="239" t="s">
        <v>168</v>
      </c>
      <c r="AU158" s="239" t="s">
        <v>88</v>
      </c>
      <c r="AV158" s="13" t="s">
        <v>88</v>
      </c>
      <c r="AW158" s="13" t="s">
        <v>42</v>
      </c>
      <c r="AX158" s="13" t="s">
        <v>79</v>
      </c>
      <c r="AY158" s="239" t="s">
        <v>159</v>
      </c>
    </row>
    <row r="159" spans="2:51" s="13" customFormat="1" ht="13.5">
      <c r="B159" s="228"/>
      <c r="C159" s="229"/>
      <c r="D159" s="218" t="s">
        <v>168</v>
      </c>
      <c r="E159" s="242" t="s">
        <v>22</v>
      </c>
      <c r="F159" s="243" t="s">
        <v>1447</v>
      </c>
      <c r="G159" s="229"/>
      <c r="H159" s="244">
        <v>0.662</v>
      </c>
      <c r="I159" s="234"/>
      <c r="J159" s="229"/>
      <c r="K159" s="229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168</v>
      </c>
      <c r="AU159" s="239" t="s">
        <v>88</v>
      </c>
      <c r="AV159" s="13" t="s">
        <v>88</v>
      </c>
      <c r="AW159" s="13" t="s">
        <v>42</v>
      </c>
      <c r="AX159" s="13" t="s">
        <v>79</v>
      </c>
      <c r="AY159" s="239" t="s">
        <v>159</v>
      </c>
    </row>
    <row r="160" spans="2:51" s="14" customFormat="1" ht="13.5">
      <c r="B160" s="245"/>
      <c r="C160" s="246"/>
      <c r="D160" s="230" t="s">
        <v>168</v>
      </c>
      <c r="E160" s="247" t="s">
        <v>22</v>
      </c>
      <c r="F160" s="248" t="s">
        <v>204</v>
      </c>
      <c r="G160" s="246"/>
      <c r="H160" s="249">
        <v>13.647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AT160" s="255" t="s">
        <v>168</v>
      </c>
      <c r="AU160" s="255" t="s">
        <v>88</v>
      </c>
      <c r="AV160" s="14" t="s">
        <v>166</v>
      </c>
      <c r="AW160" s="14" t="s">
        <v>42</v>
      </c>
      <c r="AX160" s="14" t="s">
        <v>24</v>
      </c>
      <c r="AY160" s="255" t="s">
        <v>159</v>
      </c>
    </row>
    <row r="161" spans="2:65" s="1" customFormat="1" ht="31.5" customHeight="1">
      <c r="B161" s="41"/>
      <c r="C161" s="204" t="s">
        <v>251</v>
      </c>
      <c r="D161" s="204" t="s">
        <v>161</v>
      </c>
      <c r="E161" s="205" t="s">
        <v>1449</v>
      </c>
      <c r="F161" s="206" t="s">
        <v>1450</v>
      </c>
      <c r="G161" s="207" t="s">
        <v>164</v>
      </c>
      <c r="H161" s="208">
        <v>99.78</v>
      </c>
      <c r="I161" s="209"/>
      <c r="J161" s="210">
        <f>ROUND(I161*H161,2)</f>
        <v>0</v>
      </c>
      <c r="K161" s="206" t="s">
        <v>165</v>
      </c>
      <c r="L161" s="61"/>
      <c r="M161" s="211" t="s">
        <v>22</v>
      </c>
      <c r="N161" s="212" t="s">
        <v>50</v>
      </c>
      <c r="O161" s="4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5" t="s">
        <v>166</v>
      </c>
      <c r="AT161" s="25" t="s">
        <v>161</v>
      </c>
      <c r="AU161" s="25" t="s">
        <v>88</v>
      </c>
      <c r="AY161" s="25" t="s">
        <v>159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5" t="s">
        <v>24</v>
      </c>
      <c r="BK161" s="215">
        <f>ROUND(I161*H161,2)</f>
        <v>0</v>
      </c>
      <c r="BL161" s="25" t="s">
        <v>166</v>
      </c>
      <c r="BM161" s="25" t="s">
        <v>1451</v>
      </c>
    </row>
    <row r="162" spans="2:51" s="12" customFormat="1" ht="13.5">
      <c r="B162" s="216"/>
      <c r="C162" s="217"/>
      <c r="D162" s="218" t="s">
        <v>168</v>
      </c>
      <c r="E162" s="219" t="s">
        <v>22</v>
      </c>
      <c r="F162" s="220" t="s">
        <v>1418</v>
      </c>
      <c r="G162" s="217"/>
      <c r="H162" s="221" t="s">
        <v>22</v>
      </c>
      <c r="I162" s="222"/>
      <c r="J162" s="217"/>
      <c r="K162" s="217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168</v>
      </c>
      <c r="AU162" s="227" t="s">
        <v>88</v>
      </c>
      <c r="AV162" s="12" t="s">
        <v>24</v>
      </c>
      <c r="AW162" s="12" t="s">
        <v>42</v>
      </c>
      <c r="AX162" s="12" t="s">
        <v>79</v>
      </c>
      <c r="AY162" s="227" t="s">
        <v>159</v>
      </c>
    </row>
    <row r="163" spans="2:51" s="12" customFormat="1" ht="13.5">
      <c r="B163" s="216"/>
      <c r="C163" s="217"/>
      <c r="D163" s="218" t="s">
        <v>168</v>
      </c>
      <c r="E163" s="219" t="s">
        <v>22</v>
      </c>
      <c r="F163" s="220" t="s">
        <v>273</v>
      </c>
      <c r="G163" s="217"/>
      <c r="H163" s="221" t="s">
        <v>22</v>
      </c>
      <c r="I163" s="222"/>
      <c r="J163" s="217"/>
      <c r="K163" s="217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168</v>
      </c>
      <c r="AU163" s="227" t="s">
        <v>88</v>
      </c>
      <c r="AV163" s="12" t="s">
        <v>24</v>
      </c>
      <c r="AW163" s="12" t="s">
        <v>42</v>
      </c>
      <c r="AX163" s="12" t="s">
        <v>79</v>
      </c>
      <c r="AY163" s="227" t="s">
        <v>159</v>
      </c>
    </row>
    <row r="164" spans="2:51" s="13" customFormat="1" ht="13.5">
      <c r="B164" s="228"/>
      <c r="C164" s="229"/>
      <c r="D164" s="230" t="s">
        <v>168</v>
      </c>
      <c r="E164" s="231" t="s">
        <v>22</v>
      </c>
      <c r="F164" s="232" t="s">
        <v>1452</v>
      </c>
      <c r="G164" s="229"/>
      <c r="H164" s="233">
        <v>99.78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168</v>
      </c>
      <c r="AU164" s="239" t="s">
        <v>88</v>
      </c>
      <c r="AV164" s="13" t="s">
        <v>88</v>
      </c>
      <c r="AW164" s="13" t="s">
        <v>42</v>
      </c>
      <c r="AX164" s="13" t="s">
        <v>24</v>
      </c>
      <c r="AY164" s="239" t="s">
        <v>159</v>
      </c>
    </row>
    <row r="165" spans="2:65" s="1" customFormat="1" ht="31.5" customHeight="1">
      <c r="B165" s="41"/>
      <c r="C165" s="204" t="s">
        <v>10</v>
      </c>
      <c r="D165" s="204" t="s">
        <v>161</v>
      </c>
      <c r="E165" s="205" t="s">
        <v>1453</v>
      </c>
      <c r="F165" s="206" t="s">
        <v>1454</v>
      </c>
      <c r="G165" s="207" t="s">
        <v>164</v>
      </c>
      <c r="H165" s="208">
        <v>177.28</v>
      </c>
      <c r="I165" s="209"/>
      <c r="J165" s="210">
        <f>ROUND(I165*H165,2)</f>
        <v>0</v>
      </c>
      <c r="K165" s="206" t="s">
        <v>165</v>
      </c>
      <c r="L165" s="61"/>
      <c r="M165" s="211" t="s">
        <v>22</v>
      </c>
      <c r="N165" s="212" t="s">
        <v>50</v>
      </c>
      <c r="O165" s="4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AR165" s="25" t="s">
        <v>166</v>
      </c>
      <c r="AT165" s="25" t="s">
        <v>161</v>
      </c>
      <c r="AU165" s="25" t="s">
        <v>88</v>
      </c>
      <c r="AY165" s="25" t="s">
        <v>159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25" t="s">
        <v>24</v>
      </c>
      <c r="BK165" s="215">
        <f>ROUND(I165*H165,2)</f>
        <v>0</v>
      </c>
      <c r="BL165" s="25" t="s">
        <v>166</v>
      </c>
      <c r="BM165" s="25" t="s">
        <v>1455</v>
      </c>
    </row>
    <row r="166" spans="2:51" s="12" customFormat="1" ht="13.5">
      <c r="B166" s="216"/>
      <c r="C166" s="217"/>
      <c r="D166" s="218" t="s">
        <v>168</v>
      </c>
      <c r="E166" s="219" t="s">
        <v>22</v>
      </c>
      <c r="F166" s="220" t="s">
        <v>1418</v>
      </c>
      <c r="G166" s="217"/>
      <c r="H166" s="221" t="s">
        <v>22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168</v>
      </c>
      <c r="AU166" s="227" t="s">
        <v>88</v>
      </c>
      <c r="AV166" s="12" t="s">
        <v>24</v>
      </c>
      <c r="AW166" s="12" t="s">
        <v>42</v>
      </c>
      <c r="AX166" s="12" t="s">
        <v>79</v>
      </c>
      <c r="AY166" s="227" t="s">
        <v>159</v>
      </c>
    </row>
    <row r="167" spans="2:51" s="12" customFormat="1" ht="13.5">
      <c r="B167" s="216"/>
      <c r="C167" s="217"/>
      <c r="D167" s="218" t="s">
        <v>168</v>
      </c>
      <c r="E167" s="219" t="s">
        <v>22</v>
      </c>
      <c r="F167" s="220" t="s">
        <v>273</v>
      </c>
      <c r="G167" s="217"/>
      <c r="H167" s="221" t="s">
        <v>22</v>
      </c>
      <c r="I167" s="222"/>
      <c r="J167" s="217"/>
      <c r="K167" s="217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168</v>
      </c>
      <c r="AU167" s="227" t="s">
        <v>88</v>
      </c>
      <c r="AV167" s="12" t="s">
        <v>24</v>
      </c>
      <c r="AW167" s="12" t="s">
        <v>42</v>
      </c>
      <c r="AX167" s="12" t="s">
        <v>79</v>
      </c>
      <c r="AY167" s="227" t="s">
        <v>159</v>
      </c>
    </row>
    <row r="168" spans="2:51" s="13" customFormat="1" ht="13.5">
      <c r="B168" s="228"/>
      <c r="C168" s="229"/>
      <c r="D168" s="230" t="s">
        <v>168</v>
      </c>
      <c r="E168" s="231" t="s">
        <v>22</v>
      </c>
      <c r="F168" s="232" t="s">
        <v>1456</v>
      </c>
      <c r="G168" s="229"/>
      <c r="H168" s="233">
        <v>177.28</v>
      </c>
      <c r="I168" s="234"/>
      <c r="J168" s="229"/>
      <c r="K168" s="229"/>
      <c r="L168" s="235"/>
      <c r="M168" s="236"/>
      <c r="N168" s="237"/>
      <c r="O168" s="237"/>
      <c r="P168" s="237"/>
      <c r="Q168" s="237"/>
      <c r="R168" s="237"/>
      <c r="S168" s="237"/>
      <c r="T168" s="238"/>
      <c r="AT168" s="239" t="s">
        <v>168</v>
      </c>
      <c r="AU168" s="239" t="s">
        <v>88</v>
      </c>
      <c r="AV168" s="13" t="s">
        <v>88</v>
      </c>
      <c r="AW168" s="13" t="s">
        <v>42</v>
      </c>
      <c r="AX168" s="13" t="s">
        <v>24</v>
      </c>
      <c r="AY168" s="239" t="s">
        <v>159</v>
      </c>
    </row>
    <row r="169" spans="2:65" s="1" customFormat="1" ht="31.5" customHeight="1">
      <c r="B169" s="41"/>
      <c r="C169" s="204" t="s">
        <v>263</v>
      </c>
      <c r="D169" s="204" t="s">
        <v>161</v>
      </c>
      <c r="E169" s="205" t="s">
        <v>1457</v>
      </c>
      <c r="F169" s="206" t="s">
        <v>1458</v>
      </c>
      <c r="G169" s="207" t="s">
        <v>164</v>
      </c>
      <c r="H169" s="208">
        <v>99.78</v>
      </c>
      <c r="I169" s="209"/>
      <c r="J169" s="210">
        <f>ROUND(I169*H169,2)</f>
        <v>0</v>
      </c>
      <c r="K169" s="206" t="s">
        <v>165</v>
      </c>
      <c r="L169" s="61"/>
      <c r="M169" s="211" t="s">
        <v>22</v>
      </c>
      <c r="N169" s="212" t="s">
        <v>50</v>
      </c>
      <c r="O169" s="42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AR169" s="25" t="s">
        <v>166</v>
      </c>
      <c r="AT169" s="25" t="s">
        <v>161</v>
      </c>
      <c r="AU169" s="25" t="s">
        <v>88</v>
      </c>
      <c r="AY169" s="25" t="s">
        <v>159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5" t="s">
        <v>24</v>
      </c>
      <c r="BK169" s="215">
        <f>ROUND(I169*H169,2)</f>
        <v>0</v>
      </c>
      <c r="BL169" s="25" t="s">
        <v>166</v>
      </c>
      <c r="BM169" s="25" t="s">
        <v>1459</v>
      </c>
    </row>
    <row r="170" spans="2:51" s="12" customFormat="1" ht="13.5">
      <c r="B170" s="216"/>
      <c r="C170" s="217"/>
      <c r="D170" s="218" t="s">
        <v>168</v>
      </c>
      <c r="E170" s="219" t="s">
        <v>22</v>
      </c>
      <c r="F170" s="220" t="s">
        <v>323</v>
      </c>
      <c r="G170" s="217"/>
      <c r="H170" s="221" t="s">
        <v>22</v>
      </c>
      <c r="I170" s="222"/>
      <c r="J170" s="217"/>
      <c r="K170" s="217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168</v>
      </c>
      <c r="AU170" s="227" t="s">
        <v>88</v>
      </c>
      <c r="AV170" s="12" t="s">
        <v>24</v>
      </c>
      <c r="AW170" s="12" t="s">
        <v>42</v>
      </c>
      <c r="AX170" s="12" t="s">
        <v>79</v>
      </c>
      <c r="AY170" s="227" t="s">
        <v>159</v>
      </c>
    </row>
    <row r="171" spans="2:51" s="13" customFormat="1" ht="13.5">
      <c r="B171" s="228"/>
      <c r="C171" s="229"/>
      <c r="D171" s="230" t="s">
        <v>168</v>
      </c>
      <c r="E171" s="231" t="s">
        <v>22</v>
      </c>
      <c r="F171" s="232" t="s">
        <v>1452</v>
      </c>
      <c r="G171" s="229"/>
      <c r="H171" s="233">
        <v>99.78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AT171" s="239" t="s">
        <v>168</v>
      </c>
      <c r="AU171" s="239" t="s">
        <v>88</v>
      </c>
      <c r="AV171" s="13" t="s">
        <v>88</v>
      </c>
      <c r="AW171" s="13" t="s">
        <v>42</v>
      </c>
      <c r="AX171" s="13" t="s">
        <v>24</v>
      </c>
      <c r="AY171" s="239" t="s">
        <v>159</v>
      </c>
    </row>
    <row r="172" spans="2:65" s="1" customFormat="1" ht="31.5" customHeight="1">
      <c r="B172" s="41"/>
      <c r="C172" s="204" t="s">
        <v>268</v>
      </c>
      <c r="D172" s="204" t="s">
        <v>161</v>
      </c>
      <c r="E172" s="205" t="s">
        <v>1460</v>
      </c>
      <c r="F172" s="206" t="s">
        <v>1461</v>
      </c>
      <c r="G172" s="207" t="s">
        <v>164</v>
      </c>
      <c r="H172" s="208">
        <v>177.28</v>
      </c>
      <c r="I172" s="209"/>
      <c r="J172" s="210">
        <f>ROUND(I172*H172,2)</f>
        <v>0</v>
      </c>
      <c r="K172" s="206" t="s">
        <v>165</v>
      </c>
      <c r="L172" s="61"/>
      <c r="M172" s="211" t="s">
        <v>22</v>
      </c>
      <c r="N172" s="212" t="s">
        <v>50</v>
      </c>
      <c r="O172" s="42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25" t="s">
        <v>166</v>
      </c>
      <c r="AT172" s="25" t="s">
        <v>161</v>
      </c>
      <c r="AU172" s="25" t="s">
        <v>88</v>
      </c>
      <c r="AY172" s="25" t="s">
        <v>159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25" t="s">
        <v>24</v>
      </c>
      <c r="BK172" s="215">
        <f>ROUND(I172*H172,2)</f>
        <v>0</v>
      </c>
      <c r="BL172" s="25" t="s">
        <v>166</v>
      </c>
      <c r="BM172" s="25" t="s">
        <v>1462</v>
      </c>
    </row>
    <row r="173" spans="2:51" s="12" customFormat="1" ht="13.5">
      <c r="B173" s="216"/>
      <c r="C173" s="217"/>
      <c r="D173" s="218" t="s">
        <v>168</v>
      </c>
      <c r="E173" s="219" t="s">
        <v>22</v>
      </c>
      <c r="F173" s="220" t="s">
        <v>323</v>
      </c>
      <c r="G173" s="217"/>
      <c r="H173" s="221" t="s">
        <v>22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168</v>
      </c>
      <c r="AU173" s="227" t="s">
        <v>88</v>
      </c>
      <c r="AV173" s="12" t="s">
        <v>24</v>
      </c>
      <c r="AW173" s="12" t="s">
        <v>42</v>
      </c>
      <c r="AX173" s="12" t="s">
        <v>79</v>
      </c>
      <c r="AY173" s="227" t="s">
        <v>159</v>
      </c>
    </row>
    <row r="174" spans="2:51" s="13" customFormat="1" ht="13.5">
      <c r="B174" s="228"/>
      <c r="C174" s="229"/>
      <c r="D174" s="230" t="s">
        <v>168</v>
      </c>
      <c r="E174" s="231" t="s">
        <v>22</v>
      </c>
      <c r="F174" s="232" t="s">
        <v>1456</v>
      </c>
      <c r="G174" s="229"/>
      <c r="H174" s="233">
        <v>177.28</v>
      </c>
      <c r="I174" s="234"/>
      <c r="J174" s="229"/>
      <c r="K174" s="229"/>
      <c r="L174" s="235"/>
      <c r="M174" s="236"/>
      <c r="N174" s="237"/>
      <c r="O174" s="237"/>
      <c r="P174" s="237"/>
      <c r="Q174" s="237"/>
      <c r="R174" s="237"/>
      <c r="S174" s="237"/>
      <c r="T174" s="238"/>
      <c r="AT174" s="239" t="s">
        <v>168</v>
      </c>
      <c r="AU174" s="239" t="s">
        <v>88</v>
      </c>
      <c r="AV174" s="13" t="s">
        <v>88</v>
      </c>
      <c r="AW174" s="13" t="s">
        <v>42</v>
      </c>
      <c r="AX174" s="13" t="s">
        <v>24</v>
      </c>
      <c r="AY174" s="239" t="s">
        <v>159</v>
      </c>
    </row>
    <row r="175" spans="2:65" s="1" customFormat="1" ht="44.25" customHeight="1">
      <c r="B175" s="41"/>
      <c r="C175" s="204" t="s">
        <v>282</v>
      </c>
      <c r="D175" s="204" t="s">
        <v>161</v>
      </c>
      <c r="E175" s="205" t="s">
        <v>897</v>
      </c>
      <c r="F175" s="206" t="s">
        <v>898</v>
      </c>
      <c r="G175" s="207" t="s">
        <v>258</v>
      </c>
      <c r="H175" s="208">
        <v>54.588</v>
      </c>
      <c r="I175" s="209"/>
      <c r="J175" s="210">
        <f>ROUND(I175*H175,2)</f>
        <v>0</v>
      </c>
      <c r="K175" s="206" t="s">
        <v>165</v>
      </c>
      <c r="L175" s="61"/>
      <c r="M175" s="211" t="s">
        <v>22</v>
      </c>
      <c r="N175" s="212" t="s">
        <v>50</v>
      </c>
      <c r="O175" s="42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AR175" s="25" t="s">
        <v>166</v>
      </c>
      <c r="AT175" s="25" t="s">
        <v>161</v>
      </c>
      <c r="AU175" s="25" t="s">
        <v>88</v>
      </c>
      <c r="AY175" s="25" t="s">
        <v>159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5" t="s">
        <v>24</v>
      </c>
      <c r="BK175" s="215">
        <f>ROUND(I175*H175,2)</f>
        <v>0</v>
      </c>
      <c r="BL175" s="25" t="s">
        <v>166</v>
      </c>
      <c r="BM175" s="25" t="s">
        <v>1463</v>
      </c>
    </row>
    <row r="176" spans="2:47" s="1" customFormat="1" ht="40.5">
      <c r="B176" s="41"/>
      <c r="C176" s="63"/>
      <c r="D176" s="218" t="s">
        <v>189</v>
      </c>
      <c r="E176" s="63"/>
      <c r="F176" s="240" t="s">
        <v>1248</v>
      </c>
      <c r="G176" s="63"/>
      <c r="H176" s="63"/>
      <c r="I176" s="172"/>
      <c r="J176" s="63"/>
      <c r="K176" s="63"/>
      <c r="L176" s="61"/>
      <c r="M176" s="241"/>
      <c r="N176" s="42"/>
      <c r="O176" s="42"/>
      <c r="P176" s="42"/>
      <c r="Q176" s="42"/>
      <c r="R176" s="42"/>
      <c r="S176" s="42"/>
      <c r="T176" s="78"/>
      <c r="AT176" s="25" t="s">
        <v>189</v>
      </c>
      <c r="AU176" s="25" t="s">
        <v>88</v>
      </c>
    </row>
    <row r="177" spans="2:51" s="12" customFormat="1" ht="13.5">
      <c r="B177" s="216"/>
      <c r="C177" s="217"/>
      <c r="D177" s="218" t="s">
        <v>168</v>
      </c>
      <c r="E177" s="219" t="s">
        <v>22</v>
      </c>
      <c r="F177" s="220" t="s">
        <v>1249</v>
      </c>
      <c r="G177" s="217"/>
      <c r="H177" s="221" t="s">
        <v>22</v>
      </c>
      <c r="I177" s="222"/>
      <c r="J177" s="217"/>
      <c r="K177" s="217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168</v>
      </c>
      <c r="AU177" s="227" t="s">
        <v>88</v>
      </c>
      <c r="AV177" s="12" t="s">
        <v>24</v>
      </c>
      <c r="AW177" s="12" t="s">
        <v>42</v>
      </c>
      <c r="AX177" s="12" t="s">
        <v>79</v>
      </c>
      <c r="AY177" s="227" t="s">
        <v>159</v>
      </c>
    </row>
    <row r="178" spans="2:51" s="13" customFormat="1" ht="13.5">
      <c r="B178" s="228"/>
      <c r="C178" s="229"/>
      <c r="D178" s="230" t="s">
        <v>168</v>
      </c>
      <c r="E178" s="231" t="s">
        <v>22</v>
      </c>
      <c r="F178" s="232" t="s">
        <v>1464</v>
      </c>
      <c r="G178" s="229"/>
      <c r="H178" s="233">
        <v>54.588</v>
      </c>
      <c r="I178" s="234"/>
      <c r="J178" s="229"/>
      <c r="K178" s="229"/>
      <c r="L178" s="235"/>
      <c r="M178" s="236"/>
      <c r="N178" s="237"/>
      <c r="O178" s="237"/>
      <c r="P178" s="237"/>
      <c r="Q178" s="237"/>
      <c r="R178" s="237"/>
      <c r="S178" s="237"/>
      <c r="T178" s="238"/>
      <c r="AT178" s="239" t="s">
        <v>168</v>
      </c>
      <c r="AU178" s="239" t="s">
        <v>88</v>
      </c>
      <c r="AV178" s="13" t="s">
        <v>88</v>
      </c>
      <c r="AW178" s="13" t="s">
        <v>42</v>
      </c>
      <c r="AX178" s="13" t="s">
        <v>24</v>
      </c>
      <c r="AY178" s="239" t="s">
        <v>159</v>
      </c>
    </row>
    <row r="179" spans="2:65" s="1" customFormat="1" ht="44.25" customHeight="1">
      <c r="B179" s="41"/>
      <c r="C179" s="204" t="s">
        <v>288</v>
      </c>
      <c r="D179" s="204" t="s">
        <v>161</v>
      </c>
      <c r="E179" s="205" t="s">
        <v>902</v>
      </c>
      <c r="F179" s="206" t="s">
        <v>903</v>
      </c>
      <c r="G179" s="207" t="s">
        <v>258</v>
      </c>
      <c r="H179" s="208">
        <v>13.647</v>
      </c>
      <c r="I179" s="209"/>
      <c r="J179" s="210">
        <f>ROUND(I179*H179,2)</f>
        <v>0</v>
      </c>
      <c r="K179" s="206" t="s">
        <v>165</v>
      </c>
      <c r="L179" s="61"/>
      <c r="M179" s="211" t="s">
        <v>22</v>
      </c>
      <c r="N179" s="212" t="s">
        <v>50</v>
      </c>
      <c r="O179" s="42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AR179" s="25" t="s">
        <v>166</v>
      </c>
      <c r="AT179" s="25" t="s">
        <v>161</v>
      </c>
      <c r="AU179" s="25" t="s">
        <v>88</v>
      </c>
      <c r="AY179" s="25" t="s">
        <v>159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25" t="s">
        <v>24</v>
      </c>
      <c r="BK179" s="215">
        <f>ROUND(I179*H179,2)</f>
        <v>0</v>
      </c>
      <c r="BL179" s="25" t="s">
        <v>166</v>
      </c>
      <c r="BM179" s="25" t="s">
        <v>1465</v>
      </c>
    </row>
    <row r="180" spans="2:47" s="1" customFormat="1" ht="40.5">
      <c r="B180" s="41"/>
      <c r="C180" s="63"/>
      <c r="D180" s="218" t="s">
        <v>189</v>
      </c>
      <c r="E180" s="63"/>
      <c r="F180" s="240" t="s">
        <v>1248</v>
      </c>
      <c r="G180" s="63"/>
      <c r="H180" s="63"/>
      <c r="I180" s="172"/>
      <c r="J180" s="63"/>
      <c r="K180" s="63"/>
      <c r="L180" s="61"/>
      <c r="M180" s="241"/>
      <c r="N180" s="42"/>
      <c r="O180" s="42"/>
      <c r="P180" s="42"/>
      <c r="Q180" s="42"/>
      <c r="R180" s="42"/>
      <c r="S180" s="42"/>
      <c r="T180" s="78"/>
      <c r="AT180" s="25" t="s">
        <v>189</v>
      </c>
      <c r="AU180" s="25" t="s">
        <v>88</v>
      </c>
    </row>
    <row r="181" spans="2:51" s="12" customFormat="1" ht="13.5">
      <c r="B181" s="216"/>
      <c r="C181" s="217"/>
      <c r="D181" s="218" t="s">
        <v>168</v>
      </c>
      <c r="E181" s="219" t="s">
        <v>22</v>
      </c>
      <c r="F181" s="220" t="s">
        <v>1252</v>
      </c>
      <c r="G181" s="217"/>
      <c r="H181" s="221" t="s">
        <v>22</v>
      </c>
      <c r="I181" s="222"/>
      <c r="J181" s="217"/>
      <c r="K181" s="217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168</v>
      </c>
      <c r="AU181" s="227" t="s">
        <v>88</v>
      </c>
      <c r="AV181" s="12" t="s">
        <v>24</v>
      </c>
      <c r="AW181" s="12" t="s">
        <v>42</v>
      </c>
      <c r="AX181" s="12" t="s">
        <v>79</v>
      </c>
      <c r="AY181" s="227" t="s">
        <v>159</v>
      </c>
    </row>
    <row r="182" spans="2:51" s="13" customFormat="1" ht="13.5">
      <c r="B182" s="228"/>
      <c r="C182" s="229"/>
      <c r="D182" s="230" t="s">
        <v>168</v>
      </c>
      <c r="E182" s="231" t="s">
        <v>22</v>
      </c>
      <c r="F182" s="232" t="s">
        <v>1466</v>
      </c>
      <c r="G182" s="229"/>
      <c r="H182" s="233">
        <v>13.647</v>
      </c>
      <c r="I182" s="234"/>
      <c r="J182" s="229"/>
      <c r="K182" s="229"/>
      <c r="L182" s="235"/>
      <c r="M182" s="236"/>
      <c r="N182" s="237"/>
      <c r="O182" s="237"/>
      <c r="P182" s="237"/>
      <c r="Q182" s="237"/>
      <c r="R182" s="237"/>
      <c r="S182" s="237"/>
      <c r="T182" s="238"/>
      <c r="AT182" s="239" t="s">
        <v>168</v>
      </c>
      <c r="AU182" s="239" t="s">
        <v>88</v>
      </c>
      <c r="AV182" s="13" t="s">
        <v>88</v>
      </c>
      <c r="AW182" s="13" t="s">
        <v>42</v>
      </c>
      <c r="AX182" s="13" t="s">
        <v>24</v>
      </c>
      <c r="AY182" s="239" t="s">
        <v>159</v>
      </c>
    </row>
    <row r="183" spans="2:65" s="1" customFormat="1" ht="44.25" customHeight="1">
      <c r="B183" s="41"/>
      <c r="C183" s="204" t="s">
        <v>292</v>
      </c>
      <c r="D183" s="204" t="s">
        <v>161</v>
      </c>
      <c r="E183" s="205" t="s">
        <v>359</v>
      </c>
      <c r="F183" s="206" t="s">
        <v>360</v>
      </c>
      <c r="G183" s="207" t="s">
        <v>258</v>
      </c>
      <c r="H183" s="208">
        <v>109.176</v>
      </c>
      <c r="I183" s="209"/>
      <c r="J183" s="210">
        <f>ROUND(I183*H183,2)</f>
        <v>0</v>
      </c>
      <c r="K183" s="206" t="s">
        <v>165</v>
      </c>
      <c r="L183" s="61"/>
      <c r="M183" s="211" t="s">
        <v>22</v>
      </c>
      <c r="N183" s="212" t="s">
        <v>50</v>
      </c>
      <c r="O183" s="42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AR183" s="25" t="s">
        <v>166</v>
      </c>
      <c r="AT183" s="25" t="s">
        <v>161</v>
      </c>
      <c r="AU183" s="25" t="s">
        <v>88</v>
      </c>
      <c r="AY183" s="25" t="s">
        <v>159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25" t="s">
        <v>24</v>
      </c>
      <c r="BK183" s="215">
        <f>ROUND(I183*H183,2)</f>
        <v>0</v>
      </c>
      <c r="BL183" s="25" t="s">
        <v>166</v>
      </c>
      <c r="BM183" s="25" t="s">
        <v>1467</v>
      </c>
    </row>
    <row r="184" spans="2:51" s="12" customFormat="1" ht="13.5">
      <c r="B184" s="216"/>
      <c r="C184" s="217"/>
      <c r="D184" s="218" t="s">
        <v>168</v>
      </c>
      <c r="E184" s="219" t="s">
        <v>22</v>
      </c>
      <c r="F184" s="220" t="s">
        <v>366</v>
      </c>
      <c r="G184" s="217"/>
      <c r="H184" s="221" t="s">
        <v>22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168</v>
      </c>
      <c r="AU184" s="227" t="s">
        <v>88</v>
      </c>
      <c r="AV184" s="12" t="s">
        <v>24</v>
      </c>
      <c r="AW184" s="12" t="s">
        <v>42</v>
      </c>
      <c r="AX184" s="12" t="s">
        <v>79</v>
      </c>
      <c r="AY184" s="227" t="s">
        <v>159</v>
      </c>
    </row>
    <row r="185" spans="2:51" s="13" customFormat="1" ht="13.5">
      <c r="B185" s="228"/>
      <c r="C185" s="229"/>
      <c r="D185" s="230" t="s">
        <v>168</v>
      </c>
      <c r="E185" s="231" t="s">
        <v>22</v>
      </c>
      <c r="F185" s="232" t="s">
        <v>1468</v>
      </c>
      <c r="G185" s="229"/>
      <c r="H185" s="233">
        <v>109.176</v>
      </c>
      <c r="I185" s="234"/>
      <c r="J185" s="229"/>
      <c r="K185" s="229"/>
      <c r="L185" s="235"/>
      <c r="M185" s="236"/>
      <c r="N185" s="237"/>
      <c r="O185" s="237"/>
      <c r="P185" s="237"/>
      <c r="Q185" s="237"/>
      <c r="R185" s="237"/>
      <c r="S185" s="237"/>
      <c r="T185" s="238"/>
      <c r="AT185" s="239" t="s">
        <v>168</v>
      </c>
      <c r="AU185" s="239" t="s">
        <v>88</v>
      </c>
      <c r="AV185" s="13" t="s">
        <v>88</v>
      </c>
      <c r="AW185" s="13" t="s">
        <v>42</v>
      </c>
      <c r="AX185" s="13" t="s">
        <v>24</v>
      </c>
      <c r="AY185" s="239" t="s">
        <v>159</v>
      </c>
    </row>
    <row r="186" spans="2:65" s="1" customFormat="1" ht="44.25" customHeight="1">
      <c r="B186" s="41"/>
      <c r="C186" s="204" t="s">
        <v>9</v>
      </c>
      <c r="D186" s="204" t="s">
        <v>161</v>
      </c>
      <c r="E186" s="205" t="s">
        <v>370</v>
      </c>
      <c r="F186" s="206" t="s">
        <v>371</v>
      </c>
      <c r="G186" s="207" t="s">
        <v>258</v>
      </c>
      <c r="H186" s="208">
        <v>27.294</v>
      </c>
      <c r="I186" s="209"/>
      <c r="J186" s="210">
        <f>ROUND(I186*H186,2)</f>
        <v>0</v>
      </c>
      <c r="K186" s="206" t="s">
        <v>165</v>
      </c>
      <c r="L186" s="61"/>
      <c r="M186" s="211" t="s">
        <v>22</v>
      </c>
      <c r="N186" s="212" t="s">
        <v>50</v>
      </c>
      <c r="O186" s="42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AR186" s="25" t="s">
        <v>166</v>
      </c>
      <c r="AT186" s="25" t="s">
        <v>161</v>
      </c>
      <c r="AU186" s="25" t="s">
        <v>88</v>
      </c>
      <c r="AY186" s="25" t="s">
        <v>159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25" t="s">
        <v>24</v>
      </c>
      <c r="BK186" s="215">
        <f>ROUND(I186*H186,2)</f>
        <v>0</v>
      </c>
      <c r="BL186" s="25" t="s">
        <v>166</v>
      </c>
      <c r="BM186" s="25" t="s">
        <v>1469</v>
      </c>
    </row>
    <row r="187" spans="2:51" s="12" customFormat="1" ht="13.5">
      <c r="B187" s="216"/>
      <c r="C187" s="217"/>
      <c r="D187" s="218" t="s">
        <v>168</v>
      </c>
      <c r="E187" s="219" t="s">
        <v>22</v>
      </c>
      <c r="F187" s="220" t="s">
        <v>366</v>
      </c>
      <c r="G187" s="217"/>
      <c r="H187" s="221" t="s">
        <v>22</v>
      </c>
      <c r="I187" s="222"/>
      <c r="J187" s="217"/>
      <c r="K187" s="217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168</v>
      </c>
      <c r="AU187" s="227" t="s">
        <v>88</v>
      </c>
      <c r="AV187" s="12" t="s">
        <v>24</v>
      </c>
      <c r="AW187" s="12" t="s">
        <v>42</v>
      </c>
      <c r="AX187" s="12" t="s">
        <v>79</v>
      </c>
      <c r="AY187" s="227" t="s">
        <v>159</v>
      </c>
    </row>
    <row r="188" spans="2:51" s="13" customFormat="1" ht="13.5">
      <c r="B188" s="228"/>
      <c r="C188" s="229"/>
      <c r="D188" s="230" t="s">
        <v>168</v>
      </c>
      <c r="E188" s="231" t="s">
        <v>22</v>
      </c>
      <c r="F188" s="232" t="s">
        <v>1470</v>
      </c>
      <c r="G188" s="229"/>
      <c r="H188" s="233">
        <v>27.294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168</v>
      </c>
      <c r="AU188" s="239" t="s">
        <v>88</v>
      </c>
      <c r="AV188" s="13" t="s">
        <v>88</v>
      </c>
      <c r="AW188" s="13" t="s">
        <v>42</v>
      </c>
      <c r="AX188" s="13" t="s">
        <v>24</v>
      </c>
      <c r="AY188" s="239" t="s">
        <v>159</v>
      </c>
    </row>
    <row r="189" spans="2:65" s="1" customFormat="1" ht="22.5" customHeight="1">
      <c r="B189" s="41"/>
      <c r="C189" s="204" t="s">
        <v>305</v>
      </c>
      <c r="D189" s="204" t="s">
        <v>161</v>
      </c>
      <c r="E189" s="205" t="s">
        <v>375</v>
      </c>
      <c r="F189" s="206" t="s">
        <v>376</v>
      </c>
      <c r="G189" s="207" t="s">
        <v>377</v>
      </c>
      <c r="H189" s="208">
        <v>259.293</v>
      </c>
      <c r="I189" s="209"/>
      <c r="J189" s="210">
        <f>ROUND(I189*H189,2)</f>
        <v>0</v>
      </c>
      <c r="K189" s="206" t="s">
        <v>165</v>
      </c>
      <c r="L189" s="61"/>
      <c r="M189" s="211" t="s">
        <v>22</v>
      </c>
      <c r="N189" s="212" t="s">
        <v>50</v>
      </c>
      <c r="O189" s="42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AR189" s="25" t="s">
        <v>166</v>
      </c>
      <c r="AT189" s="25" t="s">
        <v>161</v>
      </c>
      <c r="AU189" s="25" t="s">
        <v>88</v>
      </c>
      <c r="AY189" s="25" t="s">
        <v>159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5" t="s">
        <v>24</v>
      </c>
      <c r="BK189" s="215">
        <f>ROUND(I189*H189,2)</f>
        <v>0</v>
      </c>
      <c r="BL189" s="25" t="s">
        <v>166</v>
      </c>
      <c r="BM189" s="25" t="s">
        <v>1471</v>
      </c>
    </row>
    <row r="190" spans="2:47" s="1" customFormat="1" ht="27">
      <c r="B190" s="41"/>
      <c r="C190" s="63"/>
      <c r="D190" s="218" t="s">
        <v>189</v>
      </c>
      <c r="E190" s="63"/>
      <c r="F190" s="240" t="s">
        <v>379</v>
      </c>
      <c r="G190" s="63"/>
      <c r="H190" s="63"/>
      <c r="I190" s="172"/>
      <c r="J190" s="63"/>
      <c r="K190" s="63"/>
      <c r="L190" s="61"/>
      <c r="M190" s="241"/>
      <c r="N190" s="42"/>
      <c r="O190" s="42"/>
      <c r="P190" s="42"/>
      <c r="Q190" s="42"/>
      <c r="R190" s="42"/>
      <c r="S190" s="42"/>
      <c r="T190" s="78"/>
      <c r="AT190" s="25" t="s">
        <v>189</v>
      </c>
      <c r="AU190" s="25" t="s">
        <v>88</v>
      </c>
    </row>
    <row r="191" spans="2:51" s="13" customFormat="1" ht="13.5">
      <c r="B191" s="228"/>
      <c r="C191" s="229"/>
      <c r="D191" s="230" t="s">
        <v>168</v>
      </c>
      <c r="E191" s="231" t="s">
        <v>22</v>
      </c>
      <c r="F191" s="232" t="s">
        <v>1472</v>
      </c>
      <c r="G191" s="229"/>
      <c r="H191" s="233">
        <v>259.293</v>
      </c>
      <c r="I191" s="234"/>
      <c r="J191" s="229"/>
      <c r="K191" s="229"/>
      <c r="L191" s="235"/>
      <c r="M191" s="236"/>
      <c r="N191" s="237"/>
      <c r="O191" s="237"/>
      <c r="P191" s="237"/>
      <c r="Q191" s="237"/>
      <c r="R191" s="237"/>
      <c r="S191" s="237"/>
      <c r="T191" s="238"/>
      <c r="AT191" s="239" t="s">
        <v>168</v>
      </c>
      <c r="AU191" s="239" t="s">
        <v>88</v>
      </c>
      <c r="AV191" s="13" t="s">
        <v>88</v>
      </c>
      <c r="AW191" s="13" t="s">
        <v>42</v>
      </c>
      <c r="AX191" s="13" t="s">
        <v>24</v>
      </c>
      <c r="AY191" s="239" t="s">
        <v>159</v>
      </c>
    </row>
    <row r="192" spans="2:65" s="1" customFormat="1" ht="31.5" customHeight="1">
      <c r="B192" s="41"/>
      <c r="C192" s="204" t="s">
        <v>309</v>
      </c>
      <c r="D192" s="204" t="s">
        <v>161</v>
      </c>
      <c r="E192" s="205" t="s">
        <v>382</v>
      </c>
      <c r="F192" s="206" t="s">
        <v>383</v>
      </c>
      <c r="G192" s="207" t="s">
        <v>258</v>
      </c>
      <c r="H192" s="208">
        <v>102.06</v>
      </c>
      <c r="I192" s="209"/>
      <c r="J192" s="210">
        <f>ROUND(I192*H192,2)</f>
        <v>0</v>
      </c>
      <c r="K192" s="206" t="s">
        <v>165</v>
      </c>
      <c r="L192" s="61"/>
      <c r="M192" s="211" t="s">
        <v>22</v>
      </c>
      <c r="N192" s="212" t="s">
        <v>50</v>
      </c>
      <c r="O192" s="42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AR192" s="25" t="s">
        <v>166</v>
      </c>
      <c r="AT192" s="25" t="s">
        <v>161</v>
      </c>
      <c r="AU192" s="25" t="s">
        <v>88</v>
      </c>
      <c r="AY192" s="25" t="s">
        <v>159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25" t="s">
        <v>24</v>
      </c>
      <c r="BK192" s="215">
        <f>ROUND(I192*H192,2)</f>
        <v>0</v>
      </c>
      <c r="BL192" s="25" t="s">
        <v>166</v>
      </c>
      <c r="BM192" s="25" t="s">
        <v>1473</v>
      </c>
    </row>
    <row r="193" spans="2:51" s="12" customFormat="1" ht="13.5">
      <c r="B193" s="216"/>
      <c r="C193" s="217"/>
      <c r="D193" s="218" t="s">
        <v>168</v>
      </c>
      <c r="E193" s="219" t="s">
        <v>22</v>
      </c>
      <c r="F193" s="220" t="s">
        <v>1474</v>
      </c>
      <c r="G193" s="217"/>
      <c r="H193" s="221" t="s">
        <v>22</v>
      </c>
      <c r="I193" s="222"/>
      <c r="J193" s="217"/>
      <c r="K193" s="217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168</v>
      </c>
      <c r="AU193" s="227" t="s">
        <v>88</v>
      </c>
      <c r="AV193" s="12" t="s">
        <v>24</v>
      </c>
      <c r="AW193" s="12" t="s">
        <v>42</v>
      </c>
      <c r="AX193" s="12" t="s">
        <v>79</v>
      </c>
      <c r="AY193" s="227" t="s">
        <v>159</v>
      </c>
    </row>
    <row r="194" spans="2:51" s="12" customFormat="1" ht="13.5">
      <c r="B194" s="216"/>
      <c r="C194" s="217"/>
      <c r="D194" s="218" t="s">
        <v>168</v>
      </c>
      <c r="E194" s="219" t="s">
        <v>22</v>
      </c>
      <c r="F194" s="220" t="s">
        <v>273</v>
      </c>
      <c r="G194" s="217"/>
      <c r="H194" s="221" t="s">
        <v>22</v>
      </c>
      <c r="I194" s="222"/>
      <c r="J194" s="217"/>
      <c r="K194" s="217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168</v>
      </c>
      <c r="AU194" s="227" t="s">
        <v>88</v>
      </c>
      <c r="AV194" s="12" t="s">
        <v>24</v>
      </c>
      <c r="AW194" s="12" t="s">
        <v>42</v>
      </c>
      <c r="AX194" s="12" t="s">
        <v>79</v>
      </c>
      <c r="AY194" s="227" t="s">
        <v>159</v>
      </c>
    </row>
    <row r="195" spans="2:51" s="13" customFormat="1" ht="13.5">
      <c r="B195" s="228"/>
      <c r="C195" s="229"/>
      <c r="D195" s="230" t="s">
        <v>168</v>
      </c>
      <c r="E195" s="231" t="s">
        <v>22</v>
      </c>
      <c r="F195" s="232" t="s">
        <v>1475</v>
      </c>
      <c r="G195" s="229"/>
      <c r="H195" s="233">
        <v>102.06</v>
      </c>
      <c r="I195" s="234"/>
      <c r="J195" s="229"/>
      <c r="K195" s="229"/>
      <c r="L195" s="235"/>
      <c r="M195" s="236"/>
      <c r="N195" s="237"/>
      <c r="O195" s="237"/>
      <c r="P195" s="237"/>
      <c r="Q195" s="237"/>
      <c r="R195" s="237"/>
      <c r="S195" s="237"/>
      <c r="T195" s="238"/>
      <c r="AT195" s="239" t="s">
        <v>168</v>
      </c>
      <c r="AU195" s="239" t="s">
        <v>88</v>
      </c>
      <c r="AV195" s="13" t="s">
        <v>88</v>
      </c>
      <c r="AW195" s="13" t="s">
        <v>42</v>
      </c>
      <c r="AX195" s="13" t="s">
        <v>24</v>
      </c>
      <c r="AY195" s="239" t="s">
        <v>159</v>
      </c>
    </row>
    <row r="196" spans="2:65" s="1" customFormat="1" ht="31.5" customHeight="1">
      <c r="B196" s="41"/>
      <c r="C196" s="267" t="s">
        <v>314</v>
      </c>
      <c r="D196" s="267" t="s">
        <v>395</v>
      </c>
      <c r="E196" s="268" t="s">
        <v>396</v>
      </c>
      <c r="F196" s="269" t="s">
        <v>397</v>
      </c>
      <c r="G196" s="270" t="s">
        <v>377</v>
      </c>
      <c r="H196" s="271">
        <v>204.12</v>
      </c>
      <c r="I196" s="272"/>
      <c r="J196" s="273">
        <f>ROUND(I196*H196,2)</f>
        <v>0</v>
      </c>
      <c r="K196" s="269" t="s">
        <v>22</v>
      </c>
      <c r="L196" s="274"/>
      <c r="M196" s="275" t="s">
        <v>22</v>
      </c>
      <c r="N196" s="276" t="s">
        <v>50</v>
      </c>
      <c r="O196" s="42"/>
      <c r="P196" s="213">
        <f>O196*H196</f>
        <v>0</v>
      </c>
      <c r="Q196" s="213">
        <v>1</v>
      </c>
      <c r="R196" s="213">
        <f>Q196*H196</f>
        <v>204.12</v>
      </c>
      <c r="S196" s="213">
        <v>0</v>
      </c>
      <c r="T196" s="214">
        <f>S196*H196</f>
        <v>0</v>
      </c>
      <c r="AR196" s="25" t="s">
        <v>214</v>
      </c>
      <c r="AT196" s="25" t="s">
        <v>395</v>
      </c>
      <c r="AU196" s="25" t="s">
        <v>88</v>
      </c>
      <c r="AY196" s="25" t="s">
        <v>159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25" t="s">
        <v>24</v>
      </c>
      <c r="BK196" s="215">
        <f>ROUND(I196*H196,2)</f>
        <v>0</v>
      </c>
      <c r="BL196" s="25" t="s">
        <v>166</v>
      </c>
      <c r="BM196" s="25" t="s">
        <v>1476</v>
      </c>
    </row>
    <row r="197" spans="2:47" s="1" customFormat="1" ht="27">
      <c r="B197" s="41"/>
      <c r="C197" s="63"/>
      <c r="D197" s="218" t="s">
        <v>189</v>
      </c>
      <c r="E197" s="63"/>
      <c r="F197" s="240" t="s">
        <v>399</v>
      </c>
      <c r="G197" s="63"/>
      <c r="H197" s="63"/>
      <c r="I197" s="172"/>
      <c r="J197" s="63"/>
      <c r="K197" s="63"/>
      <c r="L197" s="61"/>
      <c r="M197" s="241"/>
      <c r="N197" s="42"/>
      <c r="O197" s="42"/>
      <c r="P197" s="42"/>
      <c r="Q197" s="42"/>
      <c r="R197" s="42"/>
      <c r="S197" s="42"/>
      <c r="T197" s="78"/>
      <c r="AT197" s="25" t="s">
        <v>189</v>
      </c>
      <c r="AU197" s="25" t="s">
        <v>88</v>
      </c>
    </row>
    <row r="198" spans="2:51" s="13" customFormat="1" ht="13.5">
      <c r="B198" s="228"/>
      <c r="C198" s="229"/>
      <c r="D198" s="230" t="s">
        <v>168</v>
      </c>
      <c r="E198" s="231" t="s">
        <v>22</v>
      </c>
      <c r="F198" s="232" t="s">
        <v>1477</v>
      </c>
      <c r="G198" s="229"/>
      <c r="H198" s="233">
        <v>204.12</v>
      </c>
      <c r="I198" s="234"/>
      <c r="J198" s="229"/>
      <c r="K198" s="229"/>
      <c r="L198" s="235"/>
      <c r="M198" s="236"/>
      <c r="N198" s="237"/>
      <c r="O198" s="237"/>
      <c r="P198" s="237"/>
      <c r="Q198" s="237"/>
      <c r="R198" s="237"/>
      <c r="S198" s="237"/>
      <c r="T198" s="238"/>
      <c r="AT198" s="239" t="s">
        <v>168</v>
      </c>
      <c r="AU198" s="239" t="s">
        <v>88</v>
      </c>
      <c r="AV198" s="13" t="s">
        <v>88</v>
      </c>
      <c r="AW198" s="13" t="s">
        <v>42</v>
      </c>
      <c r="AX198" s="13" t="s">
        <v>24</v>
      </c>
      <c r="AY198" s="239" t="s">
        <v>159</v>
      </c>
    </row>
    <row r="199" spans="2:65" s="1" customFormat="1" ht="44.25" customHeight="1">
      <c r="B199" s="41"/>
      <c r="C199" s="204" t="s">
        <v>319</v>
      </c>
      <c r="D199" s="204" t="s">
        <v>161</v>
      </c>
      <c r="E199" s="205" t="s">
        <v>403</v>
      </c>
      <c r="F199" s="206" t="s">
        <v>404</v>
      </c>
      <c r="G199" s="207" t="s">
        <v>258</v>
      </c>
      <c r="H199" s="208">
        <v>21.65</v>
      </c>
      <c r="I199" s="209"/>
      <c r="J199" s="210">
        <f>ROUND(I199*H199,2)</f>
        <v>0</v>
      </c>
      <c r="K199" s="206" t="s">
        <v>165</v>
      </c>
      <c r="L199" s="61"/>
      <c r="M199" s="211" t="s">
        <v>22</v>
      </c>
      <c r="N199" s="212" t="s">
        <v>50</v>
      </c>
      <c r="O199" s="42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AR199" s="25" t="s">
        <v>166</v>
      </c>
      <c r="AT199" s="25" t="s">
        <v>161</v>
      </c>
      <c r="AU199" s="25" t="s">
        <v>88</v>
      </c>
      <c r="AY199" s="25" t="s">
        <v>159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5" t="s">
        <v>24</v>
      </c>
      <c r="BK199" s="215">
        <f>ROUND(I199*H199,2)</f>
        <v>0</v>
      </c>
      <c r="BL199" s="25" t="s">
        <v>166</v>
      </c>
      <c r="BM199" s="25" t="s">
        <v>1478</v>
      </c>
    </row>
    <row r="200" spans="2:51" s="12" customFormat="1" ht="13.5">
      <c r="B200" s="216"/>
      <c r="C200" s="217"/>
      <c r="D200" s="218" t="s">
        <v>168</v>
      </c>
      <c r="E200" s="219" t="s">
        <v>22</v>
      </c>
      <c r="F200" s="220" t="s">
        <v>1474</v>
      </c>
      <c r="G200" s="217"/>
      <c r="H200" s="221" t="s">
        <v>22</v>
      </c>
      <c r="I200" s="222"/>
      <c r="J200" s="217"/>
      <c r="K200" s="217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168</v>
      </c>
      <c r="AU200" s="227" t="s">
        <v>88</v>
      </c>
      <c r="AV200" s="12" t="s">
        <v>24</v>
      </c>
      <c r="AW200" s="12" t="s">
        <v>42</v>
      </c>
      <c r="AX200" s="12" t="s">
        <v>79</v>
      </c>
      <c r="AY200" s="227" t="s">
        <v>159</v>
      </c>
    </row>
    <row r="201" spans="2:51" s="12" customFormat="1" ht="13.5">
      <c r="B201" s="216"/>
      <c r="C201" s="217"/>
      <c r="D201" s="218" t="s">
        <v>168</v>
      </c>
      <c r="E201" s="219" t="s">
        <v>22</v>
      </c>
      <c r="F201" s="220" t="s">
        <v>273</v>
      </c>
      <c r="G201" s="217"/>
      <c r="H201" s="221" t="s">
        <v>22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168</v>
      </c>
      <c r="AU201" s="227" t="s">
        <v>88</v>
      </c>
      <c r="AV201" s="12" t="s">
        <v>24</v>
      </c>
      <c r="AW201" s="12" t="s">
        <v>42</v>
      </c>
      <c r="AX201" s="12" t="s">
        <v>79</v>
      </c>
      <c r="AY201" s="227" t="s">
        <v>159</v>
      </c>
    </row>
    <row r="202" spans="2:51" s="13" customFormat="1" ht="13.5">
      <c r="B202" s="228"/>
      <c r="C202" s="229"/>
      <c r="D202" s="230" t="s">
        <v>168</v>
      </c>
      <c r="E202" s="231" t="s">
        <v>22</v>
      </c>
      <c r="F202" s="232" t="s">
        <v>1479</v>
      </c>
      <c r="G202" s="229"/>
      <c r="H202" s="233">
        <v>21.65</v>
      </c>
      <c r="I202" s="234"/>
      <c r="J202" s="229"/>
      <c r="K202" s="229"/>
      <c r="L202" s="235"/>
      <c r="M202" s="236"/>
      <c r="N202" s="237"/>
      <c r="O202" s="237"/>
      <c r="P202" s="237"/>
      <c r="Q202" s="237"/>
      <c r="R202" s="237"/>
      <c r="S202" s="237"/>
      <c r="T202" s="238"/>
      <c r="AT202" s="239" t="s">
        <v>168</v>
      </c>
      <c r="AU202" s="239" t="s">
        <v>88</v>
      </c>
      <c r="AV202" s="13" t="s">
        <v>88</v>
      </c>
      <c r="AW202" s="13" t="s">
        <v>42</v>
      </c>
      <c r="AX202" s="13" t="s">
        <v>24</v>
      </c>
      <c r="AY202" s="239" t="s">
        <v>159</v>
      </c>
    </row>
    <row r="203" spans="2:65" s="1" customFormat="1" ht="31.5" customHeight="1">
      <c r="B203" s="41"/>
      <c r="C203" s="267" t="s">
        <v>324</v>
      </c>
      <c r="D203" s="267" t="s">
        <v>395</v>
      </c>
      <c r="E203" s="268" t="s">
        <v>410</v>
      </c>
      <c r="F203" s="269" t="s">
        <v>411</v>
      </c>
      <c r="G203" s="270" t="s">
        <v>377</v>
      </c>
      <c r="H203" s="271">
        <v>43.3</v>
      </c>
      <c r="I203" s="272"/>
      <c r="J203" s="273">
        <f>ROUND(I203*H203,2)</f>
        <v>0</v>
      </c>
      <c r="K203" s="269" t="s">
        <v>165</v>
      </c>
      <c r="L203" s="274"/>
      <c r="M203" s="275" t="s">
        <v>22</v>
      </c>
      <c r="N203" s="276" t="s">
        <v>50</v>
      </c>
      <c r="O203" s="42"/>
      <c r="P203" s="213">
        <f>O203*H203</f>
        <v>0</v>
      </c>
      <c r="Q203" s="213">
        <v>1</v>
      </c>
      <c r="R203" s="213">
        <f>Q203*H203</f>
        <v>43.3</v>
      </c>
      <c r="S203" s="213">
        <v>0</v>
      </c>
      <c r="T203" s="214">
        <f>S203*H203</f>
        <v>0</v>
      </c>
      <c r="AR203" s="25" t="s">
        <v>214</v>
      </c>
      <c r="AT203" s="25" t="s">
        <v>395</v>
      </c>
      <c r="AU203" s="25" t="s">
        <v>88</v>
      </c>
      <c r="AY203" s="25" t="s">
        <v>159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25" t="s">
        <v>24</v>
      </c>
      <c r="BK203" s="215">
        <f>ROUND(I203*H203,2)</f>
        <v>0</v>
      </c>
      <c r="BL203" s="25" t="s">
        <v>166</v>
      </c>
      <c r="BM203" s="25" t="s">
        <v>1480</v>
      </c>
    </row>
    <row r="204" spans="2:47" s="1" customFormat="1" ht="27">
      <c r="B204" s="41"/>
      <c r="C204" s="63"/>
      <c r="D204" s="218" t="s">
        <v>189</v>
      </c>
      <c r="E204" s="63"/>
      <c r="F204" s="240" t="s">
        <v>399</v>
      </c>
      <c r="G204" s="63"/>
      <c r="H204" s="63"/>
      <c r="I204" s="172"/>
      <c r="J204" s="63"/>
      <c r="K204" s="63"/>
      <c r="L204" s="61"/>
      <c r="M204" s="241"/>
      <c r="N204" s="42"/>
      <c r="O204" s="42"/>
      <c r="P204" s="42"/>
      <c r="Q204" s="42"/>
      <c r="R204" s="42"/>
      <c r="S204" s="42"/>
      <c r="T204" s="78"/>
      <c r="AT204" s="25" t="s">
        <v>189</v>
      </c>
      <c r="AU204" s="25" t="s">
        <v>88</v>
      </c>
    </row>
    <row r="205" spans="2:51" s="13" customFormat="1" ht="13.5">
      <c r="B205" s="228"/>
      <c r="C205" s="229"/>
      <c r="D205" s="218" t="s">
        <v>168</v>
      </c>
      <c r="E205" s="229"/>
      <c r="F205" s="243" t="s">
        <v>1481</v>
      </c>
      <c r="G205" s="229"/>
      <c r="H205" s="244">
        <v>43.3</v>
      </c>
      <c r="I205" s="234"/>
      <c r="J205" s="229"/>
      <c r="K205" s="229"/>
      <c r="L205" s="235"/>
      <c r="M205" s="236"/>
      <c r="N205" s="237"/>
      <c r="O205" s="237"/>
      <c r="P205" s="237"/>
      <c r="Q205" s="237"/>
      <c r="R205" s="237"/>
      <c r="S205" s="237"/>
      <c r="T205" s="238"/>
      <c r="AT205" s="239" t="s">
        <v>168</v>
      </c>
      <c r="AU205" s="239" t="s">
        <v>88</v>
      </c>
      <c r="AV205" s="13" t="s">
        <v>88</v>
      </c>
      <c r="AW205" s="13" t="s">
        <v>6</v>
      </c>
      <c r="AX205" s="13" t="s">
        <v>24</v>
      </c>
      <c r="AY205" s="239" t="s">
        <v>159</v>
      </c>
    </row>
    <row r="206" spans="2:63" s="11" customFormat="1" ht="29.85" customHeight="1">
      <c r="B206" s="187"/>
      <c r="C206" s="188"/>
      <c r="D206" s="201" t="s">
        <v>78</v>
      </c>
      <c r="E206" s="202" t="s">
        <v>88</v>
      </c>
      <c r="F206" s="202" t="s">
        <v>473</v>
      </c>
      <c r="G206" s="188"/>
      <c r="H206" s="188"/>
      <c r="I206" s="191"/>
      <c r="J206" s="203">
        <f>BK206</f>
        <v>0</v>
      </c>
      <c r="K206" s="188"/>
      <c r="L206" s="193"/>
      <c r="M206" s="194"/>
      <c r="N206" s="195"/>
      <c r="O206" s="195"/>
      <c r="P206" s="196">
        <f>SUM(P207:P213)</f>
        <v>0</v>
      </c>
      <c r="Q206" s="195"/>
      <c r="R206" s="196">
        <f>SUM(R207:R213)</f>
        <v>10.8198876</v>
      </c>
      <c r="S206" s="195"/>
      <c r="T206" s="197">
        <f>SUM(T207:T213)</f>
        <v>0</v>
      </c>
      <c r="AR206" s="198" t="s">
        <v>24</v>
      </c>
      <c r="AT206" s="199" t="s">
        <v>78</v>
      </c>
      <c r="AU206" s="199" t="s">
        <v>24</v>
      </c>
      <c r="AY206" s="198" t="s">
        <v>159</v>
      </c>
      <c r="BK206" s="200">
        <f>SUM(BK207:BK213)</f>
        <v>0</v>
      </c>
    </row>
    <row r="207" spans="2:65" s="1" customFormat="1" ht="31.5" customHeight="1">
      <c r="B207" s="41"/>
      <c r="C207" s="204" t="s">
        <v>328</v>
      </c>
      <c r="D207" s="204" t="s">
        <v>161</v>
      </c>
      <c r="E207" s="205" t="s">
        <v>475</v>
      </c>
      <c r="F207" s="206" t="s">
        <v>476</v>
      </c>
      <c r="G207" s="207" t="s">
        <v>258</v>
      </c>
      <c r="H207" s="208">
        <v>6.62</v>
      </c>
      <c r="I207" s="209"/>
      <c r="J207" s="210">
        <f>ROUND(I207*H207,2)</f>
        <v>0</v>
      </c>
      <c r="K207" s="206" t="s">
        <v>165</v>
      </c>
      <c r="L207" s="61"/>
      <c r="M207" s="211" t="s">
        <v>22</v>
      </c>
      <c r="N207" s="212" t="s">
        <v>50</v>
      </c>
      <c r="O207" s="42"/>
      <c r="P207" s="213">
        <f>O207*H207</f>
        <v>0</v>
      </c>
      <c r="Q207" s="213">
        <v>1.63</v>
      </c>
      <c r="R207" s="213">
        <f>Q207*H207</f>
        <v>10.7906</v>
      </c>
      <c r="S207" s="213">
        <v>0</v>
      </c>
      <c r="T207" s="214">
        <f>S207*H207</f>
        <v>0</v>
      </c>
      <c r="AR207" s="25" t="s">
        <v>166</v>
      </c>
      <c r="AT207" s="25" t="s">
        <v>161</v>
      </c>
      <c r="AU207" s="25" t="s">
        <v>88</v>
      </c>
      <c r="AY207" s="25" t="s">
        <v>159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25" t="s">
        <v>24</v>
      </c>
      <c r="BK207" s="215">
        <f>ROUND(I207*H207,2)</f>
        <v>0</v>
      </c>
      <c r="BL207" s="25" t="s">
        <v>166</v>
      </c>
      <c r="BM207" s="25" t="s">
        <v>1482</v>
      </c>
    </row>
    <row r="208" spans="2:51" s="12" customFormat="1" ht="13.5">
      <c r="B208" s="216"/>
      <c r="C208" s="217"/>
      <c r="D208" s="218" t="s">
        <v>168</v>
      </c>
      <c r="E208" s="219" t="s">
        <v>22</v>
      </c>
      <c r="F208" s="220" t="s">
        <v>1483</v>
      </c>
      <c r="G208" s="217"/>
      <c r="H208" s="221" t="s">
        <v>22</v>
      </c>
      <c r="I208" s="222"/>
      <c r="J208" s="217"/>
      <c r="K208" s="217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168</v>
      </c>
      <c r="AU208" s="227" t="s">
        <v>88</v>
      </c>
      <c r="AV208" s="12" t="s">
        <v>24</v>
      </c>
      <c r="AW208" s="12" t="s">
        <v>42</v>
      </c>
      <c r="AX208" s="12" t="s">
        <v>79</v>
      </c>
      <c r="AY208" s="227" t="s">
        <v>159</v>
      </c>
    </row>
    <row r="209" spans="2:51" s="13" customFormat="1" ht="13.5">
      <c r="B209" s="228"/>
      <c r="C209" s="229"/>
      <c r="D209" s="230" t="s">
        <v>168</v>
      </c>
      <c r="E209" s="231" t="s">
        <v>22</v>
      </c>
      <c r="F209" s="232" t="s">
        <v>1484</v>
      </c>
      <c r="G209" s="229"/>
      <c r="H209" s="233">
        <v>6.62</v>
      </c>
      <c r="I209" s="234"/>
      <c r="J209" s="229"/>
      <c r="K209" s="229"/>
      <c r="L209" s="235"/>
      <c r="M209" s="236"/>
      <c r="N209" s="237"/>
      <c r="O209" s="237"/>
      <c r="P209" s="237"/>
      <c r="Q209" s="237"/>
      <c r="R209" s="237"/>
      <c r="S209" s="237"/>
      <c r="T209" s="238"/>
      <c r="AT209" s="239" t="s">
        <v>168</v>
      </c>
      <c r="AU209" s="239" t="s">
        <v>88</v>
      </c>
      <c r="AV209" s="13" t="s">
        <v>88</v>
      </c>
      <c r="AW209" s="13" t="s">
        <v>42</v>
      </c>
      <c r="AX209" s="13" t="s">
        <v>24</v>
      </c>
      <c r="AY209" s="239" t="s">
        <v>159</v>
      </c>
    </row>
    <row r="210" spans="2:65" s="1" customFormat="1" ht="22.5" customHeight="1">
      <c r="B210" s="41"/>
      <c r="C210" s="204" t="s">
        <v>335</v>
      </c>
      <c r="D210" s="204" t="s">
        <v>161</v>
      </c>
      <c r="E210" s="205" t="s">
        <v>481</v>
      </c>
      <c r="F210" s="206" t="s">
        <v>482</v>
      </c>
      <c r="G210" s="207" t="s">
        <v>217</v>
      </c>
      <c r="H210" s="208">
        <v>40.12</v>
      </c>
      <c r="I210" s="209"/>
      <c r="J210" s="210">
        <f>ROUND(I210*H210,2)</f>
        <v>0</v>
      </c>
      <c r="K210" s="206" t="s">
        <v>22</v>
      </c>
      <c r="L210" s="61"/>
      <c r="M210" s="211" t="s">
        <v>22</v>
      </c>
      <c r="N210" s="212" t="s">
        <v>50</v>
      </c>
      <c r="O210" s="42"/>
      <c r="P210" s="213">
        <f>O210*H210</f>
        <v>0</v>
      </c>
      <c r="Q210" s="213">
        <v>0.00073</v>
      </c>
      <c r="R210" s="213">
        <f>Q210*H210</f>
        <v>0.029287599999999997</v>
      </c>
      <c r="S210" s="213">
        <v>0</v>
      </c>
      <c r="T210" s="214">
        <f>S210*H210</f>
        <v>0</v>
      </c>
      <c r="AR210" s="25" t="s">
        <v>166</v>
      </c>
      <c r="AT210" s="25" t="s">
        <v>161</v>
      </c>
      <c r="AU210" s="25" t="s">
        <v>88</v>
      </c>
      <c r="AY210" s="25" t="s">
        <v>159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25" t="s">
        <v>24</v>
      </c>
      <c r="BK210" s="215">
        <f>ROUND(I210*H210,2)</f>
        <v>0</v>
      </c>
      <c r="BL210" s="25" t="s">
        <v>166</v>
      </c>
      <c r="BM210" s="25" t="s">
        <v>1485</v>
      </c>
    </row>
    <row r="211" spans="2:51" s="12" customFormat="1" ht="13.5">
      <c r="B211" s="216"/>
      <c r="C211" s="217"/>
      <c r="D211" s="218" t="s">
        <v>168</v>
      </c>
      <c r="E211" s="219" t="s">
        <v>22</v>
      </c>
      <c r="F211" s="220" t="s">
        <v>1486</v>
      </c>
      <c r="G211" s="217"/>
      <c r="H211" s="221" t="s">
        <v>22</v>
      </c>
      <c r="I211" s="222"/>
      <c r="J211" s="217"/>
      <c r="K211" s="217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168</v>
      </c>
      <c r="AU211" s="227" t="s">
        <v>88</v>
      </c>
      <c r="AV211" s="12" t="s">
        <v>24</v>
      </c>
      <c r="AW211" s="12" t="s">
        <v>42</v>
      </c>
      <c r="AX211" s="12" t="s">
        <v>79</v>
      </c>
      <c r="AY211" s="227" t="s">
        <v>159</v>
      </c>
    </row>
    <row r="212" spans="2:51" s="12" customFormat="1" ht="13.5">
      <c r="B212" s="216"/>
      <c r="C212" s="217"/>
      <c r="D212" s="218" t="s">
        <v>168</v>
      </c>
      <c r="E212" s="219" t="s">
        <v>22</v>
      </c>
      <c r="F212" s="220" t="s">
        <v>478</v>
      </c>
      <c r="G212" s="217"/>
      <c r="H212" s="221" t="s">
        <v>22</v>
      </c>
      <c r="I212" s="222"/>
      <c r="J212" s="217"/>
      <c r="K212" s="217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168</v>
      </c>
      <c r="AU212" s="227" t="s">
        <v>88</v>
      </c>
      <c r="AV212" s="12" t="s">
        <v>24</v>
      </c>
      <c r="AW212" s="12" t="s">
        <v>42</v>
      </c>
      <c r="AX212" s="12" t="s">
        <v>79</v>
      </c>
      <c r="AY212" s="227" t="s">
        <v>159</v>
      </c>
    </row>
    <row r="213" spans="2:51" s="13" customFormat="1" ht="13.5">
      <c r="B213" s="228"/>
      <c r="C213" s="229"/>
      <c r="D213" s="218" t="s">
        <v>168</v>
      </c>
      <c r="E213" s="242" t="s">
        <v>22</v>
      </c>
      <c r="F213" s="243" t="s">
        <v>1487</v>
      </c>
      <c r="G213" s="229"/>
      <c r="H213" s="244">
        <v>40.12</v>
      </c>
      <c r="I213" s="234"/>
      <c r="J213" s="229"/>
      <c r="K213" s="229"/>
      <c r="L213" s="235"/>
      <c r="M213" s="236"/>
      <c r="N213" s="237"/>
      <c r="O213" s="237"/>
      <c r="P213" s="237"/>
      <c r="Q213" s="237"/>
      <c r="R213" s="237"/>
      <c r="S213" s="237"/>
      <c r="T213" s="238"/>
      <c r="AT213" s="239" t="s">
        <v>168</v>
      </c>
      <c r="AU213" s="239" t="s">
        <v>88</v>
      </c>
      <c r="AV213" s="13" t="s">
        <v>88</v>
      </c>
      <c r="AW213" s="13" t="s">
        <v>42</v>
      </c>
      <c r="AX213" s="13" t="s">
        <v>24</v>
      </c>
      <c r="AY213" s="239" t="s">
        <v>159</v>
      </c>
    </row>
    <row r="214" spans="2:63" s="11" customFormat="1" ht="29.85" customHeight="1">
      <c r="B214" s="187"/>
      <c r="C214" s="188"/>
      <c r="D214" s="201" t="s">
        <v>78</v>
      </c>
      <c r="E214" s="202" t="s">
        <v>175</v>
      </c>
      <c r="F214" s="202" t="s">
        <v>485</v>
      </c>
      <c r="G214" s="188"/>
      <c r="H214" s="188"/>
      <c r="I214" s="191"/>
      <c r="J214" s="203">
        <f>BK214</f>
        <v>0</v>
      </c>
      <c r="K214" s="188"/>
      <c r="L214" s="193"/>
      <c r="M214" s="194"/>
      <c r="N214" s="195"/>
      <c r="O214" s="195"/>
      <c r="P214" s="196">
        <f>SUM(P215:P221)</f>
        <v>0</v>
      </c>
      <c r="Q214" s="195"/>
      <c r="R214" s="196">
        <f>SUM(R215:R221)</f>
        <v>0</v>
      </c>
      <c r="S214" s="195"/>
      <c r="T214" s="197">
        <f>SUM(T215:T221)</f>
        <v>2.5894000000000004</v>
      </c>
      <c r="AR214" s="198" t="s">
        <v>24</v>
      </c>
      <c r="AT214" s="199" t="s">
        <v>78</v>
      </c>
      <c r="AU214" s="199" t="s">
        <v>24</v>
      </c>
      <c r="AY214" s="198" t="s">
        <v>159</v>
      </c>
      <c r="BK214" s="200">
        <f>SUM(BK215:BK221)</f>
        <v>0</v>
      </c>
    </row>
    <row r="215" spans="2:65" s="1" customFormat="1" ht="31.5" customHeight="1">
      <c r="B215" s="41"/>
      <c r="C215" s="204" t="s">
        <v>341</v>
      </c>
      <c r="D215" s="204" t="s">
        <v>161</v>
      </c>
      <c r="E215" s="205" t="s">
        <v>487</v>
      </c>
      <c r="F215" s="206" t="s">
        <v>488</v>
      </c>
      <c r="G215" s="207" t="s">
        <v>258</v>
      </c>
      <c r="H215" s="208">
        <v>1.177</v>
      </c>
      <c r="I215" s="209"/>
      <c r="J215" s="210">
        <f>ROUND(I215*H215,2)</f>
        <v>0</v>
      </c>
      <c r="K215" s="206" t="s">
        <v>165</v>
      </c>
      <c r="L215" s="61"/>
      <c r="M215" s="211" t="s">
        <v>22</v>
      </c>
      <c r="N215" s="212" t="s">
        <v>50</v>
      </c>
      <c r="O215" s="42"/>
      <c r="P215" s="213">
        <f>O215*H215</f>
        <v>0</v>
      </c>
      <c r="Q215" s="213">
        <v>0</v>
      </c>
      <c r="R215" s="213">
        <f>Q215*H215</f>
        <v>0</v>
      </c>
      <c r="S215" s="213">
        <v>2.2</v>
      </c>
      <c r="T215" s="214">
        <f>S215*H215</f>
        <v>2.5894000000000004</v>
      </c>
      <c r="AR215" s="25" t="s">
        <v>166</v>
      </c>
      <c r="AT215" s="25" t="s">
        <v>161</v>
      </c>
      <c r="AU215" s="25" t="s">
        <v>88</v>
      </c>
      <c r="AY215" s="25" t="s">
        <v>159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25" t="s">
        <v>24</v>
      </c>
      <c r="BK215" s="215">
        <f>ROUND(I215*H215,2)</f>
        <v>0</v>
      </c>
      <c r="BL215" s="25" t="s">
        <v>166</v>
      </c>
      <c r="BM215" s="25" t="s">
        <v>1488</v>
      </c>
    </row>
    <row r="216" spans="2:47" s="1" customFormat="1" ht="27">
      <c r="B216" s="41"/>
      <c r="C216" s="63"/>
      <c r="D216" s="218" t="s">
        <v>189</v>
      </c>
      <c r="E216" s="63"/>
      <c r="F216" s="240" t="s">
        <v>490</v>
      </c>
      <c r="G216" s="63"/>
      <c r="H216" s="63"/>
      <c r="I216" s="172"/>
      <c r="J216" s="63"/>
      <c r="K216" s="63"/>
      <c r="L216" s="61"/>
      <c r="M216" s="241"/>
      <c r="N216" s="42"/>
      <c r="O216" s="42"/>
      <c r="P216" s="42"/>
      <c r="Q216" s="42"/>
      <c r="R216" s="42"/>
      <c r="S216" s="42"/>
      <c r="T216" s="78"/>
      <c r="AT216" s="25" t="s">
        <v>189</v>
      </c>
      <c r="AU216" s="25" t="s">
        <v>88</v>
      </c>
    </row>
    <row r="217" spans="2:51" s="12" customFormat="1" ht="13.5">
      <c r="B217" s="216"/>
      <c r="C217" s="217"/>
      <c r="D217" s="218" t="s">
        <v>168</v>
      </c>
      <c r="E217" s="219" t="s">
        <v>22</v>
      </c>
      <c r="F217" s="220" t="s">
        <v>1489</v>
      </c>
      <c r="G217" s="217"/>
      <c r="H217" s="221" t="s">
        <v>22</v>
      </c>
      <c r="I217" s="222"/>
      <c r="J217" s="217"/>
      <c r="K217" s="217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168</v>
      </c>
      <c r="AU217" s="227" t="s">
        <v>88</v>
      </c>
      <c r="AV217" s="12" t="s">
        <v>24</v>
      </c>
      <c r="AW217" s="12" t="s">
        <v>42</v>
      </c>
      <c r="AX217" s="12" t="s">
        <v>79</v>
      </c>
      <c r="AY217" s="227" t="s">
        <v>159</v>
      </c>
    </row>
    <row r="218" spans="2:51" s="12" customFormat="1" ht="13.5">
      <c r="B218" s="216"/>
      <c r="C218" s="217"/>
      <c r="D218" s="218" t="s">
        <v>168</v>
      </c>
      <c r="E218" s="219" t="s">
        <v>22</v>
      </c>
      <c r="F218" s="220" t="s">
        <v>388</v>
      </c>
      <c r="G218" s="217"/>
      <c r="H218" s="221" t="s">
        <v>22</v>
      </c>
      <c r="I218" s="222"/>
      <c r="J218" s="217"/>
      <c r="K218" s="217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168</v>
      </c>
      <c r="AU218" s="227" t="s">
        <v>88</v>
      </c>
      <c r="AV218" s="12" t="s">
        <v>24</v>
      </c>
      <c r="AW218" s="12" t="s">
        <v>42</v>
      </c>
      <c r="AX218" s="12" t="s">
        <v>79</v>
      </c>
      <c r="AY218" s="227" t="s">
        <v>159</v>
      </c>
    </row>
    <row r="219" spans="2:51" s="13" customFormat="1" ht="13.5">
      <c r="B219" s="228"/>
      <c r="C219" s="229"/>
      <c r="D219" s="218" t="s">
        <v>168</v>
      </c>
      <c r="E219" s="242" t="s">
        <v>22</v>
      </c>
      <c r="F219" s="243" t="s">
        <v>1490</v>
      </c>
      <c r="G219" s="229"/>
      <c r="H219" s="244">
        <v>0.99</v>
      </c>
      <c r="I219" s="234"/>
      <c r="J219" s="229"/>
      <c r="K219" s="229"/>
      <c r="L219" s="235"/>
      <c r="M219" s="236"/>
      <c r="N219" s="237"/>
      <c r="O219" s="237"/>
      <c r="P219" s="237"/>
      <c r="Q219" s="237"/>
      <c r="R219" s="237"/>
      <c r="S219" s="237"/>
      <c r="T219" s="238"/>
      <c r="AT219" s="239" t="s">
        <v>168</v>
      </c>
      <c r="AU219" s="239" t="s">
        <v>88</v>
      </c>
      <c r="AV219" s="13" t="s">
        <v>88</v>
      </c>
      <c r="AW219" s="13" t="s">
        <v>42</v>
      </c>
      <c r="AX219" s="13" t="s">
        <v>79</v>
      </c>
      <c r="AY219" s="239" t="s">
        <v>159</v>
      </c>
    </row>
    <row r="220" spans="2:51" s="13" customFormat="1" ht="13.5">
      <c r="B220" s="228"/>
      <c r="C220" s="229"/>
      <c r="D220" s="218" t="s">
        <v>168</v>
      </c>
      <c r="E220" s="242" t="s">
        <v>22</v>
      </c>
      <c r="F220" s="243" t="s">
        <v>1491</v>
      </c>
      <c r="G220" s="229"/>
      <c r="H220" s="244">
        <v>0.187</v>
      </c>
      <c r="I220" s="234"/>
      <c r="J220" s="229"/>
      <c r="K220" s="229"/>
      <c r="L220" s="235"/>
      <c r="M220" s="236"/>
      <c r="N220" s="237"/>
      <c r="O220" s="237"/>
      <c r="P220" s="237"/>
      <c r="Q220" s="237"/>
      <c r="R220" s="237"/>
      <c r="S220" s="237"/>
      <c r="T220" s="238"/>
      <c r="AT220" s="239" t="s">
        <v>168</v>
      </c>
      <c r="AU220" s="239" t="s">
        <v>88</v>
      </c>
      <c r="AV220" s="13" t="s">
        <v>88</v>
      </c>
      <c r="AW220" s="13" t="s">
        <v>42</v>
      </c>
      <c r="AX220" s="13" t="s">
        <v>79</v>
      </c>
      <c r="AY220" s="239" t="s">
        <v>159</v>
      </c>
    </row>
    <row r="221" spans="2:51" s="14" customFormat="1" ht="13.5">
      <c r="B221" s="245"/>
      <c r="C221" s="246"/>
      <c r="D221" s="218" t="s">
        <v>168</v>
      </c>
      <c r="E221" s="277" t="s">
        <v>22</v>
      </c>
      <c r="F221" s="278" t="s">
        <v>204</v>
      </c>
      <c r="G221" s="246"/>
      <c r="H221" s="279">
        <v>1.177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AT221" s="255" t="s">
        <v>168</v>
      </c>
      <c r="AU221" s="255" t="s">
        <v>88</v>
      </c>
      <c r="AV221" s="14" t="s">
        <v>166</v>
      </c>
      <c r="AW221" s="14" t="s">
        <v>42</v>
      </c>
      <c r="AX221" s="14" t="s">
        <v>24</v>
      </c>
      <c r="AY221" s="255" t="s">
        <v>159</v>
      </c>
    </row>
    <row r="222" spans="2:63" s="11" customFormat="1" ht="29.85" customHeight="1">
      <c r="B222" s="187"/>
      <c r="C222" s="188"/>
      <c r="D222" s="201" t="s">
        <v>78</v>
      </c>
      <c r="E222" s="202" t="s">
        <v>166</v>
      </c>
      <c r="F222" s="202" t="s">
        <v>505</v>
      </c>
      <c r="G222" s="188"/>
      <c r="H222" s="188"/>
      <c r="I222" s="191"/>
      <c r="J222" s="203">
        <f>BK222</f>
        <v>0</v>
      </c>
      <c r="K222" s="188"/>
      <c r="L222" s="193"/>
      <c r="M222" s="194"/>
      <c r="N222" s="195"/>
      <c r="O222" s="195"/>
      <c r="P222" s="196">
        <f>SUM(P223:P232)</f>
        <v>0</v>
      </c>
      <c r="Q222" s="195"/>
      <c r="R222" s="196">
        <f>SUM(R223:R232)</f>
        <v>0</v>
      </c>
      <c r="S222" s="195"/>
      <c r="T222" s="197">
        <f>SUM(T223:T232)</f>
        <v>0</v>
      </c>
      <c r="AR222" s="198" t="s">
        <v>24</v>
      </c>
      <c r="AT222" s="199" t="s">
        <v>78</v>
      </c>
      <c r="AU222" s="199" t="s">
        <v>24</v>
      </c>
      <c r="AY222" s="198" t="s">
        <v>159</v>
      </c>
      <c r="BK222" s="200">
        <f>SUM(BK223:BK232)</f>
        <v>0</v>
      </c>
    </row>
    <row r="223" spans="2:65" s="1" customFormat="1" ht="31.5" customHeight="1">
      <c r="B223" s="41"/>
      <c r="C223" s="204" t="s">
        <v>345</v>
      </c>
      <c r="D223" s="204" t="s">
        <v>161</v>
      </c>
      <c r="E223" s="205" t="s">
        <v>1273</v>
      </c>
      <c r="F223" s="206" t="s">
        <v>1274</v>
      </c>
      <c r="G223" s="207" t="s">
        <v>258</v>
      </c>
      <c r="H223" s="208">
        <v>4.41</v>
      </c>
      <c r="I223" s="209"/>
      <c r="J223" s="210">
        <f>ROUND(I223*H223,2)</f>
        <v>0</v>
      </c>
      <c r="K223" s="206" t="s">
        <v>165</v>
      </c>
      <c r="L223" s="61"/>
      <c r="M223" s="211" t="s">
        <v>22</v>
      </c>
      <c r="N223" s="212" t="s">
        <v>50</v>
      </c>
      <c r="O223" s="42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AR223" s="25" t="s">
        <v>166</v>
      </c>
      <c r="AT223" s="25" t="s">
        <v>161</v>
      </c>
      <c r="AU223" s="25" t="s">
        <v>88</v>
      </c>
      <c r="AY223" s="25" t="s">
        <v>159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25" t="s">
        <v>24</v>
      </c>
      <c r="BK223" s="215">
        <f>ROUND(I223*H223,2)</f>
        <v>0</v>
      </c>
      <c r="BL223" s="25" t="s">
        <v>166</v>
      </c>
      <c r="BM223" s="25" t="s">
        <v>1492</v>
      </c>
    </row>
    <row r="224" spans="2:51" s="12" customFormat="1" ht="13.5">
      <c r="B224" s="216"/>
      <c r="C224" s="217"/>
      <c r="D224" s="218" t="s">
        <v>168</v>
      </c>
      <c r="E224" s="219" t="s">
        <v>22</v>
      </c>
      <c r="F224" s="220" t="s">
        <v>1483</v>
      </c>
      <c r="G224" s="217"/>
      <c r="H224" s="221" t="s">
        <v>22</v>
      </c>
      <c r="I224" s="222"/>
      <c r="J224" s="217"/>
      <c r="K224" s="217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168</v>
      </c>
      <c r="AU224" s="227" t="s">
        <v>88</v>
      </c>
      <c r="AV224" s="12" t="s">
        <v>24</v>
      </c>
      <c r="AW224" s="12" t="s">
        <v>42</v>
      </c>
      <c r="AX224" s="12" t="s">
        <v>79</v>
      </c>
      <c r="AY224" s="227" t="s">
        <v>159</v>
      </c>
    </row>
    <row r="225" spans="2:51" s="12" customFormat="1" ht="13.5">
      <c r="B225" s="216"/>
      <c r="C225" s="217"/>
      <c r="D225" s="218" t="s">
        <v>168</v>
      </c>
      <c r="E225" s="219" t="s">
        <v>22</v>
      </c>
      <c r="F225" s="220" t="s">
        <v>273</v>
      </c>
      <c r="G225" s="217"/>
      <c r="H225" s="221" t="s">
        <v>22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168</v>
      </c>
      <c r="AU225" s="227" t="s">
        <v>88</v>
      </c>
      <c r="AV225" s="12" t="s">
        <v>24</v>
      </c>
      <c r="AW225" s="12" t="s">
        <v>42</v>
      </c>
      <c r="AX225" s="12" t="s">
        <v>79</v>
      </c>
      <c r="AY225" s="227" t="s">
        <v>159</v>
      </c>
    </row>
    <row r="226" spans="2:51" s="13" customFormat="1" ht="13.5">
      <c r="B226" s="228"/>
      <c r="C226" s="229"/>
      <c r="D226" s="230" t="s">
        <v>168</v>
      </c>
      <c r="E226" s="231" t="s">
        <v>22</v>
      </c>
      <c r="F226" s="232" t="s">
        <v>858</v>
      </c>
      <c r="G226" s="229"/>
      <c r="H226" s="233">
        <v>4.41</v>
      </c>
      <c r="I226" s="234"/>
      <c r="J226" s="229"/>
      <c r="K226" s="229"/>
      <c r="L226" s="235"/>
      <c r="M226" s="236"/>
      <c r="N226" s="237"/>
      <c r="O226" s="237"/>
      <c r="P226" s="237"/>
      <c r="Q226" s="237"/>
      <c r="R226" s="237"/>
      <c r="S226" s="237"/>
      <c r="T226" s="238"/>
      <c r="AT226" s="239" t="s">
        <v>168</v>
      </c>
      <c r="AU226" s="239" t="s">
        <v>88</v>
      </c>
      <c r="AV226" s="13" t="s">
        <v>88</v>
      </c>
      <c r="AW226" s="13" t="s">
        <v>42</v>
      </c>
      <c r="AX226" s="13" t="s">
        <v>24</v>
      </c>
      <c r="AY226" s="239" t="s">
        <v>159</v>
      </c>
    </row>
    <row r="227" spans="2:65" s="1" customFormat="1" ht="31.5" customHeight="1">
      <c r="B227" s="41"/>
      <c r="C227" s="204" t="s">
        <v>349</v>
      </c>
      <c r="D227" s="204" t="s">
        <v>161</v>
      </c>
      <c r="E227" s="205" t="s">
        <v>548</v>
      </c>
      <c r="F227" s="206" t="s">
        <v>549</v>
      </c>
      <c r="G227" s="207" t="s">
        <v>258</v>
      </c>
      <c r="H227" s="208">
        <v>1.205</v>
      </c>
      <c r="I227" s="209"/>
      <c r="J227" s="210">
        <f>ROUND(I227*H227,2)</f>
        <v>0</v>
      </c>
      <c r="K227" s="206" t="s">
        <v>165</v>
      </c>
      <c r="L227" s="61"/>
      <c r="M227" s="211" t="s">
        <v>22</v>
      </c>
      <c r="N227" s="212" t="s">
        <v>50</v>
      </c>
      <c r="O227" s="42"/>
      <c r="P227" s="213">
        <f>O227*H227</f>
        <v>0</v>
      </c>
      <c r="Q227" s="213">
        <v>0</v>
      </c>
      <c r="R227" s="213">
        <f>Q227*H227</f>
        <v>0</v>
      </c>
      <c r="S227" s="213">
        <v>0</v>
      </c>
      <c r="T227" s="214">
        <f>S227*H227</f>
        <v>0</v>
      </c>
      <c r="AR227" s="25" t="s">
        <v>166</v>
      </c>
      <c r="AT227" s="25" t="s">
        <v>161</v>
      </c>
      <c r="AU227" s="25" t="s">
        <v>88</v>
      </c>
      <c r="AY227" s="25" t="s">
        <v>159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25" t="s">
        <v>24</v>
      </c>
      <c r="BK227" s="215">
        <f>ROUND(I227*H227,2)</f>
        <v>0</v>
      </c>
      <c r="BL227" s="25" t="s">
        <v>166</v>
      </c>
      <c r="BM227" s="25" t="s">
        <v>1493</v>
      </c>
    </row>
    <row r="228" spans="2:51" s="12" customFormat="1" ht="13.5">
      <c r="B228" s="216"/>
      <c r="C228" s="217"/>
      <c r="D228" s="218" t="s">
        <v>168</v>
      </c>
      <c r="E228" s="219" t="s">
        <v>22</v>
      </c>
      <c r="F228" s="220" t="s">
        <v>1494</v>
      </c>
      <c r="G228" s="217"/>
      <c r="H228" s="221" t="s">
        <v>22</v>
      </c>
      <c r="I228" s="222"/>
      <c r="J228" s="217"/>
      <c r="K228" s="217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168</v>
      </c>
      <c r="AU228" s="227" t="s">
        <v>88</v>
      </c>
      <c r="AV228" s="12" t="s">
        <v>24</v>
      </c>
      <c r="AW228" s="12" t="s">
        <v>42</v>
      </c>
      <c r="AX228" s="12" t="s">
        <v>79</v>
      </c>
      <c r="AY228" s="227" t="s">
        <v>159</v>
      </c>
    </row>
    <row r="229" spans="2:51" s="12" customFormat="1" ht="13.5">
      <c r="B229" s="216"/>
      <c r="C229" s="217"/>
      <c r="D229" s="218" t="s">
        <v>168</v>
      </c>
      <c r="E229" s="219" t="s">
        <v>22</v>
      </c>
      <c r="F229" s="220" t="s">
        <v>1495</v>
      </c>
      <c r="G229" s="217"/>
      <c r="H229" s="221" t="s">
        <v>22</v>
      </c>
      <c r="I229" s="222"/>
      <c r="J229" s="217"/>
      <c r="K229" s="217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168</v>
      </c>
      <c r="AU229" s="227" t="s">
        <v>88</v>
      </c>
      <c r="AV229" s="12" t="s">
        <v>24</v>
      </c>
      <c r="AW229" s="12" t="s">
        <v>42</v>
      </c>
      <c r="AX229" s="12" t="s">
        <v>79</v>
      </c>
      <c r="AY229" s="227" t="s">
        <v>159</v>
      </c>
    </row>
    <row r="230" spans="2:51" s="13" customFormat="1" ht="13.5">
      <c r="B230" s="228"/>
      <c r="C230" s="229"/>
      <c r="D230" s="218" t="s">
        <v>168</v>
      </c>
      <c r="E230" s="242" t="s">
        <v>22</v>
      </c>
      <c r="F230" s="243" t="s">
        <v>1496</v>
      </c>
      <c r="G230" s="229"/>
      <c r="H230" s="244">
        <v>0.855</v>
      </c>
      <c r="I230" s="234"/>
      <c r="J230" s="229"/>
      <c r="K230" s="229"/>
      <c r="L230" s="235"/>
      <c r="M230" s="236"/>
      <c r="N230" s="237"/>
      <c r="O230" s="237"/>
      <c r="P230" s="237"/>
      <c r="Q230" s="237"/>
      <c r="R230" s="237"/>
      <c r="S230" s="237"/>
      <c r="T230" s="238"/>
      <c r="AT230" s="239" t="s">
        <v>168</v>
      </c>
      <c r="AU230" s="239" t="s">
        <v>88</v>
      </c>
      <c r="AV230" s="13" t="s">
        <v>88</v>
      </c>
      <c r="AW230" s="13" t="s">
        <v>42</v>
      </c>
      <c r="AX230" s="13" t="s">
        <v>79</v>
      </c>
      <c r="AY230" s="239" t="s">
        <v>159</v>
      </c>
    </row>
    <row r="231" spans="2:51" s="13" customFormat="1" ht="13.5">
      <c r="B231" s="228"/>
      <c r="C231" s="229"/>
      <c r="D231" s="218" t="s">
        <v>168</v>
      </c>
      <c r="E231" s="242" t="s">
        <v>22</v>
      </c>
      <c r="F231" s="243" t="s">
        <v>1497</v>
      </c>
      <c r="G231" s="229"/>
      <c r="H231" s="244">
        <v>0.35</v>
      </c>
      <c r="I231" s="234"/>
      <c r="J231" s="229"/>
      <c r="K231" s="229"/>
      <c r="L231" s="235"/>
      <c r="M231" s="236"/>
      <c r="N231" s="237"/>
      <c r="O231" s="237"/>
      <c r="P231" s="237"/>
      <c r="Q231" s="237"/>
      <c r="R231" s="237"/>
      <c r="S231" s="237"/>
      <c r="T231" s="238"/>
      <c r="AT231" s="239" t="s">
        <v>168</v>
      </c>
      <c r="AU231" s="239" t="s">
        <v>88</v>
      </c>
      <c r="AV231" s="13" t="s">
        <v>88</v>
      </c>
      <c r="AW231" s="13" t="s">
        <v>42</v>
      </c>
      <c r="AX231" s="13" t="s">
        <v>79</v>
      </c>
      <c r="AY231" s="239" t="s">
        <v>159</v>
      </c>
    </row>
    <row r="232" spans="2:51" s="14" customFormat="1" ht="13.5">
      <c r="B232" s="245"/>
      <c r="C232" s="246"/>
      <c r="D232" s="218" t="s">
        <v>168</v>
      </c>
      <c r="E232" s="277" t="s">
        <v>22</v>
      </c>
      <c r="F232" s="278" t="s">
        <v>204</v>
      </c>
      <c r="G232" s="246"/>
      <c r="H232" s="279">
        <v>1.205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AT232" s="255" t="s">
        <v>168</v>
      </c>
      <c r="AU232" s="255" t="s">
        <v>88</v>
      </c>
      <c r="AV232" s="14" t="s">
        <v>166</v>
      </c>
      <c r="AW232" s="14" t="s">
        <v>42</v>
      </c>
      <c r="AX232" s="14" t="s">
        <v>24</v>
      </c>
      <c r="AY232" s="255" t="s">
        <v>159</v>
      </c>
    </row>
    <row r="233" spans="2:63" s="11" customFormat="1" ht="29.85" customHeight="1">
      <c r="B233" s="187"/>
      <c r="C233" s="188"/>
      <c r="D233" s="201" t="s">
        <v>78</v>
      </c>
      <c r="E233" s="202" t="s">
        <v>185</v>
      </c>
      <c r="F233" s="202" t="s">
        <v>558</v>
      </c>
      <c r="G233" s="188"/>
      <c r="H233" s="188"/>
      <c r="I233" s="191"/>
      <c r="J233" s="203">
        <f>BK233</f>
        <v>0</v>
      </c>
      <c r="K233" s="188"/>
      <c r="L233" s="193"/>
      <c r="M233" s="194"/>
      <c r="N233" s="195"/>
      <c r="O233" s="195"/>
      <c r="P233" s="196">
        <f>SUM(P234:P265)</f>
        <v>0</v>
      </c>
      <c r="Q233" s="195"/>
      <c r="R233" s="196">
        <f>SUM(R234:R265)</f>
        <v>0.14649976</v>
      </c>
      <c r="S233" s="195"/>
      <c r="T233" s="197">
        <f>SUM(T234:T265)</f>
        <v>0</v>
      </c>
      <c r="AR233" s="198" t="s">
        <v>24</v>
      </c>
      <c r="AT233" s="199" t="s">
        <v>78</v>
      </c>
      <c r="AU233" s="199" t="s">
        <v>24</v>
      </c>
      <c r="AY233" s="198" t="s">
        <v>159</v>
      </c>
      <c r="BK233" s="200">
        <f>SUM(BK234:BK265)</f>
        <v>0</v>
      </c>
    </row>
    <row r="234" spans="2:65" s="1" customFormat="1" ht="31.5" customHeight="1">
      <c r="B234" s="41"/>
      <c r="C234" s="204" t="s">
        <v>353</v>
      </c>
      <c r="D234" s="204" t="s">
        <v>161</v>
      </c>
      <c r="E234" s="205" t="s">
        <v>560</v>
      </c>
      <c r="F234" s="206" t="s">
        <v>561</v>
      </c>
      <c r="G234" s="207" t="s">
        <v>164</v>
      </c>
      <c r="H234" s="208">
        <v>24.376</v>
      </c>
      <c r="I234" s="209"/>
      <c r="J234" s="210">
        <f>ROUND(I234*H234,2)</f>
        <v>0</v>
      </c>
      <c r="K234" s="206" t="s">
        <v>165</v>
      </c>
      <c r="L234" s="61"/>
      <c r="M234" s="211" t="s">
        <v>22</v>
      </c>
      <c r="N234" s="212" t="s">
        <v>50</v>
      </c>
      <c r="O234" s="42"/>
      <c r="P234" s="213">
        <f>O234*H234</f>
        <v>0</v>
      </c>
      <c r="Q234" s="213">
        <v>0</v>
      </c>
      <c r="R234" s="213">
        <f>Q234*H234</f>
        <v>0</v>
      </c>
      <c r="S234" s="213">
        <v>0</v>
      </c>
      <c r="T234" s="214">
        <f>S234*H234</f>
        <v>0</v>
      </c>
      <c r="AR234" s="25" t="s">
        <v>166</v>
      </c>
      <c r="AT234" s="25" t="s">
        <v>161</v>
      </c>
      <c r="AU234" s="25" t="s">
        <v>88</v>
      </c>
      <c r="AY234" s="25" t="s">
        <v>159</v>
      </c>
      <c r="BE234" s="215">
        <f>IF(N234="základní",J234,0)</f>
        <v>0</v>
      </c>
      <c r="BF234" s="215">
        <f>IF(N234="snížená",J234,0)</f>
        <v>0</v>
      </c>
      <c r="BG234" s="215">
        <f>IF(N234="zákl. přenesená",J234,0)</f>
        <v>0</v>
      </c>
      <c r="BH234" s="215">
        <f>IF(N234="sníž. přenesená",J234,0)</f>
        <v>0</v>
      </c>
      <c r="BI234" s="215">
        <f>IF(N234="nulová",J234,0)</f>
        <v>0</v>
      </c>
      <c r="BJ234" s="25" t="s">
        <v>24</v>
      </c>
      <c r="BK234" s="215">
        <f>ROUND(I234*H234,2)</f>
        <v>0</v>
      </c>
      <c r="BL234" s="25" t="s">
        <v>166</v>
      </c>
      <c r="BM234" s="25" t="s">
        <v>1498</v>
      </c>
    </row>
    <row r="235" spans="2:51" s="12" customFormat="1" ht="13.5">
      <c r="B235" s="216"/>
      <c r="C235" s="217"/>
      <c r="D235" s="218" t="s">
        <v>168</v>
      </c>
      <c r="E235" s="219" t="s">
        <v>22</v>
      </c>
      <c r="F235" s="220" t="s">
        <v>1418</v>
      </c>
      <c r="G235" s="217"/>
      <c r="H235" s="221" t="s">
        <v>22</v>
      </c>
      <c r="I235" s="222"/>
      <c r="J235" s="217"/>
      <c r="K235" s="217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168</v>
      </c>
      <c r="AU235" s="227" t="s">
        <v>88</v>
      </c>
      <c r="AV235" s="12" t="s">
        <v>24</v>
      </c>
      <c r="AW235" s="12" t="s">
        <v>42</v>
      </c>
      <c r="AX235" s="12" t="s">
        <v>79</v>
      </c>
      <c r="AY235" s="227" t="s">
        <v>159</v>
      </c>
    </row>
    <row r="236" spans="2:51" s="12" customFormat="1" ht="13.5">
      <c r="B236" s="216"/>
      <c r="C236" s="217"/>
      <c r="D236" s="218" t="s">
        <v>168</v>
      </c>
      <c r="E236" s="219" t="s">
        <v>22</v>
      </c>
      <c r="F236" s="220" t="s">
        <v>192</v>
      </c>
      <c r="G236" s="217"/>
      <c r="H236" s="221" t="s">
        <v>22</v>
      </c>
      <c r="I236" s="222"/>
      <c r="J236" s="217"/>
      <c r="K236" s="217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168</v>
      </c>
      <c r="AU236" s="227" t="s">
        <v>88</v>
      </c>
      <c r="AV236" s="12" t="s">
        <v>24</v>
      </c>
      <c r="AW236" s="12" t="s">
        <v>42</v>
      </c>
      <c r="AX236" s="12" t="s">
        <v>79</v>
      </c>
      <c r="AY236" s="227" t="s">
        <v>159</v>
      </c>
    </row>
    <row r="237" spans="2:51" s="13" customFormat="1" ht="13.5">
      <c r="B237" s="228"/>
      <c r="C237" s="229"/>
      <c r="D237" s="230" t="s">
        <v>168</v>
      </c>
      <c r="E237" s="231" t="s">
        <v>22</v>
      </c>
      <c r="F237" s="232" t="s">
        <v>1421</v>
      </c>
      <c r="G237" s="229"/>
      <c r="H237" s="233">
        <v>24.376</v>
      </c>
      <c r="I237" s="234"/>
      <c r="J237" s="229"/>
      <c r="K237" s="229"/>
      <c r="L237" s="235"/>
      <c r="M237" s="236"/>
      <c r="N237" s="237"/>
      <c r="O237" s="237"/>
      <c r="P237" s="237"/>
      <c r="Q237" s="237"/>
      <c r="R237" s="237"/>
      <c r="S237" s="237"/>
      <c r="T237" s="238"/>
      <c r="AT237" s="239" t="s">
        <v>168</v>
      </c>
      <c r="AU237" s="239" t="s">
        <v>88</v>
      </c>
      <c r="AV237" s="13" t="s">
        <v>88</v>
      </c>
      <c r="AW237" s="13" t="s">
        <v>42</v>
      </c>
      <c r="AX237" s="13" t="s">
        <v>24</v>
      </c>
      <c r="AY237" s="239" t="s">
        <v>159</v>
      </c>
    </row>
    <row r="238" spans="2:65" s="1" customFormat="1" ht="22.5" customHeight="1">
      <c r="B238" s="41"/>
      <c r="C238" s="204" t="s">
        <v>358</v>
      </c>
      <c r="D238" s="204" t="s">
        <v>161</v>
      </c>
      <c r="E238" s="205" t="s">
        <v>1093</v>
      </c>
      <c r="F238" s="206" t="s">
        <v>1094</v>
      </c>
      <c r="G238" s="207" t="s">
        <v>164</v>
      </c>
      <c r="H238" s="208">
        <v>19.756</v>
      </c>
      <c r="I238" s="209"/>
      <c r="J238" s="210">
        <f>ROUND(I238*H238,2)</f>
        <v>0</v>
      </c>
      <c r="K238" s="206" t="s">
        <v>165</v>
      </c>
      <c r="L238" s="61"/>
      <c r="M238" s="211" t="s">
        <v>22</v>
      </c>
      <c r="N238" s="212" t="s">
        <v>50</v>
      </c>
      <c r="O238" s="42"/>
      <c r="P238" s="213">
        <f>O238*H238</f>
        <v>0</v>
      </c>
      <c r="Q238" s="213">
        <v>0</v>
      </c>
      <c r="R238" s="213">
        <f>Q238*H238</f>
        <v>0</v>
      </c>
      <c r="S238" s="213">
        <v>0</v>
      </c>
      <c r="T238" s="214">
        <f>S238*H238</f>
        <v>0</v>
      </c>
      <c r="AR238" s="25" t="s">
        <v>166</v>
      </c>
      <c r="AT238" s="25" t="s">
        <v>161</v>
      </c>
      <c r="AU238" s="25" t="s">
        <v>88</v>
      </c>
      <c r="AY238" s="25" t="s">
        <v>159</v>
      </c>
      <c r="BE238" s="215">
        <f>IF(N238="základní",J238,0)</f>
        <v>0</v>
      </c>
      <c r="BF238" s="215">
        <f>IF(N238="snížená",J238,0)</f>
        <v>0</v>
      </c>
      <c r="BG238" s="215">
        <f>IF(N238="zákl. přenesená",J238,0)</f>
        <v>0</v>
      </c>
      <c r="BH238" s="215">
        <f>IF(N238="sníž. přenesená",J238,0)</f>
        <v>0</v>
      </c>
      <c r="BI238" s="215">
        <f>IF(N238="nulová",J238,0)</f>
        <v>0</v>
      </c>
      <c r="BJ238" s="25" t="s">
        <v>24</v>
      </c>
      <c r="BK238" s="215">
        <f>ROUND(I238*H238,2)</f>
        <v>0</v>
      </c>
      <c r="BL238" s="25" t="s">
        <v>166</v>
      </c>
      <c r="BM238" s="25" t="s">
        <v>1499</v>
      </c>
    </row>
    <row r="239" spans="2:51" s="12" customFormat="1" ht="13.5">
      <c r="B239" s="216"/>
      <c r="C239" s="217"/>
      <c r="D239" s="218" t="s">
        <v>168</v>
      </c>
      <c r="E239" s="219" t="s">
        <v>22</v>
      </c>
      <c r="F239" s="220" t="s">
        <v>1418</v>
      </c>
      <c r="G239" s="217"/>
      <c r="H239" s="221" t="s">
        <v>22</v>
      </c>
      <c r="I239" s="222"/>
      <c r="J239" s="217"/>
      <c r="K239" s="217"/>
      <c r="L239" s="223"/>
      <c r="M239" s="224"/>
      <c r="N239" s="225"/>
      <c r="O239" s="225"/>
      <c r="P239" s="225"/>
      <c r="Q239" s="225"/>
      <c r="R239" s="225"/>
      <c r="S239" s="225"/>
      <c r="T239" s="226"/>
      <c r="AT239" s="227" t="s">
        <v>168</v>
      </c>
      <c r="AU239" s="227" t="s">
        <v>88</v>
      </c>
      <c r="AV239" s="12" t="s">
        <v>24</v>
      </c>
      <c r="AW239" s="12" t="s">
        <v>42</v>
      </c>
      <c r="AX239" s="12" t="s">
        <v>79</v>
      </c>
      <c r="AY239" s="227" t="s">
        <v>159</v>
      </c>
    </row>
    <row r="240" spans="2:51" s="12" customFormat="1" ht="13.5">
      <c r="B240" s="216"/>
      <c r="C240" s="217"/>
      <c r="D240" s="218" t="s">
        <v>168</v>
      </c>
      <c r="E240" s="219" t="s">
        <v>22</v>
      </c>
      <c r="F240" s="220" t="s">
        <v>478</v>
      </c>
      <c r="G240" s="217"/>
      <c r="H240" s="221" t="s">
        <v>22</v>
      </c>
      <c r="I240" s="222"/>
      <c r="J240" s="217"/>
      <c r="K240" s="217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168</v>
      </c>
      <c r="AU240" s="227" t="s">
        <v>88</v>
      </c>
      <c r="AV240" s="12" t="s">
        <v>24</v>
      </c>
      <c r="AW240" s="12" t="s">
        <v>42</v>
      </c>
      <c r="AX240" s="12" t="s">
        <v>79</v>
      </c>
      <c r="AY240" s="227" t="s">
        <v>159</v>
      </c>
    </row>
    <row r="241" spans="2:51" s="12" customFormat="1" ht="13.5">
      <c r="B241" s="216"/>
      <c r="C241" s="217"/>
      <c r="D241" s="218" t="s">
        <v>168</v>
      </c>
      <c r="E241" s="219" t="s">
        <v>22</v>
      </c>
      <c r="F241" s="220" t="s">
        <v>571</v>
      </c>
      <c r="G241" s="217"/>
      <c r="H241" s="221" t="s">
        <v>22</v>
      </c>
      <c r="I241" s="222"/>
      <c r="J241" s="217"/>
      <c r="K241" s="217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168</v>
      </c>
      <c r="AU241" s="227" t="s">
        <v>88</v>
      </c>
      <c r="AV241" s="12" t="s">
        <v>24</v>
      </c>
      <c r="AW241" s="12" t="s">
        <v>42</v>
      </c>
      <c r="AX241" s="12" t="s">
        <v>79</v>
      </c>
      <c r="AY241" s="227" t="s">
        <v>159</v>
      </c>
    </row>
    <row r="242" spans="2:51" s="13" customFormat="1" ht="13.5">
      <c r="B242" s="228"/>
      <c r="C242" s="229"/>
      <c r="D242" s="230" t="s">
        <v>168</v>
      </c>
      <c r="E242" s="231" t="s">
        <v>22</v>
      </c>
      <c r="F242" s="232" t="s">
        <v>1419</v>
      </c>
      <c r="G242" s="229"/>
      <c r="H242" s="233">
        <v>19.756</v>
      </c>
      <c r="I242" s="234"/>
      <c r="J242" s="229"/>
      <c r="K242" s="229"/>
      <c r="L242" s="235"/>
      <c r="M242" s="236"/>
      <c r="N242" s="237"/>
      <c r="O242" s="237"/>
      <c r="P242" s="237"/>
      <c r="Q242" s="237"/>
      <c r="R242" s="237"/>
      <c r="S242" s="237"/>
      <c r="T242" s="238"/>
      <c r="AT242" s="239" t="s">
        <v>168</v>
      </c>
      <c r="AU242" s="239" t="s">
        <v>88</v>
      </c>
      <c r="AV242" s="13" t="s">
        <v>88</v>
      </c>
      <c r="AW242" s="13" t="s">
        <v>42</v>
      </c>
      <c r="AX242" s="13" t="s">
        <v>24</v>
      </c>
      <c r="AY242" s="239" t="s">
        <v>159</v>
      </c>
    </row>
    <row r="243" spans="2:65" s="1" customFormat="1" ht="22.5" customHeight="1">
      <c r="B243" s="41"/>
      <c r="C243" s="204" t="s">
        <v>369</v>
      </c>
      <c r="D243" s="204" t="s">
        <v>161</v>
      </c>
      <c r="E243" s="205" t="s">
        <v>568</v>
      </c>
      <c r="F243" s="206" t="s">
        <v>569</v>
      </c>
      <c r="G243" s="207" t="s">
        <v>164</v>
      </c>
      <c r="H243" s="208">
        <v>24.376</v>
      </c>
      <c r="I243" s="209"/>
      <c r="J243" s="210">
        <f>ROUND(I243*H243,2)</f>
        <v>0</v>
      </c>
      <c r="K243" s="206" t="s">
        <v>165</v>
      </c>
      <c r="L243" s="61"/>
      <c r="M243" s="211" t="s">
        <v>22</v>
      </c>
      <c r="N243" s="212" t="s">
        <v>50</v>
      </c>
      <c r="O243" s="42"/>
      <c r="P243" s="213">
        <f>O243*H243</f>
        <v>0</v>
      </c>
      <c r="Q243" s="213">
        <v>0</v>
      </c>
      <c r="R243" s="213">
        <f>Q243*H243</f>
        <v>0</v>
      </c>
      <c r="S243" s="213">
        <v>0</v>
      </c>
      <c r="T243" s="214">
        <f>S243*H243</f>
        <v>0</v>
      </c>
      <c r="AR243" s="25" t="s">
        <v>166</v>
      </c>
      <c r="AT243" s="25" t="s">
        <v>161</v>
      </c>
      <c r="AU243" s="25" t="s">
        <v>88</v>
      </c>
      <c r="AY243" s="25" t="s">
        <v>159</v>
      </c>
      <c r="BE243" s="215">
        <f>IF(N243="základní",J243,0)</f>
        <v>0</v>
      </c>
      <c r="BF243" s="215">
        <f>IF(N243="snížená",J243,0)</f>
        <v>0</v>
      </c>
      <c r="BG243" s="215">
        <f>IF(N243="zákl. přenesená",J243,0)</f>
        <v>0</v>
      </c>
      <c r="BH243" s="215">
        <f>IF(N243="sníž. přenesená",J243,0)</f>
        <v>0</v>
      </c>
      <c r="BI243" s="215">
        <f>IF(N243="nulová",J243,0)</f>
        <v>0</v>
      </c>
      <c r="BJ243" s="25" t="s">
        <v>24</v>
      </c>
      <c r="BK243" s="215">
        <f>ROUND(I243*H243,2)</f>
        <v>0</v>
      </c>
      <c r="BL243" s="25" t="s">
        <v>166</v>
      </c>
      <c r="BM243" s="25" t="s">
        <v>1500</v>
      </c>
    </row>
    <row r="244" spans="2:51" s="12" customFormat="1" ht="13.5">
      <c r="B244" s="216"/>
      <c r="C244" s="217"/>
      <c r="D244" s="218" t="s">
        <v>168</v>
      </c>
      <c r="E244" s="219" t="s">
        <v>22</v>
      </c>
      <c r="F244" s="220" t="s">
        <v>1418</v>
      </c>
      <c r="G244" s="217"/>
      <c r="H244" s="221" t="s">
        <v>22</v>
      </c>
      <c r="I244" s="222"/>
      <c r="J244" s="217"/>
      <c r="K244" s="217"/>
      <c r="L244" s="223"/>
      <c r="M244" s="224"/>
      <c r="N244" s="225"/>
      <c r="O244" s="225"/>
      <c r="P244" s="225"/>
      <c r="Q244" s="225"/>
      <c r="R244" s="225"/>
      <c r="S244" s="225"/>
      <c r="T244" s="226"/>
      <c r="AT244" s="227" t="s">
        <v>168</v>
      </c>
      <c r="AU244" s="227" t="s">
        <v>88</v>
      </c>
      <c r="AV244" s="12" t="s">
        <v>24</v>
      </c>
      <c r="AW244" s="12" t="s">
        <v>42</v>
      </c>
      <c r="AX244" s="12" t="s">
        <v>79</v>
      </c>
      <c r="AY244" s="227" t="s">
        <v>159</v>
      </c>
    </row>
    <row r="245" spans="2:51" s="12" customFormat="1" ht="13.5">
      <c r="B245" s="216"/>
      <c r="C245" s="217"/>
      <c r="D245" s="218" t="s">
        <v>168</v>
      </c>
      <c r="E245" s="219" t="s">
        <v>22</v>
      </c>
      <c r="F245" s="220" t="s">
        <v>571</v>
      </c>
      <c r="G245" s="217"/>
      <c r="H245" s="221" t="s">
        <v>22</v>
      </c>
      <c r="I245" s="222"/>
      <c r="J245" s="217"/>
      <c r="K245" s="217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168</v>
      </c>
      <c r="AU245" s="227" t="s">
        <v>88</v>
      </c>
      <c r="AV245" s="12" t="s">
        <v>24</v>
      </c>
      <c r="AW245" s="12" t="s">
        <v>42</v>
      </c>
      <c r="AX245" s="12" t="s">
        <v>79</v>
      </c>
      <c r="AY245" s="227" t="s">
        <v>159</v>
      </c>
    </row>
    <row r="246" spans="2:51" s="12" customFormat="1" ht="13.5">
      <c r="B246" s="216"/>
      <c r="C246" s="217"/>
      <c r="D246" s="218" t="s">
        <v>168</v>
      </c>
      <c r="E246" s="219" t="s">
        <v>22</v>
      </c>
      <c r="F246" s="220" t="s">
        <v>192</v>
      </c>
      <c r="G246" s="217"/>
      <c r="H246" s="221" t="s">
        <v>22</v>
      </c>
      <c r="I246" s="222"/>
      <c r="J246" s="217"/>
      <c r="K246" s="217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168</v>
      </c>
      <c r="AU246" s="227" t="s">
        <v>88</v>
      </c>
      <c r="AV246" s="12" t="s">
        <v>24</v>
      </c>
      <c r="AW246" s="12" t="s">
        <v>42</v>
      </c>
      <c r="AX246" s="12" t="s">
        <v>79</v>
      </c>
      <c r="AY246" s="227" t="s">
        <v>159</v>
      </c>
    </row>
    <row r="247" spans="2:51" s="13" customFormat="1" ht="13.5">
      <c r="B247" s="228"/>
      <c r="C247" s="229"/>
      <c r="D247" s="230" t="s">
        <v>168</v>
      </c>
      <c r="E247" s="231" t="s">
        <v>22</v>
      </c>
      <c r="F247" s="232" t="s">
        <v>1421</v>
      </c>
      <c r="G247" s="229"/>
      <c r="H247" s="233">
        <v>24.376</v>
      </c>
      <c r="I247" s="234"/>
      <c r="J247" s="229"/>
      <c r="K247" s="229"/>
      <c r="L247" s="235"/>
      <c r="M247" s="236"/>
      <c r="N247" s="237"/>
      <c r="O247" s="237"/>
      <c r="P247" s="237"/>
      <c r="Q247" s="237"/>
      <c r="R247" s="237"/>
      <c r="S247" s="237"/>
      <c r="T247" s="238"/>
      <c r="AT247" s="239" t="s">
        <v>168</v>
      </c>
      <c r="AU247" s="239" t="s">
        <v>88</v>
      </c>
      <c r="AV247" s="13" t="s">
        <v>88</v>
      </c>
      <c r="AW247" s="13" t="s">
        <v>42</v>
      </c>
      <c r="AX247" s="13" t="s">
        <v>24</v>
      </c>
      <c r="AY247" s="239" t="s">
        <v>159</v>
      </c>
    </row>
    <row r="248" spans="2:65" s="1" customFormat="1" ht="22.5" customHeight="1">
      <c r="B248" s="41"/>
      <c r="C248" s="204" t="s">
        <v>374</v>
      </c>
      <c r="D248" s="204" t="s">
        <v>161</v>
      </c>
      <c r="E248" s="205" t="s">
        <v>577</v>
      </c>
      <c r="F248" s="206" t="s">
        <v>578</v>
      </c>
      <c r="G248" s="207" t="s">
        <v>164</v>
      </c>
      <c r="H248" s="208">
        <v>41.916</v>
      </c>
      <c r="I248" s="209"/>
      <c r="J248" s="210">
        <f>ROUND(I248*H248,2)</f>
        <v>0</v>
      </c>
      <c r="K248" s="206" t="s">
        <v>165</v>
      </c>
      <c r="L248" s="61"/>
      <c r="M248" s="211" t="s">
        <v>22</v>
      </c>
      <c r="N248" s="212" t="s">
        <v>50</v>
      </c>
      <c r="O248" s="42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AR248" s="25" t="s">
        <v>166</v>
      </c>
      <c r="AT248" s="25" t="s">
        <v>161</v>
      </c>
      <c r="AU248" s="25" t="s">
        <v>88</v>
      </c>
      <c r="AY248" s="25" t="s">
        <v>159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25" t="s">
        <v>24</v>
      </c>
      <c r="BK248" s="215">
        <f>ROUND(I248*H248,2)</f>
        <v>0</v>
      </c>
      <c r="BL248" s="25" t="s">
        <v>166</v>
      </c>
      <c r="BM248" s="25" t="s">
        <v>1501</v>
      </c>
    </row>
    <row r="249" spans="2:51" s="12" customFormat="1" ht="13.5">
      <c r="B249" s="216"/>
      <c r="C249" s="217"/>
      <c r="D249" s="218" t="s">
        <v>168</v>
      </c>
      <c r="E249" s="219" t="s">
        <v>22</v>
      </c>
      <c r="F249" s="220" t="s">
        <v>1502</v>
      </c>
      <c r="G249" s="217"/>
      <c r="H249" s="221" t="s">
        <v>22</v>
      </c>
      <c r="I249" s="222"/>
      <c r="J249" s="217"/>
      <c r="K249" s="217"/>
      <c r="L249" s="223"/>
      <c r="M249" s="224"/>
      <c r="N249" s="225"/>
      <c r="O249" s="225"/>
      <c r="P249" s="225"/>
      <c r="Q249" s="225"/>
      <c r="R249" s="225"/>
      <c r="S249" s="225"/>
      <c r="T249" s="226"/>
      <c r="AT249" s="227" t="s">
        <v>168</v>
      </c>
      <c r="AU249" s="227" t="s">
        <v>88</v>
      </c>
      <c r="AV249" s="12" t="s">
        <v>24</v>
      </c>
      <c r="AW249" s="12" t="s">
        <v>42</v>
      </c>
      <c r="AX249" s="12" t="s">
        <v>79</v>
      </c>
      <c r="AY249" s="227" t="s">
        <v>159</v>
      </c>
    </row>
    <row r="250" spans="2:51" s="12" customFormat="1" ht="13.5">
      <c r="B250" s="216"/>
      <c r="C250" s="217"/>
      <c r="D250" s="218" t="s">
        <v>168</v>
      </c>
      <c r="E250" s="219" t="s">
        <v>22</v>
      </c>
      <c r="F250" s="220" t="s">
        <v>478</v>
      </c>
      <c r="G250" s="217"/>
      <c r="H250" s="221" t="s">
        <v>22</v>
      </c>
      <c r="I250" s="222"/>
      <c r="J250" s="217"/>
      <c r="K250" s="217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168</v>
      </c>
      <c r="AU250" s="227" t="s">
        <v>88</v>
      </c>
      <c r="AV250" s="12" t="s">
        <v>24</v>
      </c>
      <c r="AW250" s="12" t="s">
        <v>42</v>
      </c>
      <c r="AX250" s="12" t="s">
        <v>79</v>
      </c>
      <c r="AY250" s="227" t="s">
        <v>159</v>
      </c>
    </row>
    <row r="251" spans="2:51" s="13" customFormat="1" ht="13.5">
      <c r="B251" s="228"/>
      <c r="C251" s="229"/>
      <c r="D251" s="218" t="s">
        <v>168</v>
      </c>
      <c r="E251" s="242" t="s">
        <v>22</v>
      </c>
      <c r="F251" s="243" t="s">
        <v>1503</v>
      </c>
      <c r="G251" s="229"/>
      <c r="H251" s="244">
        <v>22.16</v>
      </c>
      <c r="I251" s="234"/>
      <c r="J251" s="229"/>
      <c r="K251" s="229"/>
      <c r="L251" s="235"/>
      <c r="M251" s="236"/>
      <c r="N251" s="237"/>
      <c r="O251" s="237"/>
      <c r="P251" s="237"/>
      <c r="Q251" s="237"/>
      <c r="R251" s="237"/>
      <c r="S251" s="237"/>
      <c r="T251" s="238"/>
      <c r="AT251" s="239" t="s">
        <v>168</v>
      </c>
      <c r="AU251" s="239" t="s">
        <v>88</v>
      </c>
      <c r="AV251" s="13" t="s">
        <v>88</v>
      </c>
      <c r="AW251" s="13" t="s">
        <v>42</v>
      </c>
      <c r="AX251" s="13" t="s">
        <v>79</v>
      </c>
      <c r="AY251" s="239" t="s">
        <v>159</v>
      </c>
    </row>
    <row r="252" spans="2:51" s="13" customFormat="1" ht="13.5">
      <c r="B252" s="228"/>
      <c r="C252" s="229"/>
      <c r="D252" s="218" t="s">
        <v>168</v>
      </c>
      <c r="E252" s="242" t="s">
        <v>22</v>
      </c>
      <c r="F252" s="243" t="s">
        <v>1419</v>
      </c>
      <c r="G252" s="229"/>
      <c r="H252" s="244">
        <v>19.756</v>
      </c>
      <c r="I252" s="234"/>
      <c r="J252" s="229"/>
      <c r="K252" s="229"/>
      <c r="L252" s="235"/>
      <c r="M252" s="236"/>
      <c r="N252" s="237"/>
      <c r="O252" s="237"/>
      <c r="P252" s="237"/>
      <c r="Q252" s="237"/>
      <c r="R252" s="237"/>
      <c r="S252" s="237"/>
      <c r="T252" s="238"/>
      <c r="AT252" s="239" t="s">
        <v>168</v>
      </c>
      <c r="AU252" s="239" t="s">
        <v>88</v>
      </c>
      <c r="AV252" s="13" t="s">
        <v>88</v>
      </c>
      <c r="AW252" s="13" t="s">
        <v>42</v>
      </c>
      <c r="AX252" s="13" t="s">
        <v>79</v>
      </c>
      <c r="AY252" s="239" t="s">
        <v>159</v>
      </c>
    </row>
    <row r="253" spans="2:51" s="14" customFormat="1" ht="13.5">
      <c r="B253" s="245"/>
      <c r="C253" s="246"/>
      <c r="D253" s="230" t="s">
        <v>168</v>
      </c>
      <c r="E253" s="247" t="s">
        <v>22</v>
      </c>
      <c r="F253" s="248" t="s">
        <v>204</v>
      </c>
      <c r="G253" s="246"/>
      <c r="H253" s="249">
        <v>41.916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AT253" s="255" t="s">
        <v>168</v>
      </c>
      <c r="AU253" s="255" t="s">
        <v>88</v>
      </c>
      <c r="AV253" s="14" t="s">
        <v>166</v>
      </c>
      <c r="AW253" s="14" t="s">
        <v>42</v>
      </c>
      <c r="AX253" s="14" t="s">
        <v>24</v>
      </c>
      <c r="AY253" s="255" t="s">
        <v>159</v>
      </c>
    </row>
    <row r="254" spans="2:65" s="1" customFormat="1" ht="31.5" customHeight="1">
      <c r="B254" s="41"/>
      <c r="C254" s="204" t="s">
        <v>381</v>
      </c>
      <c r="D254" s="204" t="s">
        <v>161</v>
      </c>
      <c r="E254" s="205" t="s">
        <v>1099</v>
      </c>
      <c r="F254" s="206" t="s">
        <v>1100</v>
      </c>
      <c r="G254" s="207" t="s">
        <v>164</v>
      </c>
      <c r="H254" s="208">
        <v>19.756</v>
      </c>
      <c r="I254" s="209"/>
      <c r="J254" s="210">
        <f>ROUND(I254*H254,2)</f>
        <v>0</v>
      </c>
      <c r="K254" s="206" t="s">
        <v>165</v>
      </c>
      <c r="L254" s="61"/>
      <c r="M254" s="211" t="s">
        <v>22</v>
      </c>
      <c r="N254" s="212" t="s">
        <v>50</v>
      </c>
      <c r="O254" s="42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AR254" s="25" t="s">
        <v>166</v>
      </c>
      <c r="AT254" s="25" t="s">
        <v>161</v>
      </c>
      <c r="AU254" s="25" t="s">
        <v>88</v>
      </c>
      <c r="AY254" s="25" t="s">
        <v>159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25" t="s">
        <v>24</v>
      </c>
      <c r="BK254" s="215">
        <f>ROUND(I254*H254,2)</f>
        <v>0</v>
      </c>
      <c r="BL254" s="25" t="s">
        <v>166</v>
      </c>
      <c r="BM254" s="25" t="s">
        <v>1504</v>
      </c>
    </row>
    <row r="255" spans="2:51" s="12" customFormat="1" ht="13.5">
      <c r="B255" s="216"/>
      <c r="C255" s="217"/>
      <c r="D255" s="218" t="s">
        <v>168</v>
      </c>
      <c r="E255" s="219" t="s">
        <v>22</v>
      </c>
      <c r="F255" s="220" t="s">
        <v>1486</v>
      </c>
      <c r="G255" s="217"/>
      <c r="H255" s="221" t="s">
        <v>22</v>
      </c>
      <c r="I255" s="222"/>
      <c r="J255" s="217"/>
      <c r="K255" s="217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168</v>
      </c>
      <c r="AU255" s="227" t="s">
        <v>88</v>
      </c>
      <c r="AV255" s="12" t="s">
        <v>24</v>
      </c>
      <c r="AW255" s="12" t="s">
        <v>42</v>
      </c>
      <c r="AX255" s="12" t="s">
        <v>79</v>
      </c>
      <c r="AY255" s="227" t="s">
        <v>159</v>
      </c>
    </row>
    <row r="256" spans="2:51" s="12" customFormat="1" ht="13.5">
      <c r="B256" s="216"/>
      <c r="C256" s="217"/>
      <c r="D256" s="218" t="s">
        <v>168</v>
      </c>
      <c r="E256" s="219" t="s">
        <v>22</v>
      </c>
      <c r="F256" s="220" t="s">
        <v>478</v>
      </c>
      <c r="G256" s="217"/>
      <c r="H256" s="221" t="s">
        <v>22</v>
      </c>
      <c r="I256" s="222"/>
      <c r="J256" s="217"/>
      <c r="K256" s="217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168</v>
      </c>
      <c r="AU256" s="227" t="s">
        <v>88</v>
      </c>
      <c r="AV256" s="12" t="s">
        <v>24</v>
      </c>
      <c r="AW256" s="12" t="s">
        <v>42</v>
      </c>
      <c r="AX256" s="12" t="s">
        <v>79</v>
      </c>
      <c r="AY256" s="227" t="s">
        <v>159</v>
      </c>
    </row>
    <row r="257" spans="2:51" s="13" customFormat="1" ht="13.5">
      <c r="B257" s="228"/>
      <c r="C257" s="229"/>
      <c r="D257" s="230" t="s">
        <v>168</v>
      </c>
      <c r="E257" s="231" t="s">
        <v>22</v>
      </c>
      <c r="F257" s="232" t="s">
        <v>1419</v>
      </c>
      <c r="G257" s="229"/>
      <c r="H257" s="233">
        <v>19.756</v>
      </c>
      <c r="I257" s="234"/>
      <c r="J257" s="229"/>
      <c r="K257" s="229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168</v>
      </c>
      <c r="AU257" s="239" t="s">
        <v>88</v>
      </c>
      <c r="AV257" s="13" t="s">
        <v>88</v>
      </c>
      <c r="AW257" s="13" t="s">
        <v>42</v>
      </c>
      <c r="AX257" s="13" t="s">
        <v>24</v>
      </c>
      <c r="AY257" s="239" t="s">
        <v>159</v>
      </c>
    </row>
    <row r="258" spans="2:65" s="1" customFormat="1" ht="31.5" customHeight="1">
      <c r="B258" s="41"/>
      <c r="C258" s="204" t="s">
        <v>394</v>
      </c>
      <c r="D258" s="204" t="s">
        <v>161</v>
      </c>
      <c r="E258" s="205" t="s">
        <v>582</v>
      </c>
      <c r="F258" s="206" t="s">
        <v>583</v>
      </c>
      <c r="G258" s="207" t="s">
        <v>164</v>
      </c>
      <c r="H258" s="208">
        <v>24.376</v>
      </c>
      <c r="I258" s="209"/>
      <c r="J258" s="210">
        <f>ROUND(I258*H258,2)</f>
        <v>0</v>
      </c>
      <c r="K258" s="206" t="s">
        <v>165</v>
      </c>
      <c r="L258" s="61"/>
      <c r="M258" s="211" t="s">
        <v>22</v>
      </c>
      <c r="N258" s="212" t="s">
        <v>50</v>
      </c>
      <c r="O258" s="42"/>
      <c r="P258" s="213">
        <f>O258*H258</f>
        <v>0</v>
      </c>
      <c r="Q258" s="213">
        <v>0.00601</v>
      </c>
      <c r="R258" s="213">
        <f>Q258*H258</f>
        <v>0.14649976</v>
      </c>
      <c r="S258" s="213">
        <v>0</v>
      </c>
      <c r="T258" s="214">
        <f>S258*H258</f>
        <v>0</v>
      </c>
      <c r="AR258" s="25" t="s">
        <v>166</v>
      </c>
      <c r="AT258" s="25" t="s">
        <v>161</v>
      </c>
      <c r="AU258" s="25" t="s">
        <v>88</v>
      </c>
      <c r="AY258" s="25" t="s">
        <v>159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25" t="s">
        <v>24</v>
      </c>
      <c r="BK258" s="215">
        <f>ROUND(I258*H258,2)</f>
        <v>0</v>
      </c>
      <c r="BL258" s="25" t="s">
        <v>166</v>
      </c>
      <c r="BM258" s="25" t="s">
        <v>1505</v>
      </c>
    </row>
    <row r="259" spans="2:51" s="12" customFormat="1" ht="13.5">
      <c r="B259" s="216"/>
      <c r="C259" s="217"/>
      <c r="D259" s="218" t="s">
        <v>168</v>
      </c>
      <c r="E259" s="219" t="s">
        <v>22</v>
      </c>
      <c r="F259" s="220" t="s">
        <v>1506</v>
      </c>
      <c r="G259" s="217"/>
      <c r="H259" s="221" t="s">
        <v>22</v>
      </c>
      <c r="I259" s="222"/>
      <c r="J259" s="217"/>
      <c r="K259" s="217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168</v>
      </c>
      <c r="AU259" s="227" t="s">
        <v>88</v>
      </c>
      <c r="AV259" s="12" t="s">
        <v>24</v>
      </c>
      <c r="AW259" s="12" t="s">
        <v>42</v>
      </c>
      <c r="AX259" s="12" t="s">
        <v>79</v>
      </c>
      <c r="AY259" s="227" t="s">
        <v>159</v>
      </c>
    </row>
    <row r="260" spans="2:51" s="13" customFormat="1" ht="13.5">
      <c r="B260" s="228"/>
      <c r="C260" s="229"/>
      <c r="D260" s="230" t="s">
        <v>168</v>
      </c>
      <c r="E260" s="231" t="s">
        <v>22</v>
      </c>
      <c r="F260" s="232" t="s">
        <v>1507</v>
      </c>
      <c r="G260" s="229"/>
      <c r="H260" s="233">
        <v>24.376</v>
      </c>
      <c r="I260" s="234"/>
      <c r="J260" s="229"/>
      <c r="K260" s="229"/>
      <c r="L260" s="235"/>
      <c r="M260" s="236"/>
      <c r="N260" s="237"/>
      <c r="O260" s="237"/>
      <c r="P260" s="237"/>
      <c r="Q260" s="237"/>
      <c r="R260" s="237"/>
      <c r="S260" s="237"/>
      <c r="T260" s="238"/>
      <c r="AT260" s="239" t="s">
        <v>168</v>
      </c>
      <c r="AU260" s="239" t="s">
        <v>88</v>
      </c>
      <c r="AV260" s="13" t="s">
        <v>88</v>
      </c>
      <c r="AW260" s="13" t="s">
        <v>42</v>
      </c>
      <c r="AX260" s="13" t="s">
        <v>24</v>
      </c>
      <c r="AY260" s="239" t="s">
        <v>159</v>
      </c>
    </row>
    <row r="261" spans="2:65" s="1" customFormat="1" ht="31.5" customHeight="1">
      <c r="B261" s="41"/>
      <c r="C261" s="204" t="s">
        <v>402</v>
      </c>
      <c r="D261" s="204" t="s">
        <v>161</v>
      </c>
      <c r="E261" s="205" t="s">
        <v>598</v>
      </c>
      <c r="F261" s="206" t="s">
        <v>599</v>
      </c>
      <c r="G261" s="207" t="s">
        <v>164</v>
      </c>
      <c r="H261" s="208">
        <v>48.752</v>
      </c>
      <c r="I261" s="209"/>
      <c r="J261" s="210">
        <f>ROUND(I261*H261,2)</f>
        <v>0</v>
      </c>
      <c r="K261" s="206" t="s">
        <v>165</v>
      </c>
      <c r="L261" s="61"/>
      <c r="M261" s="211" t="s">
        <v>22</v>
      </c>
      <c r="N261" s="212" t="s">
        <v>50</v>
      </c>
      <c r="O261" s="42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AR261" s="25" t="s">
        <v>166</v>
      </c>
      <c r="AT261" s="25" t="s">
        <v>161</v>
      </c>
      <c r="AU261" s="25" t="s">
        <v>88</v>
      </c>
      <c r="AY261" s="25" t="s">
        <v>159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25" t="s">
        <v>24</v>
      </c>
      <c r="BK261" s="215">
        <f>ROUND(I261*H261,2)</f>
        <v>0</v>
      </c>
      <c r="BL261" s="25" t="s">
        <v>166</v>
      </c>
      <c r="BM261" s="25" t="s">
        <v>1508</v>
      </c>
    </row>
    <row r="262" spans="2:51" s="12" customFormat="1" ht="13.5">
      <c r="B262" s="216"/>
      <c r="C262" s="217"/>
      <c r="D262" s="218" t="s">
        <v>168</v>
      </c>
      <c r="E262" s="219" t="s">
        <v>22</v>
      </c>
      <c r="F262" s="220" t="s">
        <v>1483</v>
      </c>
      <c r="G262" s="217"/>
      <c r="H262" s="221" t="s">
        <v>22</v>
      </c>
      <c r="I262" s="222"/>
      <c r="J262" s="217"/>
      <c r="K262" s="217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168</v>
      </c>
      <c r="AU262" s="227" t="s">
        <v>88</v>
      </c>
      <c r="AV262" s="12" t="s">
        <v>24</v>
      </c>
      <c r="AW262" s="12" t="s">
        <v>42</v>
      </c>
      <c r="AX262" s="12" t="s">
        <v>79</v>
      </c>
      <c r="AY262" s="227" t="s">
        <v>159</v>
      </c>
    </row>
    <row r="263" spans="2:51" s="12" customFormat="1" ht="13.5">
      <c r="B263" s="216"/>
      <c r="C263" s="217"/>
      <c r="D263" s="218" t="s">
        <v>168</v>
      </c>
      <c r="E263" s="219" t="s">
        <v>22</v>
      </c>
      <c r="F263" s="220" t="s">
        <v>192</v>
      </c>
      <c r="G263" s="217"/>
      <c r="H263" s="221" t="s">
        <v>22</v>
      </c>
      <c r="I263" s="222"/>
      <c r="J263" s="217"/>
      <c r="K263" s="217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168</v>
      </c>
      <c r="AU263" s="227" t="s">
        <v>88</v>
      </c>
      <c r="AV263" s="12" t="s">
        <v>24</v>
      </c>
      <c r="AW263" s="12" t="s">
        <v>42</v>
      </c>
      <c r="AX263" s="12" t="s">
        <v>79</v>
      </c>
      <c r="AY263" s="227" t="s">
        <v>159</v>
      </c>
    </row>
    <row r="264" spans="2:51" s="12" customFormat="1" ht="13.5">
      <c r="B264" s="216"/>
      <c r="C264" s="217"/>
      <c r="D264" s="218" t="s">
        <v>168</v>
      </c>
      <c r="E264" s="219" t="s">
        <v>22</v>
      </c>
      <c r="F264" s="220" t="s">
        <v>601</v>
      </c>
      <c r="G264" s="217"/>
      <c r="H264" s="221" t="s">
        <v>22</v>
      </c>
      <c r="I264" s="222"/>
      <c r="J264" s="217"/>
      <c r="K264" s="217"/>
      <c r="L264" s="223"/>
      <c r="M264" s="224"/>
      <c r="N264" s="225"/>
      <c r="O264" s="225"/>
      <c r="P264" s="225"/>
      <c r="Q264" s="225"/>
      <c r="R264" s="225"/>
      <c r="S264" s="225"/>
      <c r="T264" s="226"/>
      <c r="AT264" s="227" t="s">
        <v>168</v>
      </c>
      <c r="AU264" s="227" t="s">
        <v>88</v>
      </c>
      <c r="AV264" s="12" t="s">
        <v>24</v>
      </c>
      <c r="AW264" s="12" t="s">
        <v>42</v>
      </c>
      <c r="AX264" s="12" t="s">
        <v>79</v>
      </c>
      <c r="AY264" s="227" t="s">
        <v>159</v>
      </c>
    </row>
    <row r="265" spans="2:51" s="13" customFormat="1" ht="13.5">
      <c r="B265" s="228"/>
      <c r="C265" s="229"/>
      <c r="D265" s="218" t="s">
        <v>168</v>
      </c>
      <c r="E265" s="242" t="s">
        <v>22</v>
      </c>
      <c r="F265" s="243" t="s">
        <v>1509</v>
      </c>
      <c r="G265" s="229"/>
      <c r="H265" s="244">
        <v>48.752</v>
      </c>
      <c r="I265" s="234"/>
      <c r="J265" s="229"/>
      <c r="K265" s="229"/>
      <c r="L265" s="235"/>
      <c r="M265" s="236"/>
      <c r="N265" s="237"/>
      <c r="O265" s="237"/>
      <c r="P265" s="237"/>
      <c r="Q265" s="237"/>
      <c r="R265" s="237"/>
      <c r="S265" s="237"/>
      <c r="T265" s="238"/>
      <c r="AT265" s="239" t="s">
        <v>168</v>
      </c>
      <c r="AU265" s="239" t="s">
        <v>88</v>
      </c>
      <c r="AV265" s="13" t="s">
        <v>88</v>
      </c>
      <c r="AW265" s="13" t="s">
        <v>42</v>
      </c>
      <c r="AX265" s="13" t="s">
        <v>24</v>
      </c>
      <c r="AY265" s="239" t="s">
        <v>159</v>
      </c>
    </row>
    <row r="266" spans="2:63" s="11" customFormat="1" ht="29.85" customHeight="1">
      <c r="B266" s="187"/>
      <c r="C266" s="188"/>
      <c r="D266" s="201" t="s">
        <v>78</v>
      </c>
      <c r="E266" s="202" t="s">
        <v>214</v>
      </c>
      <c r="F266" s="202" t="s">
        <v>608</v>
      </c>
      <c r="G266" s="188"/>
      <c r="H266" s="188"/>
      <c r="I266" s="191"/>
      <c r="J266" s="203">
        <f>BK266</f>
        <v>0</v>
      </c>
      <c r="K266" s="188"/>
      <c r="L266" s="193"/>
      <c r="M266" s="194"/>
      <c r="N266" s="195"/>
      <c r="O266" s="195"/>
      <c r="P266" s="196">
        <f>SUM(P267:P313)</f>
        <v>0</v>
      </c>
      <c r="Q266" s="195"/>
      <c r="R266" s="196">
        <f>SUM(R267:R313)</f>
        <v>2.8021769000000005</v>
      </c>
      <c r="S266" s="195"/>
      <c r="T266" s="197">
        <f>SUM(T267:T313)</f>
        <v>0</v>
      </c>
      <c r="AR266" s="198" t="s">
        <v>24</v>
      </c>
      <c r="AT266" s="199" t="s">
        <v>78</v>
      </c>
      <c r="AU266" s="199" t="s">
        <v>24</v>
      </c>
      <c r="AY266" s="198" t="s">
        <v>159</v>
      </c>
      <c r="BK266" s="200">
        <f>SUM(BK267:BK313)</f>
        <v>0</v>
      </c>
    </row>
    <row r="267" spans="2:65" s="1" customFormat="1" ht="31.5" customHeight="1">
      <c r="B267" s="41"/>
      <c r="C267" s="204" t="s">
        <v>409</v>
      </c>
      <c r="D267" s="204" t="s">
        <v>161</v>
      </c>
      <c r="E267" s="205" t="s">
        <v>1510</v>
      </c>
      <c r="F267" s="206" t="s">
        <v>1511</v>
      </c>
      <c r="G267" s="207" t="s">
        <v>173</v>
      </c>
      <c r="H267" s="208">
        <v>14</v>
      </c>
      <c r="I267" s="209"/>
      <c r="J267" s="210">
        <f>ROUND(I267*H267,2)</f>
        <v>0</v>
      </c>
      <c r="K267" s="206" t="s">
        <v>165</v>
      </c>
      <c r="L267" s="61"/>
      <c r="M267" s="211" t="s">
        <v>22</v>
      </c>
      <c r="N267" s="212" t="s">
        <v>50</v>
      </c>
      <c r="O267" s="42"/>
      <c r="P267" s="213">
        <f>O267*H267</f>
        <v>0</v>
      </c>
      <c r="Q267" s="213">
        <v>0.06864</v>
      </c>
      <c r="R267" s="213">
        <f>Q267*H267</f>
        <v>0.96096</v>
      </c>
      <c r="S267" s="213">
        <v>0</v>
      </c>
      <c r="T267" s="214">
        <f>S267*H267</f>
        <v>0</v>
      </c>
      <c r="AR267" s="25" t="s">
        <v>166</v>
      </c>
      <c r="AT267" s="25" t="s">
        <v>161</v>
      </c>
      <c r="AU267" s="25" t="s">
        <v>88</v>
      </c>
      <c r="AY267" s="25" t="s">
        <v>159</v>
      </c>
      <c r="BE267" s="215">
        <f>IF(N267="základní",J267,0)</f>
        <v>0</v>
      </c>
      <c r="BF267" s="215">
        <f>IF(N267="snížená",J267,0)</f>
        <v>0</v>
      </c>
      <c r="BG267" s="215">
        <f>IF(N267="zákl. přenesená",J267,0)</f>
        <v>0</v>
      </c>
      <c r="BH267" s="215">
        <f>IF(N267="sníž. přenesená",J267,0)</f>
        <v>0</v>
      </c>
      <c r="BI267" s="215">
        <f>IF(N267="nulová",J267,0)</f>
        <v>0</v>
      </c>
      <c r="BJ267" s="25" t="s">
        <v>24</v>
      </c>
      <c r="BK267" s="215">
        <f>ROUND(I267*H267,2)</f>
        <v>0</v>
      </c>
      <c r="BL267" s="25" t="s">
        <v>166</v>
      </c>
      <c r="BM267" s="25" t="s">
        <v>1512</v>
      </c>
    </row>
    <row r="268" spans="2:51" s="13" customFormat="1" ht="13.5">
      <c r="B268" s="228"/>
      <c r="C268" s="229"/>
      <c r="D268" s="230" t="s">
        <v>168</v>
      </c>
      <c r="E268" s="231" t="s">
        <v>22</v>
      </c>
      <c r="F268" s="232" t="s">
        <v>1513</v>
      </c>
      <c r="G268" s="229"/>
      <c r="H268" s="233">
        <v>14</v>
      </c>
      <c r="I268" s="234"/>
      <c r="J268" s="229"/>
      <c r="K268" s="229"/>
      <c r="L268" s="235"/>
      <c r="M268" s="236"/>
      <c r="N268" s="237"/>
      <c r="O268" s="237"/>
      <c r="P268" s="237"/>
      <c r="Q268" s="237"/>
      <c r="R268" s="237"/>
      <c r="S268" s="237"/>
      <c r="T268" s="238"/>
      <c r="AT268" s="239" t="s">
        <v>168</v>
      </c>
      <c r="AU268" s="239" t="s">
        <v>88</v>
      </c>
      <c r="AV268" s="13" t="s">
        <v>88</v>
      </c>
      <c r="AW268" s="13" t="s">
        <v>42</v>
      </c>
      <c r="AX268" s="13" t="s">
        <v>24</v>
      </c>
      <c r="AY268" s="239" t="s">
        <v>159</v>
      </c>
    </row>
    <row r="269" spans="2:65" s="1" customFormat="1" ht="31.5" customHeight="1">
      <c r="B269" s="41"/>
      <c r="C269" s="204" t="s">
        <v>414</v>
      </c>
      <c r="D269" s="204" t="s">
        <v>161</v>
      </c>
      <c r="E269" s="205" t="s">
        <v>1514</v>
      </c>
      <c r="F269" s="206" t="s">
        <v>1515</v>
      </c>
      <c r="G269" s="207" t="s">
        <v>217</v>
      </c>
      <c r="H269" s="208">
        <v>13.03</v>
      </c>
      <c r="I269" s="209"/>
      <c r="J269" s="210">
        <f>ROUND(I269*H269,2)</f>
        <v>0</v>
      </c>
      <c r="K269" s="206" t="s">
        <v>165</v>
      </c>
      <c r="L269" s="61"/>
      <c r="M269" s="211" t="s">
        <v>22</v>
      </c>
      <c r="N269" s="212" t="s">
        <v>50</v>
      </c>
      <c r="O269" s="42"/>
      <c r="P269" s="213">
        <f>O269*H269</f>
        <v>0</v>
      </c>
      <c r="Q269" s="213">
        <v>3E-05</v>
      </c>
      <c r="R269" s="213">
        <f>Q269*H269</f>
        <v>0.0003909</v>
      </c>
      <c r="S269" s="213">
        <v>0</v>
      </c>
      <c r="T269" s="214">
        <f>S269*H269</f>
        <v>0</v>
      </c>
      <c r="AR269" s="25" t="s">
        <v>166</v>
      </c>
      <c r="AT269" s="25" t="s">
        <v>161</v>
      </c>
      <c r="AU269" s="25" t="s">
        <v>88</v>
      </c>
      <c r="AY269" s="25" t="s">
        <v>159</v>
      </c>
      <c r="BE269" s="215">
        <f>IF(N269="základní",J269,0)</f>
        <v>0</v>
      </c>
      <c r="BF269" s="215">
        <f>IF(N269="snížená",J269,0)</f>
        <v>0</v>
      </c>
      <c r="BG269" s="215">
        <f>IF(N269="zákl. přenesená",J269,0)</f>
        <v>0</v>
      </c>
      <c r="BH269" s="215">
        <f>IF(N269="sníž. přenesená",J269,0)</f>
        <v>0</v>
      </c>
      <c r="BI269" s="215">
        <f>IF(N269="nulová",J269,0)</f>
        <v>0</v>
      </c>
      <c r="BJ269" s="25" t="s">
        <v>24</v>
      </c>
      <c r="BK269" s="215">
        <f>ROUND(I269*H269,2)</f>
        <v>0</v>
      </c>
      <c r="BL269" s="25" t="s">
        <v>166</v>
      </c>
      <c r="BM269" s="25" t="s">
        <v>1516</v>
      </c>
    </row>
    <row r="270" spans="2:51" s="12" customFormat="1" ht="13.5">
      <c r="B270" s="216"/>
      <c r="C270" s="217"/>
      <c r="D270" s="218" t="s">
        <v>168</v>
      </c>
      <c r="E270" s="219" t="s">
        <v>22</v>
      </c>
      <c r="F270" s="220" t="s">
        <v>1517</v>
      </c>
      <c r="G270" s="217"/>
      <c r="H270" s="221" t="s">
        <v>22</v>
      </c>
      <c r="I270" s="222"/>
      <c r="J270" s="217"/>
      <c r="K270" s="217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168</v>
      </c>
      <c r="AU270" s="227" t="s">
        <v>88</v>
      </c>
      <c r="AV270" s="12" t="s">
        <v>24</v>
      </c>
      <c r="AW270" s="12" t="s">
        <v>42</v>
      </c>
      <c r="AX270" s="12" t="s">
        <v>79</v>
      </c>
      <c r="AY270" s="227" t="s">
        <v>159</v>
      </c>
    </row>
    <row r="271" spans="2:51" s="12" customFormat="1" ht="13.5">
      <c r="B271" s="216"/>
      <c r="C271" s="217"/>
      <c r="D271" s="218" t="s">
        <v>168</v>
      </c>
      <c r="E271" s="219" t="s">
        <v>22</v>
      </c>
      <c r="F271" s="220" t="s">
        <v>1518</v>
      </c>
      <c r="G271" s="217"/>
      <c r="H271" s="221" t="s">
        <v>22</v>
      </c>
      <c r="I271" s="222"/>
      <c r="J271" s="217"/>
      <c r="K271" s="217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168</v>
      </c>
      <c r="AU271" s="227" t="s">
        <v>88</v>
      </c>
      <c r="AV271" s="12" t="s">
        <v>24</v>
      </c>
      <c r="AW271" s="12" t="s">
        <v>42</v>
      </c>
      <c r="AX271" s="12" t="s">
        <v>79</v>
      </c>
      <c r="AY271" s="227" t="s">
        <v>159</v>
      </c>
    </row>
    <row r="272" spans="2:51" s="13" customFormat="1" ht="13.5">
      <c r="B272" s="228"/>
      <c r="C272" s="229"/>
      <c r="D272" s="230" t="s">
        <v>168</v>
      </c>
      <c r="E272" s="231" t="s">
        <v>22</v>
      </c>
      <c r="F272" s="232" t="s">
        <v>1519</v>
      </c>
      <c r="G272" s="229"/>
      <c r="H272" s="233">
        <v>13.03</v>
      </c>
      <c r="I272" s="234"/>
      <c r="J272" s="229"/>
      <c r="K272" s="229"/>
      <c r="L272" s="235"/>
      <c r="M272" s="236"/>
      <c r="N272" s="237"/>
      <c r="O272" s="237"/>
      <c r="P272" s="237"/>
      <c r="Q272" s="237"/>
      <c r="R272" s="237"/>
      <c r="S272" s="237"/>
      <c r="T272" s="238"/>
      <c r="AT272" s="239" t="s">
        <v>168</v>
      </c>
      <c r="AU272" s="239" t="s">
        <v>88</v>
      </c>
      <c r="AV272" s="13" t="s">
        <v>88</v>
      </c>
      <c r="AW272" s="13" t="s">
        <v>42</v>
      </c>
      <c r="AX272" s="13" t="s">
        <v>24</v>
      </c>
      <c r="AY272" s="239" t="s">
        <v>159</v>
      </c>
    </row>
    <row r="273" spans="2:65" s="1" customFormat="1" ht="31.5" customHeight="1">
      <c r="B273" s="41"/>
      <c r="C273" s="267" t="s">
        <v>420</v>
      </c>
      <c r="D273" s="267" t="s">
        <v>395</v>
      </c>
      <c r="E273" s="268" t="s">
        <v>1520</v>
      </c>
      <c r="F273" s="269" t="s">
        <v>1521</v>
      </c>
      <c r="G273" s="270" t="s">
        <v>217</v>
      </c>
      <c r="H273" s="271">
        <v>13.16</v>
      </c>
      <c r="I273" s="272"/>
      <c r="J273" s="273">
        <f>ROUND(I273*H273,2)</f>
        <v>0</v>
      </c>
      <c r="K273" s="269" t="s">
        <v>165</v>
      </c>
      <c r="L273" s="274"/>
      <c r="M273" s="275" t="s">
        <v>22</v>
      </c>
      <c r="N273" s="276" t="s">
        <v>50</v>
      </c>
      <c r="O273" s="42"/>
      <c r="P273" s="213">
        <f>O273*H273</f>
        <v>0</v>
      </c>
      <c r="Q273" s="213">
        <v>0.024</v>
      </c>
      <c r="R273" s="213">
        <f>Q273*H273</f>
        <v>0.31584</v>
      </c>
      <c r="S273" s="213">
        <v>0</v>
      </c>
      <c r="T273" s="214">
        <f>S273*H273</f>
        <v>0</v>
      </c>
      <c r="AR273" s="25" t="s">
        <v>214</v>
      </c>
      <c r="AT273" s="25" t="s">
        <v>395</v>
      </c>
      <c r="AU273" s="25" t="s">
        <v>88</v>
      </c>
      <c r="AY273" s="25" t="s">
        <v>159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25" t="s">
        <v>24</v>
      </c>
      <c r="BK273" s="215">
        <f>ROUND(I273*H273,2)</f>
        <v>0</v>
      </c>
      <c r="BL273" s="25" t="s">
        <v>166</v>
      </c>
      <c r="BM273" s="25" t="s">
        <v>1522</v>
      </c>
    </row>
    <row r="274" spans="2:47" s="1" customFormat="1" ht="27">
      <c r="B274" s="41"/>
      <c r="C274" s="63"/>
      <c r="D274" s="218" t="s">
        <v>189</v>
      </c>
      <c r="E274" s="63"/>
      <c r="F274" s="240" t="s">
        <v>618</v>
      </c>
      <c r="G274" s="63"/>
      <c r="H274" s="63"/>
      <c r="I274" s="172"/>
      <c r="J274" s="63"/>
      <c r="K274" s="63"/>
      <c r="L274" s="61"/>
      <c r="M274" s="241"/>
      <c r="N274" s="42"/>
      <c r="O274" s="42"/>
      <c r="P274" s="42"/>
      <c r="Q274" s="42"/>
      <c r="R274" s="42"/>
      <c r="S274" s="42"/>
      <c r="T274" s="78"/>
      <c r="AT274" s="25" t="s">
        <v>189</v>
      </c>
      <c r="AU274" s="25" t="s">
        <v>88</v>
      </c>
    </row>
    <row r="275" spans="2:51" s="13" customFormat="1" ht="13.5">
      <c r="B275" s="228"/>
      <c r="C275" s="229"/>
      <c r="D275" s="230" t="s">
        <v>168</v>
      </c>
      <c r="E275" s="231" t="s">
        <v>22</v>
      </c>
      <c r="F275" s="232" t="s">
        <v>1523</v>
      </c>
      <c r="G275" s="229"/>
      <c r="H275" s="233">
        <v>13.16</v>
      </c>
      <c r="I275" s="234"/>
      <c r="J275" s="229"/>
      <c r="K275" s="229"/>
      <c r="L275" s="235"/>
      <c r="M275" s="236"/>
      <c r="N275" s="237"/>
      <c r="O275" s="237"/>
      <c r="P275" s="237"/>
      <c r="Q275" s="237"/>
      <c r="R275" s="237"/>
      <c r="S275" s="237"/>
      <c r="T275" s="238"/>
      <c r="AT275" s="239" t="s">
        <v>168</v>
      </c>
      <c r="AU275" s="239" t="s">
        <v>88</v>
      </c>
      <c r="AV275" s="13" t="s">
        <v>88</v>
      </c>
      <c r="AW275" s="13" t="s">
        <v>42</v>
      </c>
      <c r="AX275" s="13" t="s">
        <v>24</v>
      </c>
      <c r="AY275" s="239" t="s">
        <v>159</v>
      </c>
    </row>
    <row r="276" spans="2:65" s="1" customFormat="1" ht="44.25" customHeight="1">
      <c r="B276" s="41"/>
      <c r="C276" s="204" t="s">
        <v>425</v>
      </c>
      <c r="D276" s="204" t="s">
        <v>161</v>
      </c>
      <c r="E276" s="205" t="s">
        <v>1524</v>
      </c>
      <c r="F276" s="206" t="s">
        <v>1525</v>
      </c>
      <c r="G276" s="207" t="s">
        <v>173</v>
      </c>
      <c r="H276" s="208">
        <v>4</v>
      </c>
      <c r="I276" s="209"/>
      <c r="J276" s="210">
        <f>ROUND(I276*H276,2)</f>
        <v>0</v>
      </c>
      <c r="K276" s="206" t="s">
        <v>165</v>
      </c>
      <c r="L276" s="61"/>
      <c r="M276" s="211" t="s">
        <v>22</v>
      </c>
      <c r="N276" s="212" t="s">
        <v>50</v>
      </c>
      <c r="O276" s="42"/>
      <c r="P276" s="213">
        <f>O276*H276</f>
        <v>0</v>
      </c>
      <c r="Q276" s="213">
        <v>0.00085</v>
      </c>
      <c r="R276" s="213">
        <f>Q276*H276</f>
        <v>0.0034</v>
      </c>
      <c r="S276" s="213">
        <v>0</v>
      </c>
      <c r="T276" s="214">
        <f>S276*H276</f>
        <v>0</v>
      </c>
      <c r="AR276" s="25" t="s">
        <v>166</v>
      </c>
      <c r="AT276" s="25" t="s">
        <v>161</v>
      </c>
      <c r="AU276" s="25" t="s">
        <v>88</v>
      </c>
      <c r="AY276" s="25" t="s">
        <v>159</v>
      </c>
      <c r="BE276" s="215">
        <f>IF(N276="základní",J276,0)</f>
        <v>0</v>
      </c>
      <c r="BF276" s="215">
        <f>IF(N276="snížená",J276,0)</f>
        <v>0</v>
      </c>
      <c r="BG276" s="215">
        <f>IF(N276="zákl. přenesená",J276,0)</f>
        <v>0</v>
      </c>
      <c r="BH276" s="215">
        <f>IF(N276="sníž. přenesená",J276,0)</f>
        <v>0</v>
      </c>
      <c r="BI276" s="215">
        <f>IF(N276="nulová",J276,0)</f>
        <v>0</v>
      </c>
      <c r="BJ276" s="25" t="s">
        <v>24</v>
      </c>
      <c r="BK276" s="215">
        <f>ROUND(I276*H276,2)</f>
        <v>0</v>
      </c>
      <c r="BL276" s="25" t="s">
        <v>166</v>
      </c>
      <c r="BM276" s="25" t="s">
        <v>1526</v>
      </c>
    </row>
    <row r="277" spans="2:51" s="12" customFormat="1" ht="13.5">
      <c r="B277" s="216"/>
      <c r="C277" s="217"/>
      <c r="D277" s="218" t="s">
        <v>168</v>
      </c>
      <c r="E277" s="219" t="s">
        <v>22</v>
      </c>
      <c r="F277" s="220" t="s">
        <v>1518</v>
      </c>
      <c r="G277" s="217"/>
      <c r="H277" s="221" t="s">
        <v>22</v>
      </c>
      <c r="I277" s="222"/>
      <c r="J277" s="217"/>
      <c r="K277" s="217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168</v>
      </c>
      <c r="AU277" s="227" t="s">
        <v>88</v>
      </c>
      <c r="AV277" s="12" t="s">
        <v>24</v>
      </c>
      <c r="AW277" s="12" t="s">
        <v>42</v>
      </c>
      <c r="AX277" s="12" t="s">
        <v>79</v>
      </c>
      <c r="AY277" s="227" t="s">
        <v>159</v>
      </c>
    </row>
    <row r="278" spans="2:51" s="13" customFormat="1" ht="13.5">
      <c r="B278" s="228"/>
      <c r="C278" s="229"/>
      <c r="D278" s="230" t="s">
        <v>168</v>
      </c>
      <c r="E278" s="231" t="s">
        <v>22</v>
      </c>
      <c r="F278" s="232" t="s">
        <v>166</v>
      </c>
      <c r="G278" s="229"/>
      <c r="H278" s="233">
        <v>4</v>
      </c>
      <c r="I278" s="234"/>
      <c r="J278" s="229"/>
      <c r="K278" s="229"/>
      <c r="L278" s="235"/>
      <c r="M278" s="236"/>
      <c r="N278" s="237"/>
      <c r="O278" s="237"/>
      <c r="P278" s="237"/>
      <c r="Q278" s="237"/>
      <c r="R278" s="237"/>
      <c r="S278" s="237"/>
      <c r="T278" s="238"/>
      <c r="AT278" s="239" t="s">
        <v>168</v>
      </c>
      <c r="AU278" s="239" t="s">
        <v>88</v>
      </c>
      <c r="AV278" s="13" t="s">
        <v>88</v>
      </c>
      <c r="AW278" s="13" t="s">
        <v>42</v>
      </c>
      <c r="AX278" s="13" t="s">
        <v>24</v>
      </c>
      <c r="AY278" s="239" t="s">
        <v>159</v>
      </c>
    </row>
    <row r="279" spans="2:65" s="1" customFormat="1" ht="31.5" customHeight="1">
      <c r="B279" s="41"/>
      <c r="C279" s="204" t="s">
        <v>430</v>
      </c>
      <c r="D279" s="204" t="s">
        <v>161</v>
      </c>
      <c r="E279" s="205" t="s">
        <v>1527</v>
      </c>
      <c r="F279" s="206" t="s">
        <v>1528</v>
      </c>
      <c r="G279" s="207" t="s">
        <v>217</v>
      </c>
      <c r="H279" s="208">
        <v>23.83</v>
      </c>
      <c r="I279" s="209"/>
      <c r="J279" s="210">
        <f>ROUND(I279*H279,2)</f>
        <v>0</v>
      </c>
      <c r="K279" s="206" t="s">
        <v>165</v>
      </c>
      <c r="L279" s="61"/>
      <c r="M279" s="211" t="s">
        <v>22</v>
      </c>
      <c r="N279" s="212" t="s">
        <v>50</v>
      </c>
      <c r="O279" s="42"/>
      <c r="P279" s="213">
        <f>O279*H279</f>
        <v>0</v>
      </c>
      <c r="Q279" s="213">
        <v>4E-05</v>
      </c>
      <c r="R279" s="213">
        <f>Q279*H279</f>
        <v>0.0009532</v>
      </c>
      <c r="S279" s="213">
        <v>0</v>
      </c>
      <c r="T279" s="214">
        <f>S279*H279</f>
        <v>0</v>
      </c>
      <c r="AR279" s="25" t="s">
        <v>166</v>
      </c>
      <c r="AT279" s="25" t="s">
        <v>161</v>
      </c>
      <c r="AU279" s="25" t="s">
        <v>88</v>
      </c>
      <c r="AY279" s="25" t="s">
        <v>159</v>
      </c>
      <c r="BE279" s="215">
        <f>IF(N279="základní",J279,0)</f>
        <v>0</v>
      </c>
      <c r="BF279" s="215">
        <f>IF(N279="snížená",J279,0)</f>
        <v>0</v>
      </c>
      <c r="BG279" s="215">
        <f>IF(N279="zákl. přenesená",J279,0)</f>
        <v>0</v>
      </c>
      <c r="BH279" s="215">
        <f>IF(N279="sníž. přenesená",J279,0)</f>
        <v>0</v>
      </c>
      <c r="BI279" s="215">
        <f>IF(N279="nulová",J279,0)</f>
        <v>0</v>
      </c>
      <c r="BJ279" s="25" t="s">
        <v>24</v>
      </c>
      <c r="BK279" s="215">
        <f>ROUND(I279*H279,2)</f>
        <v>0</v>
      </c>
      <c r="BL279" s="25" t="s">
        <v>166</v>
      </c>
      <c r="BM279" s="25" t="s">
        <v>1529</v>
      </c>
    </row>
    <row r="280" spans="2:51" s="12" customFormat="1" ht="13.5">
      <c r="B280" s="216"/>
      <c r="C280" s="217"/>
      <c r="D280" s="218" t="s">
        <v>168</v>
      </c>
      <c r="E280" s="219" t="s">
        <v>22</v>
      </c>
      <c r="F280" s="220" t="s">
        <v>1517</v>
      </c>
      <c r="G280" s="217"/>
      <c r="H280" s="221" t="s">
        <v>22</v>
      </c>
      <c r="I280" s="222"/>
      <c r="J280" s="217"/>
      <c r="K280" s="217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168</v>
      </c>
      <c r="AU280" s="227" t="s">
        <v>88</v>
      </c>
      <c r="AV280" s="12" t="s">
        <v>24</v>
      </c>
      <c r="AW280" s="12" t="s">
        <v>42</v>
      </c>
      <c r="AX280" s="12" t="s">
        <v>79</v>
      </c>
      <c r="AY280" s="227" t="s">
        <v>159</v>
      </c>
    </row>
    <row r="281" spans="2:51" s="12" customFormat="1" ht="13.5">
      <c r="B281" s="216"/>
      <c r="C281" s="217"/>
      <c r="D281" s="218" t="s">
        <v>168</v>
      </c>
      <c r="E281" s="219" t="s">
        <v>22</v>
      </c>
      <c r="F281" s="220" t="s">
        <v>1518</v>
      </c>
      <c r="G281" s="217"/>
      <c r="H281" s="221" t="s">
        <v>22</v>
      </c>
      <c r="I281" s="222"/>
      <c r="J281" s="217"/>
      <c r="K281" s="217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168</v>
      </c>
      <c r="AU281" s="227" t="s">
        <v>88</v>
      </c>
      <c r="AV281" s="12" t="s">
        <v>24</v>
      </c>
      <c r="AW281" s="12" t="s">
        <v>42</v>
      </c>
      <c r="AX281" s="12" t="s">
        <v>79</v>
      </c>
      <c r="AY281" s="227" t="s">
        <v>159</v>
      </c>
    </row>
    <row r="282" spans="2:51" s="13" customFormat="1" ht="13.5">
      <c r="B282" s="228"/>
      <c r="C282" s="229"/>
      <c r="D282" s="230" t="s">
        <v>168</v>
      </c>
      <c r="E282" s="231" t="s">
        <v>22</v>
      </c>
      <c r="F282" s="232" t="s">
        <v>1530</v>
      </c>
      <c r="G282" s="229"/>
      <c r="H282" s="233">
        <v>23.83</v>
      </c>
      <c r="I282" s="234"/>
      <c r="J282" s="229"/>
      <c r="K282" s="229"/>
      <c r="L282" s="235"/>
      <c r="M282" s="236"/>
      <c r="N282" s="237"/>
      <c r="O282" s="237"/>
      <c r="P282" s="237"/>
      <c r="Q282" s="237"/>
      <c r="R282" s="237"/>
      <c r="S282" s="237"/>
      <c r="T282" s="238"/>
      <c r="AT282" s="239" t="s">
        <v>168</v>
      </c>
      <c r="AU282" s="239" t="s">
        <v>88</v>
      </c>
      <c r="AV282" s="13" t="s">
        <v>88</v>
      </c>
      <c r="AW282" s="13" t="s">
        <v>42</v>
      </c>
      <c r="AX282" s="13" t="s">
        <v>24</v>
      </c>
      <c r="AY282" s="239" t="s">
        <v>159</v>
      </c>
    </row>
    <row r="283" spans="2:65" s="1" customFormat="1" ht="31.5" customHeight="1">
      <c r="B283" s="41"/>
      <c r="C283" s="267" t="s">
        <v>436</v>
      </c>
      <c r="D283" s="267" t="s">
        <v>395</v>
      </c>
      <c r="E283" s="268" t="s">
        <v>1531</v>
      </c>
      <c r="F283" s="269" t="s">
        <v>1532</v>
      </c>
      <c r="G283" s="270" t="s">
        <v>217</v>
      </c>
      <c r="H283" s="271">
        <v>24.068</v>
      </c>
      <c r="I283" s="272"/>
      <c r="J283" s="273">
        <f>ROUND(I283*H283,2)</f>
        <v>0</v>
      </c>
      <c r="K283" s="269" t="s">
        <v>165</v>
      </c>
      <c r="L283" s="274"/>
      <c r="M283" s="275" t="s">
        <v>22</v>
      </c>
      <c r="N283" s="276" t="s">
        <v>50</v>
      </c>
      <c r="O283" s="42"/>
      <c r="P283" s="213">
        <f>O283*H283</f>
        <v>0</v>
      </c>
      <c r="Q283" s="213">
        <v>0.037</v>
      </c>
      <c r="R283" s="213">
        <f>Q283*H283</f>
        <v>0.890516</v>
      </c>
      <c r="S283" s="213">
        <v>0</v>
      </c>
      <c r="T283" s="214">
        <f>S283*H283</f>
        <v>0</v>
      </c>
      <c r="AR283" s="25" t="s">
        <v>214</v>
      </c>
      <c r="AT283" s="25" t="s">
        <v>395</v>
      </c>
      <c r="AU283" s="25" t="s">
        <v>88</v>
      </c>
      <c r="AY283" s="25" t="s">
        <v>159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25" t="s">
        <v>24</v>
      </c>
      <c r="BK283" s="215">
        <f>ROUND(I283*H283,2)</f>
        <v>0</v>
      </c>
      <c r="BL283" s="25" t="s">
        <v>166</v>
      </c>
      <c r="BM283" s="25" t="s">
        <v>1533</v>
      </c>
    </row>
    <row r="284" spans="2:47" s="1" customFormat="1" ht="27">
      <c r="B284" s="41"/>
      <c r="C284" s="63"/>
      <c r="D284" s="218" t="s">
        <v>189</v>
      </c>
      <c r="E284" s="63"/>
      <c r="F284" s="240" t="s">
        <v>618</v>
      </c>
      <c r="G284" s="63"/>
      <c r="H284" s="63"/>
      <c r="I284" s="172"/>
      <c r="J284" s="63"/>
      <c r="K284" s="63"/>
      <c r="L284" s="61"/>
      <c r="M284" s="241"/>
      <c r="N284" s="42"/>
      <c r="O284" s="42"/>
      <c r="P284" s="42"/>
      <c r="Q284" s="42"/>
      <c r="R284" s="42"/>
      <c r="S284" s="42"/>
      <c r="T284" s="78"/>
      <c r="AT284" s="25" t="s">
        <v>189</v>
      </c>
      <c r="AU284" s="25" t="s">
        <v>88</v>
      </c>
    </row>
    <row r="285" spans="2:51" s="13" customFormat="1" ht="13.5">
      <c r="B285" s="228"/>
      <c r="C285" s="229"/>
      <c r="D285" s="230" t="s">
        <v>168</v>
      </c>
      <c r="E285" s="231" t="s">
        <v>22</v>
      </c>
      <c r="F285" s="232" t="s">
        <v>1534</v>
      </c>
      <c r="G285" s="229"/>
      <c r="H285" s="233">
        <v>24.068</v>
      </c>
      <c r="I285" s="234"/>
      <c r="J285" s="229"/>
      <c r="K285" s="229"/>
      <c r="L285" s="235"/>
      <c r="M285" s="236"/>
      <c r="N285" s="237"/>
      <c r="O285" s="237"/>
      <c r="P285" s="237"/>
      <c r="Q285" s="237"/>
      <c r="R285" s="237"/>
      <c r="S285" s="237"/>
      <c r="T285" s="238"/>
      <c r="AT285" s="239" t="s">
        <v>168</v>
      </c>
      <c r="AU285" s="239" t="s">
        <v>88</v>
      </c>
      <c r="AV285" s="13" t="s">
        <v>88</v>
      </c>
      <c r="AW285" s="13" t="s">
        <v>42</v>
      </c>
      <c r="AX285" s="13" t="s">
        <v>24</v>
      </c>
      <c r="AY285" s="239" t="s">
        <v>159</v>
      </c>
    </row>
    <row r="286" spans="2:65" s="1" customFormat="1" ht="44.25" customHeight="1">
      <c r="B286" s="41"/>
      <c r="C286" s="204" t="s">
        <v>441</v>
      </c>
      <c r="D286" s="204" t="s">
        <v>161</v>
      </c>
      <c r="E286" s="205" t="s">
        <v>1535</v>
      </c>
      <c r="F286" s="206" t="s">
        <v>1536</v>
      </c>
      <c r="G286" s="207" t="s">
        <v>173</v>
      </c>
      <c r="H286" s="208">
        <v>8</v>
      </c>
      <c r="I286" s="209"/>
      <c r="J286" s="210">
        <f>ROUND(I286*H286,2)</f>
        <v>0</v>
      </c>
      <c r="K286" s="206" t="s">
        <v>165</v>
      </c>
      <c r="L286" s="61"/>
      <c r="M286" s="211" t="s">
        <v>22</v>
      </c>
      <c r="N286" s="212" t="s">
        <v>50</v>
      </c>
      <c r="O286" s="42"/>
      <c r="P286" s="213">
        <f>O286*H286</f>
        <v>0</v>
      </c>
      <c r="Q286" s="213">
        <v>0.001</v>
      </c>
      <c r="R286" s="213">
        <f>Q286*H286</f>
        <v>0.008</v>
      </c>
      <c r="S286" s="213">
        <v>0</v>
      </c>
      <c r="T286" s="214">
        <f>S286*H286</f>
        <v>0</v>
      </c>
      <c r="AR286" s="25" t="s">
        <v>166</v>
      </c>
      <c r="AT286" s="25" t="s">
        <v>161</v>
      </c>
      <c r="AU286" s="25" t="s">
        <v>88</v>
      </c>
      <c r="AY286" s="25" t="s">
        <v>159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25" t="s">
        <v>24</v>
      </c>
      <c r="BK286" s="215">
        <f>ROUND(I286*H286,2)</f>
        <v>0</v>
      </c>
      <c r="BL286" s="25" t="s">
        <v>166</v>
      </c>
      <c r="BM286" s="25" t="s">
        <v>1537</v>
      </c>
    </row>
    <row r="287" spans="2:51" s="12" customFormat="1" ht="13.5">
      <c r="B287" s="216"/>
      <c r="C287" s="217"/>
      <c r="D287" s="218" t="s">
        <v>168</v>
      </c>
      <c r="E287" s="219" t="s">
        <v>22</v>
      </c>
      <c r="F287" s="220" t="s">
        <v>1518</v>
      </c>
      <c r="G287" s="217"/>
      <c r="H287" s="221" t="s">
        <v>22</v>
      </c>
      <c r="I287" s="222"/>
      <c r="J287" s="217"/>
      <c r="K287" s="217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168</v>
      </c>
      <c r="AU287" s="227" t="s">
        <v>88</v>
      </c>
      <c r="AV287" s="12" t="s">
        <v>24</v>
      </c>
      <c r="AW287" s="12" t="s">
        <v>42</v>
      </c>
      <c r="AX287" s="12" t="s">
        <v>79</v>
      </c>
      <c r="AY287" s="227" t="s">
        <v>159</v>
      </c>
    </row>
    <row r="288" spans="2:51" s="13" customFormat="1" ht="13.5">
      <c r="B288" s="228"/>
      <c r="C288" s="229"/>
      <c r="D288" s="230" t="s">
        <v>168</v>
      </c>
      <c r="E288" s="231" t="s">
        <v>22</v>
      </c>
      <c r="F288" s="232" t="s">
        <v>214</v>
      </c>
      <c r="G288" s="229"/>
      <c r="H288" s="233">
        <v>8</v>
      </c>
      <c r="I288" s="234"/>
      <c r="J288" s="229"/>
      <c r="K288" s="229"/>
      <c r="L288" s="235"/>
      <c r="M288" s="236"/>
      <c r="N288" s="237"/>
      <c r="O288" s="237"/>
      <c r="P288" s="237"/>
      <c r="Q288" s="237"/>
      <c r="R288" s="237"/>
      <c r="S288" s="237"/>
      <c r="T288" s="238"/>
      <c r="AT288" s="239" t="s">
        <v>168</v>
      </c>
      <c r="AU288" s="239" t="s">
        <v>88</v>
      </c>
      <c r="AV288" s="13" t="s">
        <v>88</v>
      </c>
      <c r="AW288" s="13" t="s">
        <v>42</v>
      </c>
      <c r="AX288" s="13" t="s">
        <v>24</v>
      </c>
      <c r="AY288" s="239" t="s">
        <v>159</v>
      </c>
    </row>
    <row r="289" spans="2:65" s="1" customFormat="1" ht="31.5" customHeight="1">
      <c r="B289" s="41"/>
      <c r="C289" s="204" t="s">
        <v>446</v>
      </c>
      <c r="D289" s="204" t="s">
        <v>161</v>
      </c>
      <c r="E289" s="205" t="s">
        <v>950</v>
      </c>
      <c r="F289" s="206" t="s">
        <v>951</v>
      </c>
      <c r="G289" s="207" t="s">
        <v>217</v>
      </c>
      <c r="H289" s="208">
        <v>3.26</v>
      </c>
      <c r="I289" s="209"/>
      <c r="J289" s="210">
        <f>ROUND(I289*H289,2)</f>
        <v>0</v>
      </c>
      <c r="K289" s="206" t="s">
        <v>165</v>
      </c>
      <c r="L289" s="61"/>
      <c r="M289" s="211" t="s">
        <v>22</v>
      </c>
      <c r="N289" s="212" t="s">
        <v>50</v>
      </c>
      <c r="O289" s="42"/>
      <c r="P289" s="213">
        <f>O289*H289</f>
        <v>0</v>
      </c>
      <c r="Q289" s="213">
        <v>8E-05</v>
      </c>
      <c r="R289" s="213">
        <f>Q289*H289</f>
        <v>0.0002608</v>
      </c>
      <c r="S289" s="213">
        <v>0</v>
      </c>
      <c r="T289" s="214">
        <f>S289*H289</f>
        <v>0</v>
      </c>
      <c r="AR289" s="25" t="s">
        <v>166</v>
      </c>
      <c r="AT289" s="25" t="s">
        <v>161</v>
      </c>
      <c r="AU289" s="25" t="s">
        <v>88</v>
      </c>
      <c r="AY289" s="25" t="s">
        <v>159</v>
      </c>
      <c r="BE289" s="215">
        <f>IF(N289="základní",J289,0)</f>
        <v>0</v>
      </c>
      <c r="BF289" s="215">
        <f>IF(N289="snížená",J289,0)</f>
        <v>0</v>
      </c>
      <c r="BG289" s="215">
        <f>IF(N289="zákl. přenesená",J289,0)</f>
        <v>0</v>
      </c>
      <c r="BH289" s="215">
        <f>IF(N289="sníž. přenesená",J289,0)</f>
        <v>0</v>
      </c>
      <c r="BI289" s="215">
        <f>IF(N289="nulová",J289,0)</f>
        <v>0</v>
      </c>
      <c r="BJ289" s="25" t="s">
        <v>24</v>
      </c>
      <c r="BK289" s="215">
        <f>ROUND(I289*H289,2)</f>
        <v>0</v>
      </c>
      <c r="BL289" s="25" t="s">
        <v>166</v>
      </c>
      <c r="BM289" s="25" t="s">
        <v>1538</v>
      </c>
    </row>
    <row r="290" spans="2:51" s="12" customFormat="1" ht="13.5">
      <c r="B290" s="216"/>
      <c r="C290" s="217"/>
      <c r="D290" s="218" t="s">
        <v>168</v>
      </c>
      <c r="E290" s="219" t="s">
        <v>22</v>
      </c>
      <c r="F290" s="220" t="s">
        <v>1518</v>
      </c>
      <c r="G290" s="217"/>
      <c r="H290" s="221" t="s">
        <v>22</v>
      </c>
      <c r="I290" s="222"/>
      <c r="J290" s="217"/>
      <c r="K290" s="217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168</v>
      </c>
      <c r="AU290" s="227" t="s">
        <v>88</v>
      </c>
      <c r="AV290" s="12" t="s">
        <v>24</v>
      </c>
      <c r="AW290" s="12" t="s">
        <v>42</v>
      </c>
      <c r="AX290" s="12" t="s">
        <v>79</v>
      </c>
      <c r="AY290" s="227" t="s">
        <v>159</v>
      </c>
    </row>
    <row r="291" spans="2:51" s="13" customFormat="1" ht="13.5">
      <c r="B291" s="228"/>
      <c r="C291" s="229"/>
      <c r="D291" s="230" t="s">
        <v>168</v>
      </c>
      <c r="E291" s="231" t="s">
        <v>22</v>
      </c>
      <c r="F291" s="232" t="s">
        <v>1539</v>
      </c>
      <c r="G291" s="229"/>
      <c r="H291" s="233">
        <v>3.26</v>
      </c>
      <c r="I291" s="234"/>
      <c r="J291" s="229"/>
      <c r="K291" s="229"/>
      <c r="L291" s="235"/>
      <c r="M291" s="236"/>
      <c r="N291" s="237"/>
      <c r="O291" s="237"/>
      <c r="P291" s="237"/>
      <c r="Q291" s="237"/>
      <c r="R291" s="237"/>
      <c r="S291" s="237"/>
      <c r="T291" s="238"/>
      <c r="AT291" s="239" t="s">
        <v>168</v>
      </c>
      <c r="AU291" s="239" t="s">
        <v>88</v>
      </c>
      <c r="AV291" s="13" t="s">
        <v>88</v>
      </c>
      <c r="AW291" s="13" t="s">
        <v>42</v>
      </c>
      <c r="AX291" s="13" t="s">
        <v>24</v>
      </c>
      <c r="AY291" s="239" t="s">
        <v>159</v>
      </c>
    </row>
    <row r="292" spans="2:65" s="1" customFormat="1" ht="31.5" customHeight="1">
      <c r="B292" s="41"/>
      <c r="C292" s="267" t="s">
        <v>450</v>
      </c>
      <c r="D292" s="267" t="s">
        <v>395</v>
      </c>
      <c r="E292" s="268" t="s">
        <v>953</v>
      </c>
      <c r="F292" s="269" t="s">
        <v>954</v>
      </c>
      <c r="G292" s="270" t="s">
        <v>217</v>
      </c>
      <c r="H292" s="271">
        <v>3.293</v>
      </c>
      <c r="I292" s="272"/>
      <c r="J292" s="273">
        <f>ROUND(I292*H292,2)</f>
        <v>0</v>
      </c>
      <c r="K292" s="269" t="s">
        <v>165</v>
      </c>
      <c r="L292" s="274"/>
      <c r="M292" s="275" t="s">
        <v>22</v>
      </c>
      <c r="N292" s="276" t="s">
        <v>50</v>
      </c>
      <c r="O292" s="42"/>
      <c r="P292" s="213">
        <f>O292*H292</f>
        <v>0</v>
      </c>
      <c r="Q292" s="213">
        <v>0.072</v>
      </c>
      <c r="R292" s="213">
        <f>Q292*H292</f>
        <v>0.237096</v>
      </c>
      <c r="S292" s="213">
        <v>0</v>
      </c>
      <c r="T292" s="214">
        <f>S292*H292</f>
        <v>0</v>
      </c>
      <c r="AR292" s="25" t="s">
        <v>214</v>
      </c>
      <c r="AT292" s="25" t="s">
        <v>395</v>
      </c>
      <c r="AU292" s="25" t="s">
        <v>88</v>
      </c>
      <c r="AY292" s="25" t="s">
        <v>159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25" t="s">
        <v>24</v>
      </c>
      <c r="BK292" s="215">
        <f>ROUND(I292*H292,2)</f>
        <v>0</v>
      </c>
      <c r="BL292" s="25" t="s">
        <v>166</v>
      </c>
      <c r="BM292" s="25" t="s">
        <v>1540</v>
      </c>
    </row>
    <row r="293" spans="2:47" s="1" customFormat="1" ht="27">
      <c r="B293" s="41"/>
      <c r="C293" s="63"/>
      <c r="D293" s="218" t="s">
        <v>189</v>
      </c>
      <c r="E293" s="63"/>
      <c r="F293" s="240" t="s">
        <v>618</v>
      </c>
      <c r="G293" s="63"/>
      <c r="H293" s="63"/>
      <c r="I293" s="172"/>
      <c r="J293" s="63"/>
      <c r="K293" s="63"/>
      <c r="L293" s="61"/>
      <c r="M293" s="241"/>
      <c r="N293" s="42"/>
      <c r="O293" s="42"/>
      <c r="P293" s="42"/>
      <c r="Q293" s="42"/>
      <c r="R293" s="42"/>
      <c r="S293" s="42"/>
      <c r="T293" s="78"/>
      <c r="AT293" s="25" t="s">
        <v>189</v>
      </c>
      <c r="AU293" s="25" t="s">
        <v>88</v>
      </c>
    </row>
    <row r="294" spans="2:51" s="13" customFormat="1" ht="13.5">
      <c r="B294" s="228"/>
      <c r="C294" s="229"/>
      <c r="D294" s="230" t="s">
        <v>168</v>
      </c>
      <c r="E294" s="231" t="s">
        <v>22</v>
      </c>
      <c r="F294" s="232" t="s">
        <v>1541</v>
      </c>
      <c r="G294" s="229"/>
      <c r="H294" s="233">
        <v>3.293</v>
      </c>
      <c r="I294" s="234"/>
      <c r="J294" s="229"/>
      <c r="K294" s="229"/>
      <c r="L294" s="235"/>
      <c r="M294" s="236"/>
      <c r="N294" s="237"/>
      <c r="O294" s="237"/>
      <c r="P294" s="237"/>
      <c r="Q294" s="237"/>
      <c r="R294" s="237"/>
      <c r="S294" s="237"/>
      <c r="T294" s="238"/>
      <c r="AT294" s="239" t="s">
        <v>168</v>
      </c>
      <c r="AU294" s="239" t="s">
        <v>88</v>
      </c>
      <c r="AV294" s="13" t="s">
        <v>88</v>
      </c>
      <c r="AW294" s="13" t="s">
        <v>42</v>
      </c>
      <c r="AX294" s="13" t="s">
        <v>24</v>
      </c>
      <c r="AY294" s="239" t="s">
        <v>159</v>
      </c>
    </row>
    <row r="295" spans="2:65" s="1" customFormat="1" ht="44.25" customHeight="1">
      <c r="B295" s="41"/>
      <c r="C295" s="204" t="s">
        <v>455</v>
      </c>
      <c r="D295" s="204" t="s">
        <v>161</v>
      </c>
      <c r="E295" s="205" t="s">
        <v>1542</v>
      </c>
      <c r="F295" s="206" t="s">
        <v>1543</v>
      </c>
      <c r="G295" s="207" t="s">
        <v>173</v>
      </c>
      <c r="H295" s="208">
        <v>2</v>
      </c>
      <c r="I295" s="209"/>
      <c r="J295" s="210">
        <f>ROUND(I295*H295,2)</f>
        <v>0</v>
      </c>
      <c r="K295" s="206" t="s">
        <v>165</v>
      </c>
      <c r="L295" s="61"/>
      <c r="M295" s="211" t="s">
        <v>22</v>
      </c>
      <c r="N295" s="212" t="s">
        <v>50</v>
      </c>
      <c r="O295" s="42"/>
      <c r="P295" s="213">
        <f>O295*H295</f>
        <v>0</v>
      </c>
      <c r="Q295" s="213">
        <v>0.00175</v>
      </c>
      <c r="R295" s="213">
        <f>Q295*H295</f>
        <v>0.0035</v>
      </c>
      <c r="S295" s="213">
        <v>0</v>
      </c>
      <c r="T295" s="214">
        <f>S295*H295</f>
        <v>0</v>
      </c>
      <c r="AR295" s="25" t="s">
        <v>166</v>
      </c>
      <c r="AT295" s="25" t="s">
        <v>161</v>
      </c>
      <c r="AU295" s="25" t="s">
        <v>88</v>
      </c>
      <c r="AY295" s="25" t="s">
        <v>159</v>
      </c>
      <c r="BE295" s="215">
        <f>IF(N295="základní",J295,0)</f>
        <v>0</v>
      </c>
      <c r="BF295" s="215">
        <f>IF(N295="snížená",J295,0)</f>
        <v>0</v>
      </c>
      <c r="BG295" s="215">
        <f>IF(N295="zákl. přenesená",J295,0)</f>
        <v>0</v>
      </c>
      <c r="BH295" s="215">
        <f>IF(N295="sníž. přenesená",J295,0)</f>
        <v>0</v>
      </c>
      <c r="BI295" s="215">
        <f>IF(N295="nulová",J295,0)</f>
        <v>0</v>
      </c>
      <c r="BJ295" s="25" t="s">
        <v>24</v>
      </c>
      <c r="BK295" s="215">
        <f>ROUND(I295*H295,2)</f>
        <v>0</v>
      </c>
      <c r="BL295" s="25" t="s">
        <v>166</v>
      </c>
      <c r="BM295" s="25" t="s">
        <v>1544</v>
      </c>
    </row>
    <row r="296" spans="2:51" s="12" customFormat="1" ht="13.5">
      <c r="B296" s="216"/>
      <c r="C296" s="217"/>
      <c r="D296" s="218" t="s">
        <v>168</v>
      </c>
      <c r="E296" s="219" t="s">
        <v>22</v>
      </c>
      <c r="F296" s="220" t="s">
        <v>1518</v>
      </c>
      <c r="G296" s="217"/>
      <c r="H296" s="221" t="s">
        <v>22</v>
      </c>
      <c r="I296" s="222"/>
      <c r="J296" s="217"/>
      <c r="K296" s="217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168</v>
      </c>
      <c r="AU296" s="227" t="s">
        <v>88</v>
      </c>
      <c r="AV296" s="12" t="s">
        <v>24</v>
      </c>
      <c r="AW296" s="12" t="s">
        <v>42</v>
      </c>
      <c r="AX296" s="12" t="s">
        <v>79</v>
      </c>
      <c r="AY296" s="227" t="s">
        <v>159</v>
      </c>
    </row>
    <row r="297" spans="2:51" s="13" customFormat="1" ht="13.5">
      <c r="B297" s="228"/>
      <c r="C297" s="229"/>
      <c r="D297" s="230" t="s">
        <v>168</v>
      </c>
      <c r="E297" s="231" t="s">
        <v>22</v>
      </c>
      <c r="F297" s="232" t="s">
        <v>88</v>
      </c>
      <c r="G297" s="229"/>
      <c r="H297" s="233">
        <v>2</v>
      </c>
      <c r="I297" s="234"/>
      <c r="J297" s="229"/>
      <c r="K297" s="229"/>
      <c r="L297" s="235"/>
      <c r="M297" s="236"/>
      <c r="N297" s="237"/>
      <c r="O297" s="237"/>
      <c r="P297" s="237"/>
      <c r="Q297" s="237"/>
      <c r="R297" s="237"/>
      <c r="S297" s="237"/>
      <c r="T297" s="238"/>
      <c r="AT297" s="239" t="s">
        <v>168</v>
      </c>
      <c r="AU297" s="239" t="s">
        <v>88</v>
      </c>
      <c r="AV297" s="13" t="s">
        <v>88</v>
      </c>
      <c r="AW297" s="13" t="s">
        <v>42</v>
      </c>
      <c r="AX297" s="13" t="s">
        <v>24</v>
      </c>
      <c r="AY297" s="239" t="s">
        <v>159</v>
      </c>
    </row>
    <row r="298" spans="2:65" s="1" customFormat="1" ht="31.5" customHeight="1">
      <c r="B298" s="41"/>
      <c r="C298" s="204" t="s">
        <v>460</v>
      </c>
      <c r="D298" s="204" t="s">
        <v>161</v>
      </c>
      <c r="E298" s="205" t="s">
        <v>1545</v>
      </c>
      <c r="F298" s="206" t="s">
        <v>1546</v>
      </c>
      <c r="G298" s="207" t="s">
        <v>173</v>
      </c>
      <c r="H298" s="208">
        <v>6</v>
      </c>
      <c r="I298" s="209"/>
      <c r="J298" s="210">
        <f>ROUND(I298*H298,2)</f>
        <v>0</v>
      </c>
      <c r="K298" s="206" t="s">
        <v>165</v>
      </c>
      <c r="L298" s="61"/>
      <c r="M298" s="211" t="s">
        <v>22</v>
      </c>
      <c r="N298" s="212" t="s">
        <v>50</v>
      </c>
      <c r="O298" s="42"/>
      <c r="P298" s="213">
        <f>O298*H298</f>
        <v>0</v>
      </c>
      <c r="Q298" s="213">
        <v>7E-05</v>
      </c>
      <c r="R298" s="213">
        <f>Q298*H298</f>
        <v>0.00041999999999999996</v>
      </c>
      <c r="S298" s="213">
        <v>0</v>
      </c>
      <c r="T298" s="214">
        <f>S298*H298</f>
        <v>0</v>
      </c>
      <c r="AR298" s="25" t="s">
        <v>166</v>
      </c>
      <c r="AT298" s="25" t="s">
        <v>161</v>
      </c>
      <c r="AU298" s="25" t="s">
        <v>88</v>
      </c>
      <c r="AY298" s="25" t="s">
        <v>159</v>
      </c>
      <c r="BE298" s="215">
        <f>IF(N298="základní",J298,0)</f>
        <v>0</v>
      </c>
      <c r="BF298" s="215">
        <f>IF(N298="snížená",J298,0)</f>
        <v>0</v>
      </c>
      <c r="BG298" s="215">
        <f>IF(N298="zákl. přenesená",J298,0)</f>
        <v>0</v>
      </c>
      <c r="BH298" s="215">
        <f>IF(N298="sníž. přenesená",J298,0)</f>
        <v>0</v>
      </c>
      <c r="BI298" s="215">
        <f>IF(N298="nulová",J298,0)</f>
        <v>0</v>
      </c>
      <c r="BJ298" s="25" t="s">
        <v>24</v>
      </c>
      <c r="BK298" s="215">
        <f>ROUND(I298*H298,2)</f>
        <v>0</v>
      </c>
      <c r="BL298" s="25" t="s">
        <v>166</v>
      </c>
      <c r="BM298" s="25" t="s">
        <v>1547</v>
      </c>
    </row>
    <row r="299" spans="2:51" s="12" customFormat="1" ht="13.5">
      <c r="B299" s="216"/>
      <c r="C299" s="217"/>
      <c r="D299" s="218" t="s">
        <v>168</v>
      </c>
      <c r="E299" s="219" t="s">
        <v>22</v>
      </c>
      <c r="F299" s="220" t="s">
        <v>1548</v>
      </c>
      <c r="G299" s="217"/>
      <c r="H299" s="221" t="s">
        <v>22</v>
      </c>
      <c r="I299" s="222"/>
      <c r="J299" s="217"/>
      <c r="K299" s="217"/>
      <c r="L299" s="223"/>
      <c r="M299" s="224"/>
      <c r="N299" s="225"/>
      <c r="O299" s="225"/>
      <c r="P299" s="225"/>
      <c r="Q299" s="225"/>
      <c r="R299" s="225"/>
      <c r="S299" s="225"/>
      <c r="T299" s="226"/>
      <c r="AT299" s="227" t="s">
        <v>168</v>
      </c>
      <c r="AU299" s="227" t="s">
        <v>88</v>
      </c>
      <c r="AV299" s="12" t="s">
        <v>24</v>
      </c>
      <c r="AW299" s="12" t="s">
        <v>42</v>
      </c>
      <c r="AX299" s="12" t="s">
        <v>79</v>
      </c>
      <c r="AY299" s="227" t="s">
        <v>159</v>
      </c>
    </row>
    <row r="300" spans="2:51" s="12" customFormat="1" ht="13.5">
      <c r="B300" s="216"/>
      <c r="C300" s="217"/>
      <c r="D300" s="218" t="s">
        <v>168</v>
      </c>
      <c r="E300" s="219" t="s">
        <v>22</v>
      </c>
      <c r="F300" s="220" t="s">
        <v>1518</v>
      </c>
      <c r="G300" s="217"/>
      <c r="H300" s="221" t="s">
        <v>22</v>
      </c>
      <c r="I300" s="222"/>
      <c r="J300" s="217"/>
      <c r="K300" s="217"/>
      <c r="L300" s="223"/>
      <c r="M300" s="224"/>
      <c r="N300" s="225"/>
      <c r="O300" s="225"/>
      <c r="P300" s="225"/>
      <c r="Q300" s="225"/>
      <c r="R300" s="225"/>
      <c r="S300" s="225"/>
      <c r="T300" s="226"/>
      <c r="AT300" s="227" t="s">
        <v>168</v>
      </c>
      <c r="AU300" s="227" t="s">
        <v>88</v>
      </c>
      <c r="AV300" s="12" t="s">
        <v>24</v>
      </c>
      <c r="AW300" s="12" t="s">
        <v>42</v>
      </c>
      <c r="AX300" s="12" t="s">
        <v>79</v>
      </c>
      <c r="AY300" s="227" t="s">
        <v>159</v>
      </c>
    </row>
    <row r="301" spans="2:51" s="13" customFormat="1" ht="13.5">
      <c r="B301" s="228"/>
      <c r="C301" s="229"/>
      <c r="D301" s="218" t="s">
        <v>168</v>
      </c>
      <c r="E301" s="242" t="s">
        <v>22</v>
      </c>
      <c r="F301" s="243" t="s">
        <v>1549</v>
      </c>
      <c r="G301" s="229"/>
      <c r="H301" s="244">
        <v>4</v>
      </c>
      <c r="I301" s="234"/>
      <c r="J301" s="229"/>
      <c r="K301" s="229"/>
      <c r="L301" s="235"/>
      <c r="M301" s="236"/>
      <c r="N301" s="237"/>
      <c r="O301" s="237"/>
      <c r="P301" s="237"/>
      <c r="Q301" s="237"/>
      <c r="R301" s="237"/>
      <c r="S301" s="237"/>
      <c r="T301" s="238"/>
      <c r="AT301" s="239" t="s">
        <v>168</v>
      </c>
      <c r="AU301" s="239" t="s">
        <v>88</v>
      </c>
      <c r="AV301" s="13" t="s">
        <v>88</v>
      </c>
      <c r="AW301" s="13" t="s">
        <v>42</v>
      </c>
      <c r="AX301" s="13" t="s">
        <v>79</v>
      </c>
      <c r="AY301" s="239" t="s">
        <v>159</v>
      </c>
    </row>
    <row r="302" spans="2:51" s="13" customFormat="1" ht="13.5">
      <c r="B302" s="228"/>
      <c r="C302" s="229"/>
      <c r="D302" s="218" t="s">
        <v>168</v>
      </c>
      <c r="E302" s="242" t="s">
        <v>22</v>
      </c>
      <c r="F302" s="243" t="s">
        <v>1550</v>
      </c>
      <c r="G302" s="229"/>
      <c r="H302" s="244">
        <v>2</v>
      </c>
      <c r="I302" s="234"/>
      <c r="J302" s="229"/>
      <c r="K302" s="229"/>
      <c r="L302" s="235"/>
      <c r="M302" s="236"/>
      <c r="N302" s="237"/>
      <c r="O302" s="237"/>
      <c r="P302" s="237"/>
      <c r="Q302" s="237"/>
      <c r="R302" s="237"/>
      <c r="S302" s="237"/>
      <c r="T302" s="238"/>
      <c r="AT302" s="239" t="s">
        <v>168</v>
      </c>
      <c r="AU302" s="239" t="s">
        <v>88</v>
      </c>
      <c r="AV302" s="13" t="s">
        <v>88</v>
      </c>
      <c r="AW302" s="13" t="s">
        <v>42</v>
      </c>
      <c r="AX302" s="13" t="s">
        <v>79</v>
      </c>
      <c r="AY302" s="239" t="s">
        <v>159</v>
      </c>
    </row>
    <row r="303" spans="2:51" s="14" customFormat="1" ht="13.5">
      <c r="B303" s="245"/>
      <c r="C303" s="246"/>
      <c r="D303" s="230" t="s">
        <v>168</v>
      </c>
      <c r="E303" s="247" t="s">
        <v>22</v>
      </c>
      <c r="F303" s="248" t="s">
        <v>204</v>
      </c>
      <c r="G303" s="246"/>
      <c r="H303" s="249">
        <v>6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AT303" s="255" t="s">
        <v>168</v>
      </c>
      <c r="AU303" s="255" t="s">
        <v>88</v>
      </c>
      <c r="AV303" s="14" t="s">
        <v>166</v>
      </c>
      <c r="AW303" s="14" t="s">
        <v>42</v>
      </c>
      <c r="AX303" s="14" t="s">
        <v>24</v>
      </c>
      <c r="AY303" s="255" t="s">
        <v>159</v>
      </c>
    </row>
    <row r="304" spans="2:65" s="1" customFormat="1" ht="22.5" customHeight="1">
      <c r="B304" s="41"/>
      <c r="C304" s="267" t="s">
        <v>464</v>
      </c>
      <c r="D304" s="267" t="s">
        <v>395</v>
      </c>
      <c r="E304" s="268" t="s">
        <v>1551</v>
      </c>
      <c r="F304" s="269" t="s">
        <v>1552</v>
      </c>
      <c r="G304" s="270" t="s">
        <v>173</v>
      </c>
      <c r="H304" s="271">
        <v>4</v>
      </c>
      <c r="I304" s="272"/>
      <c r="J304" s="273">
        <f>ROUND(I304*H304,2)</f>
        <v>0</v>
      </c>
      <c r="K304" s="269" t="s">
        <v>22</v>
      </c>
      <c r="L304" s="274"/>
      <c r="M304" s="275" t="s">
        <v>22</v>
      </c>
      <c r="N304" s="276" t="s">
        <v>50</v>
      </c>
      <c r="O304" s="42"/>
      <c r="P304" s="213">
        <f>O304*H304</f>
        <v>0</v>
      </c>
      <c r="Q304" s="213">
        <v>0.025</v>
      </c>
      <c r="R304" s="213">
        <f>Q304*H304</f>
        <v>0.1</v>
      </c>
      <c r="S304" s="213">
        <v>0</v>
      </c>
      <c r="T304" s="214">
        <f>S304*H304</f>
        <v>0</v>
      </c>
      <c r="AR304" s="25" t="s">
        <v>214</v>
      </c>
      <c r="AT304" s="25" t="s">
        <v>395</v>
      </c>
      <c r="AU304" s="25" t="s">
        <v>88</v>
      </c>
      <c r="AY304" s="25" t="s">
        <v>159</v>
      </c>
      <c r="BE304" s="215">
        <f>IF(N304="základní",J304,0)</f>
        <v>0</v>
      </c>
      <c r="BF304" s="215">
        <f>IF(N304="snížená",J304,0)</f>
        <v>0</v>
      </c>
      <c r="BG304" s="215">
        <f>IF(N304="zákl. přenesená",J304,0)</f>
        <v>0</v>
      </c>
      <c r="BH304" s="215">
        <f>IF(N304="sníž. přenesená",J304,0)</f>
        <v>0</v>
      </c>
      <c r="BI304" s="215">
        <f>IF(N304="nulová",J304,0)</f>
        <v>0</v>
      </c>
      <c r="BJ304" s="25" t="s">
        <v>24</v>
      </c>
      <c r="BK304" s="215">
        <f>ROUND(I304*H304,2)</f>
        <v>0</v>
      </c>
      <c r="BL304" s="25" t="s">
        <v>166</v>
      </c>
      <c r="BM304" s="25" t="s">
        <v>1553</v>
      </c>
    </row>
    <row r="305" spans="2:65" s="1" customFormat="1" ht="31.5" customHeight="1">
      <c r="B305" s="41"/>
      <c r="C305" s="267" t="s">
        <v>468</v>
      </c>
      <c r="D305" s="267" t="s">
        <v>395</v>
      </c>
      <c r="E305" s="268" t="s">
        <v>1554</v>
      </c>
      <c r="F305" s="269" t="s">
        <v>1555</v>
      </c>
      <c r="G305" s="270" t="s">
        <v>173</v>
      </c>
      <c r="H305" s="271">
        <v>2</v>
      </c>
      <c r="I305" s="272"/>
      <c r="J305" s="273">
        <f>ROUND(I305*H305,2)</f>
        <v>0</v>
      </c>
      <c r="K305" s="269" t="s">
        <v>165</v>
      </c>
      <c r="L305" s="274"/>
      <c r="M305" s="275" t="s">
        <v>22</v>
      </c>
      <c r="N305" s="276" t="s">
        <v>50</v>
      </c>
      <c r="O305" s="42"/>
      <c r="P305" s="213">
        <f>O305*H305</f>
        <v>0</v>
      </c>
      <c r="Q305" s="213">
        <v>0.01</v>
      </c>
      <c r="R305" s="213">
        <f>Q305*H305</f>
        <v>0.02</v>
      </c>
      <c r="S305" s="213">
        <v>0</v>
      </c>
      <c r="T305" s="214">
        <f>S305*H305</f>
        <v>0</v>
      </c>
      <c r="AR305" s="25" t="s">
        <v>214</v>
      </c>
      <c r="AT305" s="25" t="s">
        <v>395</v>
      </c>
      <c r="AU305" s="25" t="s">
        <v>88</v>
      </c>
      <c r="AY305" s="25" t="s">
        <v>159</v>
      </c>
      <c r="BE305" s="215">
        <f>IF(N305="základní",J305,0)</f>
        <v>0</v>
      </c>
      <c r="BF305" s="215">
        <f>IF(N305="snížená",J305,0)</f>
        <v>0</v>
      </c>
      <c r="BG305" s="215">
        <f>IF(N305="zákl. přenesená",J305,0)</f>
        <v>0</v>
      </c>
      <c r="BH305" s="215">
        <f>IF(N305="sníž. přenesená",J305,0)</f>
        <v>0</v>
      </c>
      <c r="BI305" s="215">
        <f>IF(N305="nulová",J305,0)</f>
        <v>0</v>
      </c>
      <c r="BJ305" s="25" t="s">
        <v>24</v>
      </c>
      <c r="BK305" s="215">
        <f>ROUND(I305*H305,2)</f>
        <v>0</v>
      </c>
      <c r="BL305" s="25" t="s">
        <v>166</v>
      </c>
      <c r="BM305" s="25" t="s">
        <v>1556</v>
      </c>
    </row>
    <row r="306" spans="2:65" s="1" customFormat="1" ht="31.5" customHeight="1">
      <c r="B306" s="41"/>
      <c r="C306" s="204" t="s">
        <v>474</v>
      </c>
      <c r="D306" s="204" t="s">
        <v>161</v>
      </c>
      <c r="E306" s="205" t="s">
        <v>1557</v>
      </c>
      <c r="F306" s="206" t="s">
        <v>1558</v>
      </c>
      <c r="G306" s="207" t="s">
        <v>173</v>
      </c>
      <c r="H306" s="208">
        <v>12</v>
      </c>
      <c r="I306" s="209"/>
      <c r="J306" s="210">
        <f>ROUND(I306*H306,2)</f>
        <v>0</v>
      </c>
      <c r="K306" s="206" t="s">
        <v>165</v>
      </c>
      <c r="L306" s="61"/>
      <c r="M306" s="211" t="s">
        <v>22</v>
      </c>
      <c r="N306" s="212" t="s">
        <v>50</v>
      </c>
      <c r="O306" s="42"/>
      <c r="P306" s="213">
        <f>O306*H306</f>
        <v>0</v>
      </c>
      <c r="Q306" s="213">
        <v>7E-05</v>
      </c>
      <c r="R306" s="213">
        <f>Q306*H306</f>
        <v>0.0008399999999999999</v>
      </c>
      <c r="S306" s="213">
        <v>0</v>
      </c>
      <c r="T306" s="214">
        <f>S306*H306</f>
        <v>0</v>
      </c>
      <c r="AR306" s="25" t="s">
        <v>166</v>
      </c>
      <c r="AT306" s="25" t="s">
        <v>161</v>
      </c>
      <c r="AU306" s="25" t="s">
        <v>88</v>
      </c>
      <c r="AY306" s="25" t="s">
        <v>159</v>
      </c>
      <c r="BE306" s="215">
        <f>IF(N306="základní",J306,0)</f>
        <v>0</v>
      </c>
      <c r="BF306" s="215">
        <f>IF(N306="snížená",J306,0)</f>
        <v>0</v>
      </c>
      <c r="BG306" s="215">
        <f>IF(N306="zákl. přenesená",J306,0)</f>
        <v>0</v>
      </c>
      <c r="BH306" s="215">
        <f>IF(N306="sníž. přenesená",J306,0)</f>
        <v>0</v>
      </c>
      <c r="BI306" s="215">
        <f>IF(N306="nulová",J306,0)</f>
        <v>0</v>
      </c>
      <c r="BJ306" s="25" t="s">
        <v>24</v>
      </c>
      <c r="BK306" s="215">
        <f>ROUND(I306*H306,2)</f>
        <v>0</v>
      </c>
      <c r="BL306" s="25" t="s">
        <v>166</v>
      </c>
      <c r="BM306" s="25" t="s">
        <v>1559</v>
      </c>
    </row>
    <row r="307" spans="2:51" s="12" customFormat="1" ht="13.5">
      <c r="B307" s="216"/>
      <c r="C307" s="217"/>
      <c r="D307" s="218" t="s">
        <v>168</v>
      </c>
      <c r="E307" s="219" t="s">
        <v>22</v>
      </c>
      <c r="F307" s="220" t="s">
        <v>1548</v>
      </c>
      <c r="G307" s="217"/>
      <c r="H307" s="221" t="s">
        <v>22</v>
      </c>
      <c r="I307" s="222"/>
      <c r="J307" s="217"/>
      <c r="K307" s="217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168</v>
      </c>
      <c r="AU307" s="227" t="s">
        <v>88</v>
      </c>
      <c r="AV307" s="12" t="s">
        <v>24</v>
      </c>
      <c r="AW307" s="12" t="s">
        <v>42</v>
      </c>
      <c r="AX307" s="12" t="s">
        <v>79</v>
      </c>
      <c r="AY307" s="227" t="s">
        <v>159</v>
      </c>
    </row>
    <row r="308" spans="2:51" s="12" customFormat="1" ht="13.5">
      <c r="B308" s="216"/>
      <c r="C308" s="217"/>
      <c r="D308" s="218" t="s">
        <v>168</v>
      </c>
      <c r="E308" s="219" t="s">
        <v>22</v>
      </c>
      <c r="F308" s="220" t="s">
        <v>1518</v>
      </c>
      <c r="G308" s="217"/>
      <c r="H308" s="221" t="s">
        <v>22</v>
      </c>
      <c r="I308" s="222"/>
      <c r="J308" s="217"/>
      <c r="K308" s="217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168</v>
      </c>
      <c r="AU308" s="227" t="s">
        <v>88</v>
      </c>
      <c r="AV308" s="12" t="s">
        <v>24</v>
      </c>
      <c r="AW308" s="12" t="s">
        <v>42</v>
      </c>
      <c r="AX308" s="12" t="s">
        <v>79</v>
      </c>
      <c r="AY308" s="227" t="s">
        <v>159</v>
      </c>
    </row>
    <row r="309" spans="2:51" s="13" customFormat="1" ht="13.5">
      <c r="B309" s="228"/>
      <c r="C309" s="229"/>
      <c r="D309" s="218" t="s">
        <v>168</v>
      </c>
      <c r="E309" s="242" t="s">
        <v>22</v>
      </c>
      <c r="F309" s="243" t="s">
        <v>1560</v>
      </c>
      <c r="G309" s="229"/>
      <c r="H309" s="244">
        <v>8</v>
      </c>
      <c r="I309" s="234"/>
      <c r="J309" s="229"/>
      <c r="K309" s="229"/>
      <c r="L309" s="235"/>
      <c r="M309" s="236"/>
      <c r="N309" s="237"/>
      <c r="O309" s="237"/>
      <c r="P309" s="237"/>
      <c r="Q309" s="237"/>
      <c r="R309" s="237"/>
      <c r="S309" s="237"/>
      <c r="T309" s="238"/>
      <c r="AT309" s="239" t="s">
        <v>168</v>
      </c>
      <c r="AU309" s="239" t="s">
        <v>88</v>
      </c>
      <c r="AV309" s="13" t="s">
        <v>88</v>
      </c>
      <c r="AW309" s="13" t="s">
        <v>42</v>
      </c>
      <c r="AX309" s="13" t="s">
        <v>79</v>
      </c>
      <c r="AY309" s="239" t="s">
        <v>159</v>
      </c>
    </row>
    <row r="310" spans="2:51" s="13" customFormat="1" ht="13.5">
      <c r="B310" s="228"/>
      <c r="C310" s="229"/>
      <c r="D310" s="218" t="s">
        <v>168</v>
      </c>
      <c r="E310" s="242" t="s">
        <v>22</v>
      </c>
      <c r="F310" s="243" t="s">
        <v>1561</v>
      </c>
      <c r="G310" s="229"/>
      <c r="H310" s="244">
        <v>4</v>
      </c>
      <c r="I310" s="234"/>
      <c r="J310" s="229"/>
      <c r="K310" s="229"/>
      <c r="L310" s="235"/>
      <c r="M310" s="236"/>
      <c r="N310" s="237"/>
      <c r="O310" s="237"/>
      <c r="P310" s="237"/>
      <c r="Q310" s="237"/>
      <c r="R310" s="237"/>
      <c r="S310" s="237"/>
      <c r="T310" s="238"/>
      <c r="AT310" s="239" t="s">
        <v>168</v>
      </c>
      <c r="AU310" s="239" t="s">
        <v>88</v>
      </c>
      <c r="AV310" s="13" t="s">
        <v>88</v>
      </c>
      <c r="AW310" s="13" t="s">
        <v>42</v>
      </c>
      <c r="AX310" s="13" t="s">
        <v>79</v>
      </c>
      <c r="AY310" s="239" t="s">
        <v>159</v>
      </c>
    </row>
    <row r="311" spans="2:51" s="14" customFormat="1" ht="13.5">
      <c r="B311" s="245"/>
      <c r="C311" s="246"/>
      <c r="D311" s="230" t="s">
        <v>168</v>
      </c>
      <c r="E311" s="247" t="s">
        <v>22</v>
      </c>
      <c r="F311" s="248" t="s">
        <v>204</v>
      </c>
      <c r="G311" s="246"/>
      <c r="H311" s="249">
        <v>12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AT311" s="255" t="s">
        <v>168</v>
      </c>
      <c r="AU311" s="255" t="s">
        <v>88</v>
      </c>
      <c r="AV311" s="14" t="s">
        <v>166</v>
      </c>
      <c r="AW311" s="14" t="s">
        <v>42</v>
      </c>
      <c r="AX311" s="14" t="s">
        <v>24</v>
      </c>
      <c r="AY311" s="255" t="s">
        <v>159</v>
      </c>
    </row>
    <row r="312" spans="2:65" s="1" customFormat="1" ht="22.5" customHeight="1">
      <c r="B312" s="41"/>
      <c r="C312" s="267" t="s">
        <v>480</v>
      </c>
      <c r="D312" s="267" t="s">
        <v>395</v>
      </c>
      <c r="E312" s="268" t="s">
        <v>1562</v>
      </c>
      <c r="F312" s="269" t="s">
        <v>1563</v>
      </c>
      <c r="G312" s="270" t="s">
        <v>173</v>
      </c>
      <c r="H312" s="271">
        <v>8</v>
      </c>
      <c r="I312" s="272"/>
      <c r="J312" s="273">
        <f>ROUND(I312*H312,2)</f>
        <v>0</v>
      </c>
      <c r="K312" s="269" t="s">
        <v>22</v>
      </c>
      <c r="L312" s="274"/>
      <c r="M312" s="275" t="s">
        <v>22</v>
      </c>
      <c r="N312" s="276" t="s">
        <v>50</v>
      </c>
      <c r="O312" s="42"/>
      <c r="P312" s="213">
        <f>O312*H312</f>
        <v>0</v>
      </c>
      <c r="Q312" s="213">
        <v>0.025</v>
      </c>
      <c r="R312" s="213">
        <f>Q312*H312</f>
        <v>0.2</v>
      </c>
      <c r="S312" s="213">
        <v>0</v>
      </c>
      <c r="T312" s="214">
        <f>S312*H312</f>
        <v>0</v>
      </c>
      <c r="AR312" s="25" t="s">
        <v>214</v>
      </c>
      <c r="AT312" s="25" t="s">
        <v>395</v>
      </c>
      <c r="AU312" s="25" t="s">
        <v>88</v>
      </c>
      <c r="AY312" s="25" t="s">
        <v>159</v>
      </c>
      <c r="BE312" s="215">
        <f>IF(N312="základní",J312,0)</f>
        <v>0</v>
      </c>
      <c r="BF312" s="215">
        <f>IF(N312="snížená",J312,0)</f>
        <v>0</v>
      </c>
      <c r="BG312" s="215">
        <f>IF(N312="zákl. přenesená",J312,0)</f>
        <v>0</v>
      </c>
      <c r="BH312" s="215">
        <f>IF(N312="sníž. přenesená",J312,0)</f>
        <v>0</v>
      </c>
      <c r="BI312" s="215">
        <f>IF(N312="nulová",J312,0)</f>
        <v>0</v>
      </c>
      <c r="BJ312" s="25" t="s">
        <v>24</v>
      </c>
      <c r="BK312" s="215">
        <f>ROUND(I312*H312,2)</f>
        <v>0</v>
      </c>
      <c r="BL312" s="25" t="s">
        <v>166</v>
      </c>
      <c r="BM312" s="25" t="s">
        <v>1564</v>
      </c>
    </row>
    <row r="313" spans="2:65" s="1" customFormat="1" ht="31.5" customHeight="1">
      <c r="B313" s="41"/>
      <c r="C313" s="267" t="s">
        <v>486</v>
      </c>
      <c r="D313" s="267" t="s">
        <v>395</v>
      </c>
      <c r="E313" s="268" t="s">
        <v>1565</v>
      </c>
      <c r="F313" s="269" t="s">
        <v>1566</v>
      </c>
      <c r="G313" s="270" t="s">
        <v>173</v>
      </c>
      <c r="H313" s="271">
        <v>4</v>
      </c>
      <c r="I313" s="272"/>
      <c r="J313" s="273">
        <f>ROUND(I313*H313,2)</f>
        <v>0</v>
      </c>
      <c r="K313" s="269" t="s">
        <v>165</v>
      </c>
      <c r="L313" s="274"/>
      <c r="M313" s="275" t="s">
        <v>22</v>
      </c>
      <c r="N313" s="276" t="s">
        <v>50</v>
      </c>
      <c r="O313" s="42"/>
      <c r="P313" s="213">
        <f>O313*H313</f>
        <v>0</v>
      </c>
      <c r="Q313" s="213">
        <v>0.015</v>
      </c>
      <c r="R313" s="213">
        <f>Q313*H313</f>
        <v>0.06</v>
      </c>
      <c r="S313" s="213">
        <v>0</v>
      </c>
      <c r="T313" s="214">
        <f>S313*H313</f>
        <v>0</v>
      </c>
      <c r="AR313" s="25" t="s">
        <v>214</v>
      </c>
      <c r="AT313" s="25" t="s">
        <v>395</v>
      </c>
      <c r="AU313" s="25" t="s">
        <v>88</v>
      </c>
      <c r="AY313" s="25" t="s">
        <v>159</v>
      </c>
      <c r="BE313" s="215">
        <f>IF(N313="základní",J313,0)</f>
        <v>0</v>
      </c>
      <c r="BF313" s="215">
        <f>IF(N313="snížená",J313,0)</f>
        <v>0</v>
      </c>
      <c r="BG313" s="215">
        <f>IF(N313="zákl. přenesená",J313,0)</f>
        <v>0</v>
      </c>
      <c r="BH313" s="215">
        <f>IF(N313="sníž. přenesená",J313,0)</f>
        <v>0</v>
      </c>
      <c r="BI313" s="215">
        <f>IF(N313="nulová",J313,0)</f>
        <v>0</v>
      </c>
      <c r="BJ313" s="25" t="s">
        <v>24</v>
      </c>
      <c r="BK313" s="215">
        <f>ROUND(I313*H313,2)</f>
        <v>0</v>
      </c>
      <c r="BL313" s="25" t="s">
        <v>166</v>
      </c>
      <c r="BM313" s="25" t="s">
        <v>1567</v>
      </c>
    </row>
    <row r="314" spans="2:63" s="11" customFormat="1" ht="29.85" customHeight="1">
      <c r="B314" s="187"/>
      <c r="C314" s="188"/>
      <c r="D314" s="201" t="s">
        <v>78</v>
      </c>
      <c r="E314" s="202" t="s">
        <v>220</v>
      </c>
      <c r="F314" s="202" t="s">
        <v>724</v>
      </c>
      <c r="G314" s="188"/>
      <c r="H314" s="188"/>
      <c r="I314" s="191"/>
      <c r="J314" s="203">
        <f>BK314</f>
        <v>0</v>
      </c>
      <c r="K314" s="188"/>
      <c r="L314" s="193"/>
      <c r="M314" s="194"/>
      <c r="N314" s="195"/>
      <c r="O314" s="195"/>
      <c r="P314" s="196">
        <f>SUM(P315:P333)</f>
        <v>0</v>
      </c>
      <c r="Q314" s="195"/>
      <c r="R314" s="196">
        <f>SUM(R315:R333)</f>
        <v>0.007054979999999999</v>
      </c>
      <c r="S314" s="195"/>
      <c r="T314" s="197">
        <f>SUM(T315:T333)</f>
        <v>0.386475</v>
      </c>
      <c r="AR314" s="198" t="s">
        <v>24</v>
      </c>
      <c r="AT314" s="199" t="s">
        <v>78</v>
      </c>
      <c r="AU314" s="199" t="s">
        <v>24</v>
      </c>
      <c r="AY314" s="198" t="s">
        <v>159</v>
      </c>
      <c r="BK314" s="200">
        <f>SUM(BK315:BK333)</f>
        <v>0</v>
      </c>
    </row>
    <row r="315" spans="2:65" s="1" customFormat="1" ht="31.5" customHeight="1">
      <c r="B315" s="41"/>
      <c r="C315" s="204" t="s">
        <v>501</v>
      </c>
      <c r="D315" s="204" t="s">
        <v>161</v>
      </c>
      <c r="E315" s="205" t="s">
        <v>1568</v>
      </c>
      <c r="F315" s="206" t="s">
        <v>1569</v>
      </c>
      <c r="G315" s="207" t="s">
        <v>217</v>
      </c>
      <c r="H315" s="208">
        <v>0.615</v>
      </c>
      <c r="I315" s="209"/>
      <c r="J315" s="210">
        <f>ROUND(I315*H315,2)</f>
        <v>0</v>
      </c>
      <c r="K315" s="206" t="s">
        <v>165</v>
      </c>
      <c r="L315" s="61"/>
      <c r="M315" s="211" t="s">
        <v>22</v>
      </c>
      <c r="N315" s="212" t="s">
        <v>50</v>
      </c>
      <c r="O315" s="42"/>
      <c r="P315" s="213">
        <f>O315*H315</f>
        <v>0</v>
      </c>
      <c r="Q315" s="213">
        <v>0.00282</v>
      </c>
      <c r="R315" s="213">
        <f>Q315*H315</f>
        <v>0.0017343</v>
      </c>
      <c r="S315" s="213">
        <v>0.101</v>
      </c>
      <c r="T315" s="214">
        <f>S315*H315</f>
        <v>0.062115000000000004</v>
      </c>
      <c r="AR315" s="25" t="s">
        <v>166</v>
      </c>
      <c r="AT315" s="25" t="s">
        <v>161</v>
      </c>
      <c r="AU315" s="25" t="s">
        <v>88</v>
      </c>
      <c r="AY315" s="25" t="s">
        <v>159</v>
      </c>
      <c r="BE315" s="215">
        <f>IF(N315="základní",J315,0)</f>
        <v>0</v>
      </c>
      <c r="BF315" s="215">
        <f>IF(N315="snížená",J315,0)</f>
        <v>0</v>
      </c>
      <c r="BG315" s="215">
        <f>IF(N315="zákl. přenesená",J315,0)</f>
        <v>0</v>
      </c>
      <c r="BH315" s="215">
        <f>IF(N315="sníž. přenesená",J315,0)</f>
        <v>0</v>
      </c>
      <c r="BI315" s="215">
        <f>IF(N315="nulová",J315,0)</f>
        <v>0</v>
      </c>
      <c r="BJ315" s="25" t="s">
        <v>24</v>
      </c>
      <c r="BK315" s="215">
        <f>ROUND(I315*H315,2)</f>
        <v>0</v>
      </c>
      <c r="BL315" s="25" t="s">
        <v>166</v>
      </c>
      <c r="BM315" s="25" t="s">
        <v>1570</v>
      </c>
    </row>
    <row r="316" spans="2:47" s="1" customFormat="1" ht="27">
      <c r="B316" s="41"/>
      <c r="C316" s="63"/>
      <c r="D316" s="218" t="s">
        <v>189</v>
      </c>
      <c r="E316" s="63"/>
      <c r="F316" s="240" t="s">
        <v>1571</v>
      </c>
      <c r="G316" s="63"/>
      <c r="H316" s="63"/>
      <c r="I316" s="172"/>
      <c r="J316" s="63"/>
      <c r="K316" s="63"/>
      <c r="L316" s="61"/>
      <c r="M316" s="241"/>
      <c r="N316" s="42"/>
      <c r="O316" s="42"/>
      <c r="P316" s="42"/>
      <c r="Q316" s="42"/>
      <c r="R316" s="42"/>
      <c r="S316" s="42"/>
      <c r="T316" s="78"/>
      <c r="AT316" s="25" t="s">
        <v>189</v>
      </c>
      <c r="AU316" s="25" t="s">
        <v>88</v>
      </c>
    </row>
    <row r="317" spans="2:51" s="12" customFormat="1" ht="13.5">
      <c r="B317" s="216"/>
      <c r="C317" s="217"/>
      <c r="D317" s="218" t="s">
        <v>168</v>
      </c>
      <c r="E317" s="219" t="s">
        <v>22</v>
      </c>
      <c r="F317" s="220" t="s">
        <v>1572</v>
      </c>
      <c r="G317" s="217"/>
      <c r="H317" s="221" t="s">
        <v>22</v>
      </c>
      <c r="I317" s="222"/>
      <c r="J317" s="217"/>
      <c r="K317" s="217"/>
      <c r="L317" s="223"/>
      <c r="M317" s="224"/>
      <c r="N317" s="225"/>
      <c r="O317" s="225"/>
      <c r="P317" s="225"/>
      <c r="Q317" s="225"/>
      <c r="R317" s="225"/>
      <c r="S317" s="225"/>
      <c r="T317" s="226"/>
      <c r="AT317" s="227" t="s">
        <v>168</v>
      </c>
      <c r="AU317" s="227" t="s">
        <v>88</v>
      </c>
      <c r="AV317" s="12" t="s">
        <v>24</v>
      </c>
      <c r="AW317" s="12" t="s">
        <v>42</v>
      </c>
      <c r="AX317" s="12" t="s">
        <v>79</v>
      </c>
      <c r="AY317" s="227" t="s">
        <v>159</v>
      </c>
    </row>
    <row r="318" spans="2:51" s="13" customFormat="1" ht="13.5">
      <c r="B318" s="228"/>
      <c r="C318" s="229"/>
      <c r="D318" s="218" t="s">
        <v>168</v>
      </c>
      <c r="E318" s="242" t="s">
        <v>22</v>
      </c>
      <c r="F318" s="243" t="s">
        <v>1573</v>
      </c>
      <c r="G318" s="229"/>
      <c r="H318" s="244">
        <v>0.19</v>
      </c>
      <c r="I318" s="234"/>
      <c r="J318" s="229"/>
      <c r="K318" s="229"/>
      <c r="L318" s="235"/>
      <c r="M318" s="236"/>
      <c r="N318" s="237"/>
      <c r="O318" s="237"/>
      <c r="P318" s="237"/>
      <c r="Q318" s="237"/>
      <c r="R318" s="237"/>
      <c r="S318" s="237"/>
      <c r="T318" s="238"/>
      <c r="AT318" s="239" t="s">
        <v>168</v>
      </c>
      <c r="AU318" s="239" t="s">
        <v>88</v>
      </c>
      <c r="AV318" s="13" t="s">
        <v>88</v>
      </c>
      <c r="AW318" s="13" t="s">
        <v>42</v>
      </c>
      <c r="AX318" s="13" t="s">
        <v>79</v>
      </c>
      <c r="AY318" s="239" t="s">
        <v>159</v>
      </c>
    </row>
    <row r="319" spans="2:51" s="13" customFormat="1" ht="13.5">
      <c r="B319" s="228"/>
      <c r="C319" s="229"/>
      <c r="D319" s="218" t="s">
        <v>168</v>
      </c>
      <c r="E319" s="242" t="s">
        <v>22</v>
      </c>
      <c r="F319" s="243" t="s">
        <v>1574</v>
      </c>
      <c r="G319" s="229"/>
      <c r="H319" s="244">
        <v>0.025</v>
      </c>
      <c r="I319" s="234"/>
      <c r="J319" s="229"/>
      <c r="K319" s="229"/>
      <c r="L319" s="235"/>
      <c r="M319" s="236"/>
      <c r="N319" s="237"/>
      <c r="O319" s="237"/>
      <c r="P319" s="237"/>
      <c r="Q319" s="237"/>
      <c r="R319" s="237"/>
      <c r="S319" s="237"/>
      <c r="T319" s="238"/>
      <c r="AT319" s="239" t="s">
        <v>168</v>
      </c>
      <c r="AU319" s="239" t="s">
        <v>88</v>
      </c>
      <c r="AV319" s="13" t="s">
        <v>88</v>
      </c>
      <c r="AW319" s="13" t="s">
        <v>42</v>
      </c>
      <c r="AX319" s="13" t="s">
        <v>79</v>
      </c>
      <c r="AY319" s="239" t="s">
        <v>159</v>
      </c>
    </row>
    <row r="320" spans="2:51" s="13" customFormat="1" ht="13.5">
      <c r="B320" s="228"/>
      <c r="C320" s="229"/>
      <c r="D320" s="218" t="s">
        <v>168</v>
      </c>
      <c r="E320" s="242" t="s">
        <v>22</v>
      </c>
      <c r="F320" s="243" t="s">
        <v>1575</v>
      </c>
      <c r="G320" s="229"/>
      <c r="H320" s="244">
        <v>0.4</v>
      </c>
      <c r="I320" s="234"/>
      <c r="J320" s="229"/>
      <c r="K320" s="229"/>
      <c r="L320" s="235"/>
      <c r="M320" s="236"/>
      <c r="N320" s="237"/>
      <c r="O320" s="237"/>
      <c r="P320" s="237"/>
      <c r="Q320" s="237"/>
      <c r="R320" s="237"/>
      <c r="S320" s="237"/>
      <c r="T320" s="238"/>
      <c r="AT320" s="239" t="s">
        <v>168</v>
      </c>
      <c r="AU320" s="239" t="s">
        <v>88</v>
      </c>
      <c r="AV320" s="13" t="s">
        <v>88</v>
      </c>
      <c r="AW320" s="13" t="s">
        <v>42</v>
      </c>
      <c r="AX320" s="13" t="s">
        <v>79</v>
      </c>
      <c r="AY320" s="239" t="s">
        <v>159</v>
      </c>
    </row>
    <row r="321" spans="2:51" s="14" customFormat="1" ht="13.5">
      <c r="B321" s="245"/>
      <c r="C321" s="246"/>
      <c r="D321" s="230" t="s">
        <v>168</v>
      </c>
      <c r="E321" s="247" t="s">
        <v>22</v>
      </c>
      <c r="F321" s="248" t="s">
        <v>204</v>
      </c>
      <c r="G321" s="246"/>
      <c r="H321" s="249">
        <v>0.615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AT321" s="255" t="s">
        <v>168</v>
      </c>
      <c r="AU321" s="255" t="s">
        <v>88</v>
      </c>
      <c r="AV321" s="14" t="s">
        <v>166</v>
      </c>
      <c r="AW321" s="14" t="s">
        <v>42</v>
      </c>
      <c r="AX321" s="14" t="s">
        <v>24</v>
      </c>
      <c r="AY321" s="255" t="s">
        <v>159</v>
      </c>
    </row>
    <row r="322" spans="2:65" s="1" customFormat="1" ht="31.5" customHeight="1">
      <c r="B322" s="41"/>
      <c r="C322" s="204" t="s">
        <v>506</v>
      </c>
      <c r="D322" s="204" t="s">
        <v>161</v>
      </c>
      <c r="E322" s="205" t="s">
        <v>1576</v>
      </c>
      <c r="F322" s="206" t="s">
        <v>1577</v>
      </c>
      <c r="G322" s="207" t="s">
        <v>217</v>
      </c>
      <c r="H322" s="208">
        <v>0.896</v>
      </c>
      <c r="I322" s="209"/>
      <c r="J322" s="210">
        <f>ROUND(I322*H322,2)</f>
        <v>0</v>
      </c>
      <c r="K322" s="206" t="s">
        <v>165</v>
      </c>
      <c r="L322" s="61"/>
      <c r="M322" s="211" t="s">
        <v>22</v>
      </c>
      <c r="N322" s="212" t="s">
        <v>50</v>
      </c>
      <c r="O322" s="42"/>
      <c r="P322" s="213">
        <f>O322*H322</f>
        <v>0</v>
      </c>
      <c r="Q322" s="213">
        <v>0.00334</v>
      </c>
      <c r="R322" s="213">
        <f>Q322*H322</f>
        <v>0.00299264</v>
      </c>
      <c r="S322" s="213">
        <v>0.159</v>
      </c>
      <c r="T322" s="214">
        <f>S322*H322</f>
        <v>0.142464</v>
      </c>
      <c r="AR322" s="25" t="s">
        <v>166</v>
      </c>
      <c r="AT322" s="25" t="s">
        <v>161</v>
      </c>
      <c r="AU322" s="25" t="s">
        <v>88</v>
      </c>
      <c r="AY322" s="25" t="s">
        <v>159</v>
      </c>
      <c r="BE322" s="215">
        <f>IF(N322="základní",J322,0)</f>
        <v>0</v>
      </c>
      <c r="BF322" s="215">
        <f>IF(N322="snížená",J322,0)</f>
        <v>0</v>
      </c>
      <c r="BG322" s="215">
        <f>IF(N322="zákl. přenesená",J322,0)</f>
        <v>0</v>
      </c>
      <c r="BH322" s="215">
        <f>IF(N322="sníž. přenesená",J322,0)</f>
        <v>0</v>
      </c>
      <c r="BI322" s="215">
        <f>IF(N322="nulová",J322,0)</f>
        <v>0</v>
      </c>
      <c r="BJ322" s="25" t="s">
        <v>24</v>
      </c>
      <c r="BK322" s="215">
        <f>ROUND(I322*H322,2)</f>
        <v>0</v>
      </c>
      <c r="BL322" s="25" t="s">
        <v>166</v>
      </c>
      <c r="BM322" s="25" t="s">
        <v>1578</v>
      </c>
    </row>
    <row r="323" spans="2:47" s="1" customFormat="1" ht="27">
      <c r="B323" s="41"/>
      <c r="C323" s="63"/>
      <c r="D323" s="218" t="s">
        <v>189</v>
      </c>
      <c r="E323" s="63"/>
      <c r="F323" s="240" t="s">
        <v>1579</v>
      </c>
      <c r="G323" s="63"/>
      <c r="H323" s="63"/>
      <c r="I323" s="172"/>
      <c r="J323" s="63"/>
      <c r="K323" s="63"/>
      <c r="L323" s="61"/>
      <c r="M323" s="241"/>
      <c r="N323" s="42"/>
      <c r="O323" s="42"/>
      <c r="P323" s="42"/>
      <c r="Q323" s="42"/>
      <c r="R323" s="42"/>
      <c r="S323" s="42"/>
      <c r="T323" s="78"/>
      <c r="AT323" s="25" t="s">
        <v>189</v>
      </c>
      <c r="AU323" s="25" t="s">
        <v>88</v>
      </c>
    </row>
    <row r="324" spans="2:51" s="12" customFormat="1" ht="13.5">
      <c r="B324" s="216"/>
      <c r="C324" s="217"/>
      <c r="D324" s="218" t="s">
        <v>168</v>
      </c>
      <c r="E324" s="219" t="s">
        <v>22</v>
      </c>
      <c r="F324" s="220" t="s">
        <v>1572</v>
      </c>
      <c r="G324" s="217"/>
      <c r="H324" s="221" t="s">
        <v>22</v>
      </c>
      <c r="I324" s="222"/>
      <c r="J324" s="217"/>
      <c r="K324" s="217"/>
      <c r="L324" s="223"/>
      <c r="M324" s="224"/>
      <c r="N324" s="225"/>
      <c r="O324" s="225"/>
      <c r="P324" s="225"/>
      <c r="Q324" s="225"/>
      <c r="R324" s="225"/>
      <c r="S324" s="225"/>
      <c r="T324" s="226"/>
      <c r="AT324" s="227" t="s">
        <v>168</v>
      </c>
      <c r="AU324" s="227" t="s">
        <v>88</v>
      </c>
      <c r="AV324" s="12" t="s">
        <v>24</v>
      </c>
      <c r="AW324" s="12" t="s">
        <v>42</v>
      </c>
      <c r="AX324" s="12" t="s">
        <v>79</v>
      </c>
      <c r="AY324" s="227" t="s">
        <v>159</v>
      </c>
    </row>
    <row r="325" spans="2:51" s="13" customFormat="1" ht="13.5">
      <c r="B325" s="228"/>
      <c r="C325" s="229"/>
      <c r="D325" s="218" t="s">
        <v>168</v>
      </c>
      <c r="E325" s="242" t="s">
        <v>22</v>
      </c>
      <c r="F325" s="243" t="s">
        <v>1580</v>
      </c>
      <c r="G325" s="229"/>
      <c r="H325" s="244">
        <v>0.38</v>
      </c>
      <c r="I325" s="234"/>
      <c r="J325" s="229"/>
      <c r="K325" s="229"/>
      <c r="L325" s="235"/>
      <c r="M325" s="236"/>
      <c r="N325" s="237"/>
      <c r="O325" s="237"/>
      <c r="P325" s="237"/>
      <c r="Q325" s="237"/>
      <c r="R325" s="237"/>
      <c r="S325" s="237"/>
      <c r="T325" s="238"/>
      <c r="AT325" s="239" t="s">
        <v>168</v>
      </c>
      <c r="AU325" s="239" t="s">
        <v>88</v>
      </c>
      <c r="AV325" s="13" t="s">
        <v>88</v>
      </c>
      <c r="AW325" s="13" t="s">
        <v>42</v>
      </c>
      <c r="AX325" s="13" t="s">
        <v>79</v>
      </c>
      <c r="AY325" s="239" t="s">
        <v>159</v>
      </c>
    </row>
    <row r="326" spans="2:51" s="13" customFormat="1" ht="13.5">
      <c r="B326" s="228"/>
      <c r="C326" s="229"/>
      <c r="D326" s="218" t="s">
        <v>168</v>
      </c>
      <c r="E326" s="242" t="s">
        <v>22</v>
      </c>
      <c r="F326" s="243" t="s">
        <v>1581</v>
      </c>
      <c r="G326" s="229"/>
      <c r="H326" s="244">
        <v>0.516</v>
      </c>
      <c r="I326" s="234"/>
      <c r="J326" s="229"/>
      <c r="K326" s="229"/>
      <c r="L326" s="235"/>
      <c r="M326" s="236"/>
      <c r="N326" s="237"/>
      <c r="O326" s="237"/>
      <c r="P326" s="237"/>
      <c r="Q326" s="237"/>
      <c r="R326" s="237"/>
      <c r="S326" s="237"/>
      <c r="T326" s="238"/>
      <c r="AT326" s="239" t="s">
        <v>168</v>
      </c>
      <c r="AU326" s="239" t="s">
        <v>88</v>
      </c>
      <c r="AV326" s="13" t="s">
        <v>88</v>
      </c>
      <c r="AW326" s="13" t="s">
        <v>42</v>
      </c>
      <c r="AX326" s="13" t="s">
        <v>79</v>
      </c>
      <c r="AY326" s="239" t="s">
        <v>159</v>
      </c>
    </row>
    <row r="327" spans="2:51" s="14" customFormat="1" ht="13.5">
      <c r="B327" s="245"/>
      <c r="C327" s="246"/>
      <c r="D327" s="230" t="s">
        <v>168</v>
      </c>
      <c r="E327" s="247" t="s">
        <v>22</v>
      </c>
      <c r="F327" s="248" t="s">
        <v>204</v>
      </c>
      <c r="G327" s="246"/>
      <c r="H327" s="249">
        <v>0.896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AT327" s="255" t="s">
        <v>168</v>
      </c>
      <c r="AU327" s="255" t="s">
        <v>88</v>
      </c>
      <c r="AV327" s="14" t="s">
        <v>166</v>
      </c>
      <c r="AW327" s="14" t="s">
        <v>42</v>
      </c>
      <c r="AX327" s="14" t="s">
        <v>24</v>
      </c>
      <c r="AY327" s="255" t="s">
        <v>159</v>
      </c>
    </row>
    <row r="328" spans="2:65" s="1" customFormat="1" ht="31.5" customHeight="1">
      <c r="B328" s="41"/>
      <c r="C328" s="204" t="s">
        <v>514</v>
      </c>
      <c r="D328" s="204" t="s">
        <v>161</v>
      </c>
      <c r="E328" s="205" t="s">
        <v>1582</v>
      </c>
      <c r="F328" s="206" t="s">
        <v>1583</v>
      </c>
      <c r="G328" s="207" t="s">
        <v>217</v>
      </c>
      <c r="H328" s="208">
        <v>0.286</v>
      </c>
      <c r="I328" s="209"/>
      <c r="J328" s="210">
        <f>ROUND(I328*H328,2)</f>
        <v>0</v>
      </c>
      <c r="K328" s="206" t="s">
        <v>165</v>
      </c>
      <c r="L328" s="61"/>
      <c r="M328" s="211" t="s">
        <v>22</v>
      </c>
      <c r="N328" s="212" t="s">
        <v>50</v>
      </c>
      <c r="O328" s="42"/>
      <c r="P328" s="213">
        <f>O328*H328</f>
        <v>0</v>
      </c>
      <c r="Q328" s="213">
        <v>0.00814</v>
      </c>
      <c r="R328" s="213">
        <f>Q328*H328</f>
        <v>0.0023280399999999995</v>
      </c>
      <c r="S328" s="213">
        <v>0.636</v>
      </c>
      <c r="T328" s="214">
        <f>S328*H328</f>
        <v>0.18189599999999997</v>
      </c>
      <c r="AR328" s="25" t="s">
        <v>166</v>
      </c>
      <c r="AT328" s="25" t="s">
        <v>161</v>
      </c>
      <c r="AU328" s="25" t="s">
        <v>88</v>
      </c>
      <c r="AY328" s="25" t="s">
        <v>159</v>
      </c>
      <c r="BE328" s="215">
        <f>IF(N328="základní",J328,0)</f>
        <v>0</v>
      </c>
      <c r="BF328" s="215">
        <f>IF(N328="snížená",J328,0)</f>
        <v>0</v>
      </c>
      <c r="BG328" s="215">
        <f>IF(N328="zákl. přenesená",J328,0)</f>
        <v>0</v>
      </c>
      <c r="BH328" s="215">
        <f>IF(N328="sníž. přenesená",J328,0)</f>
        <v>0</v>
      </c>
      <c r="BI328" s="215">
        <f>IF(N328="nulová",J328,0)</f>
        <v>0</v>
      </c>
      <c r="BJ328" s="25" t="s">
        <v>24</v>
      </c>
      <c r="BK328" s="215">
        <f>ROUND(I328*H328,2)</f>
        <v>0</v>
      </c>
      <c r="BL328" s="25" t="s">
        <v>166</v>
      </c>
      <c r="BM328" s="25" t="s">
        <v>1584</v>
      </c>
    </row>
    <row r="329" spans="2:47" s="1" customFormat="1" ht="27">
      <c r="B329" s="41"/>
      <c r="C329" s="63"/>
      <c r="D329" s="218" t="s">
        <v>189</v>
      </c>
      <c r="E329" s="63"/>
      <c r="F329" s="240" t="s">
        <v>1585</v>
      </c>
      <c r="G329" s="63"/>
      <c r="H329" s="63"/>
      <c r="I329" s="172"/>
      <c r="J329" s="63"/>
      <c r="K329" s="63"/>
      <c r="L329" s="61"/>
      <c r="M329" s="241"/>
      <c r="N329" s="42"/>
      <c r="O329" s="42"/>
      <c r="P329" s="42"/>
      <c r="Q329" s="42"/>
      <c r="R329" s="42"/>
      <c r="S329" s="42"/>
      <c r="T329" s="78"/>
      <c r="AT329" s="25" t="s">
        <v>189</v>
      </c>
      <c r="AU329" s="25" t="s">
        <v>88</v>
      </c>
    </row>
    <row r="330" spans="2:51" s="12" customFormat="1" ht="13.5">
      <c r="B330" s="216"/>
      <c r="C330" s="217"/>
      <c r="D330" s="218" t="s">
        <v>168</v>
      </c>
      <c r="E330" s="219" t="s">
        <v>22</v>
      </c>
      <c r="F330" s="220" t="s">
        <v>1586</v>
      </c>
      <c r="G330" s="217"/>
      <c r="H330" s="221" t="s">
        <v>22</v>
      </c>
      <c r="I330" s="222"/>
      <c r="J330" s="217"/>
      <c r="K330" s="217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168</v>
      </c>
      <c r="AU330" s="227" t="s">
        <v>88</v>
      </c>
      <c r="AV330" s="12" t="s">
        <v>24</v>
      </c>
      <c r="AW330" s="12" t="s">
        <v>42</v>
      </c>
      <c r="AX330" s="12" t="s">
        <v>79</v>
      </c>
      <c r="AY330" s="227" t="s">
        <v>159</v>
      </c>
    </row>
    <row r="331" spans="2:51" s="13" customFormat="1" ht="13.5">
      <c r="B331" s="228"/>
      <c r="C331" s="229"/>
      <c r="D331" s="218" t="s">
        <v>168</v>
      </c>
      <c r="E331" s="242" t="s">
        <v>22</v>
      </c>
      <c r="F331" s="243" t="s">
        <v>1587</v>
      </c>
      <c r="G331" s="229"/>
      <c r="H331" s="244">
        <v>0.086</v>
      </c>
      <c r="I331" s="234"/>
      <c r="J331" s="229"/>
      <c r="K331" s="229"/>
      <c r="L331" s="235"/>
      <c r="M331" s="236"/>
      <c r="N331" s="237"/>
      <c r="O331" s="237"/>
      <c r="P331" s="237"/>
      <c r="Q331" s="237"/>
      <c r="R331" s="237"/>
      <c r="S331" s="237"/>
      <c r="T331" s="238"/>
      <c r="AT331" s="239" t="s">
        <v>168</v>
      </c>
      <c r="AU331" s="239" t="s">
        <v>88</v>
      </c>
      <c r="AV331" s="13" t="s">
        <v>88</v>
      </c>
      <c r="AW331" s="13" t="s">
        <v>42</v>
      </c>
      <c r="AX331" s="13" t="s">
        <v>79</v>
      </c>
      <c r="AY331" s="239" t="s">
        <v>159</v>
      </c>
    </row>
    <row r="332" spans="2:51" s="13" customFormat="1" ht="13.5">
      <c r="B332" s="228"/>
      <c r="C332" s="229"/>
      <c r="D332" s="218" t="s">
        <v>168</v>
      </c>
      <c r="E332" s="242" t="s">
        <v>22</v>
      </c>
      <c r="F332" s="243" t="s">
        <v>1588</v>
      </c>
      <c r="G332" s="229"/>
      <c r="H332" s="244">
        <v>0.2</v>
      </c>
      <c r="I332" s="234"/>
      <c r="J332" s="229"/>
      <c r="K332" s="229"/>
      <c r="L332" s="235"/>
      <c r="M332" s="236"/>
      <c r="N332" s="237"/>
      <c r="O332" s="237"/>
      <c r="P332" s="237"/>
      <c r="Q332" s="237"/>
      <c r="R332" s="237"/>
      <c r="S332" s="237"/>
      <c r="T332" s="238"/>
      <c r="AT332" s="239" t="s">
        <v>168</v>
      </c>
      <c r="AU332" s="239" t="s">
        <v>88</v>
      </c>
      <c r="AV332" s="13" t="s">
        <v>88</v>
      </c>
      <c r="AW332" s="13" t="s">
        <v>42</v>
      </c>
      <c r="AX332" s="13" t="s">
        <v>79</v>
      </c>
      <c r="AY332" s="239" t="s">
        <v>159</v>
      </c>
    </row>
    <row r="333" spans="2:51" s="14" customFormat="1" ht="13.5">
      <c r="B333" s="245"/>
      <c r="C333" s="246"/>
      <c r="D333" s="218" t="s">
        <v>168</v>
      </c>
      <c r="E333" s="277" t="s">
        <v>22</v>
      </c>
      <c r="F333" s="278" t="s">
        <v>204</v>
      </c>
      <c r="G333" s="246"/>
      <c r="H333" s="279">
        <v>0.286</v>
      </c>
      <c r="I333" s="250"/>
      <c r="J333" s="246"/>
      <c r="K333" s="246"/>
      <c r="L333" s="251"/>
      <c r="M333" s="252"/>
      <c r="N333" s="253"/>
      <c r="O333" s="253"/>
      <c r="P333" s="253"/>
      <c r="Q333" s="253"/>
      <c r="R333" s="253"/>
      <c r="S333" s="253"/>
      <c r="T333" s="254"/>
      <c r="AT333" s="255" t="s">
        <v>168</v>
      </c>
      <c r="AU333" s="255" t="s">
        <v>88</v>
      </c>
      <c r="AV333" s="14" t="s">
        <v>166</v>
      </c>
      <c r="AW333" s="14" t="s">
        <v>42</v>
      </c>
      <c r="AX333" s="14" t="s">
        <v>24</v>
      </c>
      <c r="AY333" s="255" t="s">
        <v>159</v>
      </c>
    </row>
    <row r="334" spans="2:63" s="11" customFormat="1" ht="29.85" customHeight="1">
      <c r="B334" s="187"/>
      <c r="C334" s="188"/>
      <c r="D334" s="201" t="s">
        <v>78</v>
      </c>
      <c r="E334" s="202" t="s">
        <v>791</v>
      </c>
      <c r="F334" s="202" t="s">
        <v>792</v>
      </c>
      <c r="G334" s="188"/>
      <c r="H334" s="188"/>
      <c r="I334" s="191"/>
      <c r="J334" s="203">
        <f>BK334</f>
        <v>0</v>
      </c>
      <c r="K334" s="188"/>
      <c r="L334" s="193"/>
      <c r="M334" s="194"/>
      <c r="N334" s="195"/>
      <c r="O334" s="195"/>
      <c r="P334" s="196">
        <f>SUM(P335:P365)</f>
        <v>0</v>
      </c>
      <c r="Q334" s="195"/>
      <c r="R334" s="196">
        <f>SUM(R335:R365)</f>
        <v>0</v>
      </c>
      <c r="S334" s="195"/>
      <c r="T334" s="197">
        <f>SUM(T335:T365)</f>
        <v>0</v>
      </c>
      <c r="AR334" s="198" t="s">
        <v>24</v>
      </c>
      <c r="AT334" s="199" t="s">
        <v>78</v>
      </c>
      <c r="AU334" s="199" t="s">
        <v>24</v>
      </c>
      <c r="AY334" s="198" t="s">
        <v>159</v>
      </c>
      <c r="BK334" s="200">
        <f>SUM(BK335:BK365)</f>
        <v>0</v>
      </c>
    </row>
    <row r="335" spans="2:65" s="1" customFormat="1" ht="31.5" customHeight="1">
      <c r="B335" s="41"/>
      <c r="C335" s="204" t="s">
        <v>519</v>
      </c>
      <c r="D335" s="204" t="s">
        <v>161</v>
      </c>
      <c r="E335" s="205" t="s">
        <v>794</v>
      </c>
      <c r="F335" s="206" t="s">
        <v>795</v>
      </c>
      <c r="G335" s="207" t="s">
        <v>377</v>
      </c>
      <c r="H335" s="208">
        <v>28.88</v>
      </c>
      <c r="I335" s="209"/>
      <c r="J335" s="210">
        <f>ROUND(I335*H335,2)</f>
        <v>0</v>
      </c>
      <c r="K335" s="206" t="s">
        <v>165</v>
      </c>
      <c r="L335" s="61"/>
      <c r="M335" s="211" t="s">
        <v>22</v>
      </c>
      <c r="N335" s="212" t="s">
        <v>50</v>
      </c>
      <c r="O335" s="42"/>
      <c r="P335" s="213">
        <f>O335*H335</f>
        <v>0</v>
      </c>
      <c r="Q335" s="213">
        <v>0</v>
      </c>
      <c r="R335" s="213">
        <f>Q335*H335</f>
        <v>0</v>
      </c>
      <c r="S335" s="213">
        <v>0</v>
      </c>
      <c r="T335" s="214">
        <f>S335*H335</f>
        <v>0</v>
      </c>
      <c r="AR335" s="25" t="s">
        <v>166</v>
      </c>
      <c r="AT335" s="25" t="s">
        <v>161</v>
      </c>
      <c r="AU335" s="25" t="s">
        <v>88</v>
      </c>
      <c r="AY335" s="25" t="s">
        <v>159</v>
      </c>
      <c r="BE335" s="215">
        <f>IF(N335="základní",J335,0)</f>
        <v>0</v>
      </c>
      <c r="BF335" s="215">
        <f>IF(N335="snížená",J335,0)</f>
        <v>0</v>
      </c>
      <c r="BG335" s="215">
        <f>IF(N335="zákl. přenesená",J335,0)</f>
        <v>0</v>
      </c>
      <c r="BH335" s="215">
        <f>IF(N335="sníž. přenesená",J335,0)</f>
        <v>0</v>
      </c>
      <c r="BI335" s="215">
        <f>IF(N335="nulová",J335,0)</f>
        <v>0</v>
      </c>
      <c r="BJ335" s="25" t="s">
        <v>24</v>
      </c>
      <c r="BK335" s="215">
        <f>ROUND(I335*H335,2)</f>
        <v>0</v>
      </c>
      <c r="BL335" s="25" t="s">
        <v>166</v>
      </c>
      <c r="BM335" s="25" t="s">
        <v>1589</v>
      </c>
    </row>
    <row r="336" spans="2:51" s="13" customFormat="1" ht="13.5">
      <c r="B336" s="228"/>
      <c r="C336" s="229"/>
      <c r="D336" s="218" t="s">
        <v>168</v>
      </c>
      <c r="E336" s="242" t="s">
        <v>22</v>
      </c>
      <c r="F336" s="243" t="s">
        <v>1590</v>
      </c>
      <c r="G336" s="229"/>
      <c r="H336" s="244">
        <v>2.568</v>
      </c>
      <c r="I336" s="234"/>
      <c r="J336" s="229"/>
      <c r="K336" s="229"/>
      <c r="L336" s="235"/>
      <c r="M336" s="236"/>
      <c r="N336" s="237"/>
      <c r="O336" s="237"/>
      <c r="P336" s="237"/>
      <c r="Q336" s="237"/>
      <c r="R336" s="237"/>
      <c r="S336" s="237"/>
      <c r="T336" s="238"/>
      <c r="AT336" s="239" t="s">
        <v>168</v>
      </c>
      <c r="AU336" s="239" t="s">
        <v>88</v>
      </c>
      <c r="AV336" s="13" t="s">
        <v>88</v>
      </c>
      <c r="AW336" s="13" t="s">
        <v>42</v>
      </c>
      <c r="AX336" s="13" t="s">
        <v>79</v>
      </c>
      <c r="AY336" s="239" t="s">
        <v>159</v>
      </c>
    </row>
    <row r="337" spans="2:51" s="13" customFormat="1" ht="13.5">
      <c r="B337" s="228"/>
      <c r="C337" s="229"/>
      <c r="D337" s="218" t="s">
        <v>168</v>
      </c>
      <c r="E337" s="242" t="s">
        <v>22</v>
      </c>
      <c r="F337" s="243" t="s">
        <v>1591</v>
      </c>
      <c r="G337" s="229"/>
      <c r="H337" s="244">
        <v>3.01</v>
      </c>
      <c r="I337" s="234"/>
      <c r="J337" s="229"/>
      <c r="K337" s="229"/>
      <c r="L337" s="235"/>
      <c r="M337" s="236"/>
      <c r="N337" s="237"/>
      <c r="O337" s="237"/>
      <c r="P337" s="237"/>
      <c r="Q337" s="237"/>
      <c r="R337" s="237"/>
      <c r="S337" s="237"/>
      <c r="T337" s="238"/>
      <c r="AT337" s="239" t="s">
        <v>168</v>
      </c>
      <c r="AU337" s="239" t="s">
        <v>88</v>
      </c>
      <c r="AV337" s="13" t="s">
        <v>88</v>
      </c>
      <c r="AW337" s="13" t="s">
        <v>42</v>
      </c>
      <c r="AX337" s="13" t="s">
        <v>79</v>
      </c>
      <c r="AY337" s="239" t="s">
        <v>159</v>
      </c>
    </row>
    <row r="338" spans="2:51" s="13" customFormat="1" ht="13.5">
      <c r="B338" s="228"/>
      <c r="C338" s="229"/>
      <c r="D338" s="218" t="s">
        <v>168</v>
      </c>
      <c r="E338" s="242" t="s">
        <v>22</v>
      </c>
      <c r="F338" s="243" t="s">
        <v>1592</v>
      </c>
      <c r="G338" s="229"/>
      <c r="H338" s="244">
        <v>17.653</v>
      </c>
      <c r="I338" s="234"/>
      <c r="J338" s="229"/>
      <c r="K338" s="229"/>
      <c r="L338" s="235"/>
      <c r="M338" s="236"/>
      <c r="N338" s="237"/>
      <c r="O338" s="237"/>
      <c r="P338" s="237"/>
      <c r="Q338" s="237"/>
      <c r="R338" s="237"/>
      <c r="S338" s="237"/>
      <c r="T338" s="238"/>
      <c r="AT338" s="239" t="s">
        <v>168</v>
      </c>
      <c r="AU338" s="239" t="s">
        <v>88</v>
      </c>
      <c r="AV338" s="13" t="s">
        <v>88</v>
      </c>
      <c r="AW338" s="13" t="s">
        <v>42</v>
      </c>
      <c r="AX338" s="13" t="s">
        <v>79</v>
      </c>
      <c r="AY338" s="239" t="s">
        <v>159</v>
      </c>
    </row>
    <row r="339" spans="2:51" s="13" customFormat="1" ht="13.5">
      <c r="B339" s="228"/>
      <c r="C339" s="229"/>
      <c r="D339" s="218" t="s">
        <v>168</v>
      </c>
      <c r="E339" s="242" t="s">
        <v>22</v>
      </c>
      <c r="F339" s="243" t="s">
        <v>1593</v>
      </c>
      <c r="G339" s="229"/>
      <c r="H339" s="244">
        <v>5.649</v>
      </c>
      <c r="I339" s="234"/>
      <c r="J339" s="229"/>
      <c r="K339" s="229"/>
      <c r="L339" s="235"/>
      <c r="M339" s="236"/>
      <c r="N339" s="237"/>
      <c r="O339" s="237"/>
      <c r="P339" s="237"/>
      <c r="Q339" s="237"/>
      <c r="R339" s="237"/>
      <c r="S339" s="237"/>
      <c r="T339" s="238"/>
      <c r="AT339" s="239" t="s">
        <v>168</v>
      </c>
      <c r="AU339" s="239" t="s">
        <v>88</v>
      </c>
      <c r="AV339" s="13" t="s">
        <v>88</v>
      </c>
      <c r="AW339" s="13" t="s">
        <v>42</v>
      </c>
      <c r="AX339" s="13" t="s">
        <v>79</v>
      </c>
      <c r="AY339" s="239" t="s">
        <v>159</v>
      </c>
    </row>
    <row r="340" spans="2:51" s="14" customFormat="1" ht="13.5">
      <c r="B340" s="245"/>
      <c r="C340" s="246"/>
      <c r="D340" s="230" t="s">
        <v>168</v>
      </c>
      <c r="E340" s="247" t="s">
        <v>22</v>
      </c>
      <c r="F340" s="248" t="s">
        <v>204</v>
      </c>
      <c r="G340" s="246"/>
      <c r="H340" s="249">
        <v>28.88</v>
      </c>
      <c r="I340" s="250"/>
      <c r="J340" s="246"/>
      <c r="K340" s="246"/>
      <c r="L340" s="251"/>
      <c r="M340" s="252"/>
      <c r="N340" s="253"/>
      <c r="O340" s="253"/>
      <c r="P340" s="253"/>
      <c r="Q340" s="253"/>
      <c r="R340" s="253"/>
      <c r="S340" s="253"/>
      <c r="T340" s="254"/>
      <c r="AT340" s="255" t="s">
        <v>168</v>
      </c>
      <c r="AU340" s="255" t="s">
        <v>88</v>
      </c>
      <c r="AV340" s="14" t="s">
        <v>166</v>
      </c>
      <c r="AW340" s="14" t="s">
        <v>42</v>
      </c>
      <c r="AX340" s="14" t="s">
        <v>24</v>
      </c>
      <c r="AY340" s="255" t="s">
        <v>159</v>
      </c>
    </row>
    <row r="341" spans="2:65" s="1" customFormat="1" ht="31.5" customHeight="1">
      <c r="B341" s="41"/>
      <c r="C341" s="204" t="s">
        <v>523</v>
      </c>
      <c r="D341" s="204" t="s">
        <v>161</v>
      </c>
      <c r="E341" s="205" t="s">
        <v>801</v>
      </c>
      <c r="F341" s="206" t="s">
        <v>802</v>
      </c>
      <c r="G341" s="207" t="s">
        <v>377</v>
      </c>
      <c r="H341" s="208">
        <v>115.52</v>
      </c>
      <c r="I341" s="209"/>
      <c r="J341" s="210">
        <f>ROUND(I341*H341,2)</f>
        <v>0</v>
      </c>
      <c r="K341" s="206" t="s">
        <v>165</v>
      </c>
      <c r="L341" s="61"/>
      <c r="M341" s="211" t="s">
        <v>22</v>
      </c>
      <c r="N341" s="212" t="s">
        <v>50</v>
      </c>
      <c r="O341" s="42"/>
      <c r="P341" s="213">
        <f>O341*H341</f>
        <v>0</v>
      </c>
      <c r="Q341" s="213">
        <v>0</v>
      </c>
      <c r="R341" s="213">
        <f>Q341*H341</f>
        <v>0</v>
      </c>
      <c r="S341" s="213">
        <v>0</v>
      </c>
      <c r="T341" s="214">
        <f>S341*H341</f>
        <v>0</v>
      </c>
      <c r="AR341" s="25" t="s">
        <v>166</v>
      </c>
      <c r="AT341" s="25" t="s">
        <v>161</v>
      </c>
      <c r="AU341" s="25" t="s">
        <v>88</v>
      </c>
      <c r="AY341" s="25" t="s">
        <v>159</v>
      </c>
      <c r="BE341" s="215">
        <f>IF(N341="základní",J341,0)</f>
        <v>0</v>
      </c>
      <c r="BF341" s="215">
        <f>IF(N341="snížená",J341,0)</f>
        <v>0</v>
      </c>
      <c r="BG341" s="215">
        <f>IF(N341="zákl. přenesená",J341,0)</f>
        <v>0</v>
      </c>
      <c r="BH341" s="215">
        <f>IF(N341="sníž. přenesená",J341,0)</f>
        <v>0</v>
      </c>
      <c r="BI341" s="215">
        <f>IF(N341="nulová",J341,0)</f>
        <v>0</v>
      </c>
      <c r="BJ341" s="25" t="s">
        <v>24</v>
      </c>
      <c r="BK341" s="215">
        <f>ROUND(I341*H341,2)</f>
        <v>0</v>
      </c>
      <c r="BL341" s="25" t="s">
        <v>166</v>
      </c>
      <c r="BM341" s="25" t="s">
        <v>1594</v>
      </c>
    </row>
    <row r="342" spans="2:51" s="12" customFormat="1" ht="13.5">
      <c r="B342" s="216"/>
      <c r="C342" s="217"/>
      <c r="D342" s="218" t="s">
        <v>168</v>
      </c>
      <c r="E342" s="219" t="s">
        <v>22</v>
      </c>
      <c r="F342" s="220" t="s">
        <v>804</v>
      </c>
      <c r="G342" s="217"/>
      <c r="H342" s="221" t="s">
        <v>22</v>
      </c>
      <c r="I342" s="222"/>
      <c r="J342" s="217"/>
      <c r="K342" s="217"/>
      <c r="L342" s="223"/>
      <c r="M342" s="224"/>
      <c r="N342" s="225"/>
      <c r="O342" s="225"/>
      <c r="P342" s="225"/>
      <c r="Q342" s="225"/>
      <c r="R342" s="225"/>
      <c r="S342" s="225"/>
      <c r="T342" s="226"/>
      <c r="AT342" s="227" t="s">
        <v>168</v>
      </c>
      <c r="AU342" s="227" t="s">
        <v>88</v>
      </c>
      <c r="AV342" s="12" t="s">
        <v>24</v>
      </c>
      <c r="AW342" s="12" t="s">
        <v>42</v>
      </c>
      <c r="AX342" s="12" t="s">
        <v>79</v>
      </c>
      <c r="AY342" s="227" t="s">
        <v>159</v>
      </c>
    </row>
    <row r="343" spans="2:51" s="13" customFormat="1" ht="13.5">
      <c r="B343" s="228"/>
      <c r="C343" s="229"/>
      <c r="D343" s="230" t="s">
        <v>168</v>
      </c>
      <c r="E343" s="231" t="s">
        <v>22</v>
      </c>
      <c r="F343" s="232" t="s">
        <v>1595</v>
      </c>
      <c r="G343" s="229"/>
      <c r="H343" s="233">
        <v>115.52</v>
      </c>
      <c r="I343" s="234"/>
      <c r="J343" s="229"/>
      <c r="K343" s="229"/>
      <c r="L343" s="235"/>
      <c r="M343" s="236"/>
      <c r="N343" s="237"/>
      <c r="O343" s="237"/>
      <c r="P343" s="237"/>
      <c r="Q343" s="237"/>
      <c r="R343" s="237"/>
      <c r="S343" s="237"/>
      <c r="T343" s="238"/>
      <c r="AT343" s="239" t="s">
        <v>168</v>
      </c>
      <c r="AU343" s="239" t="s">
        <v>88</v>
      </c>
      <c r="AV343" s="13" t="s">
        <v>88</v>
      </c>
      <c r="AW343" s="13" t="s">
        <v>42</v>
      </c>
      <c r="AX343" s="13" t="s">
        <v>24</v>
      </c>
      <c r="AY343" s="239" t="s">
        <v>159</v>
      </c>
    </row>
    <row r="344" spans="2:65" s="1" customFormat="1" ht="31.5" customHeight="1">
      <c r="B344" s="41"/>
      <c r="C344" s="204" t="s">
        <v>527</v>
      </c>
      <c r="D344" s="204" t="s">
        <v>161</v>
      </c>
      <c r="E344" s="205" t="s">
        <v>807</v>
      </c>
      <c r="F344" s="206" t="s">
        <v>808</v>
      </c>
      <c r="G344" s="207" t="s">
        <v>377</v>
      </c>
      <c r="H344" s="208">
        <v>2.975</v>
      </c>
      <c r="I344" s="209"/>
      <c r="J344" s="210">
        <f>ROUND(I344*H344,2)</f>
        <v>0</v>
      </c>
      <c r="K344" s="206" t="s">
        <v>165</v>
      </c>
      <c r="L344" s="61"/>
      <c r="M344" s="211" t="s">
        <v>22</v>
      </c>
      <c r="N344" s="212" t="s">
        <v>50</v>
      </c>
      <c r="O344" s="42"/>
      <c r="P344" s="213">
        <f>O344*H344</f>
        <v>0</v>
      </c>
      <c r="Q344" s="213">
        <v>0</v>
      </c>
      <c r="R344" s="213">
        <f>Q344*H344</f>
        <v>0</v>
      </c>
      <c r="S344" s="213">
        <v>0</v>
      </c>
      <c r="T344" s="214">
        <f>S344*H344</f>
        <v>0</v>
      </c>
      <c r="AR344" s="25" t="s">
        <v>166</v>
      </c>
      <c r="AT344" s="25" t="s">
        <v>161</v>
      </c>
      <c r="AU344" s="25" t="s">
        <v>88</v>
      </c>
      <c r="AY344" s="25" t="s">
        <v>159</v>
      </c>
      <c r="BE344" s="215">
        <f>IF(N344="základní",J344,0)</f>
        <v>0</v>
      </c>
      <c r="BF344" s="215">
        <f>IF(N344="snížená",J344,0)</f>
        <v>0</v>
      </c>
      <c r="BG344" s="215">
        <f>IF(N344="zákl. přenesená",J344,0)</f>
        <v>0</v>
      </c>
      <c r="BH344" s="215">
        <f>IF(N344="sníž. přenesená",J344,0)</f>
        <v>0</v>
      </c>
      <c r="BI344" s="215">
        <f>IF(N344="nulová",J344,0)</f>
        <v>0</v>
      </c>
      <c r="BJ344" s="25" t="s">
        <v>24</v>
      </c>
      <c r="BK344" s="215">
        <f>ROUND(I344*H344,2)</f>
        <v>0</v>
      </c>
      <c r="BL344" s="25" t="s">
        <v>166</v>
      </c>
      <c r="BM344" s="25" t="s">
        <v>1596</v>
      </c>
    </row>
    <row r="345" spans="2:51" s="13" customFormat="1" ht="13.5">
      <c r="B345" s="228"/>
      <c r="C345" s="229"/>
      <c r="D345" s="218" t="s">
        <v>168</v>
      </c>
      <c r="E345" s="242" t="s">
        <v>22</v>
      </c>
      <c r="F345" s="243" t="s">
        <v>1597</v>
      </c>
      <c r="G345" s="229"/>
      <c r="H345" s="244">
        <v>2.589</v>
      </c>
      <c r="I345" s="234"/>
      <c r="J345" s="229"/>
      <c r="K345" s="229"/>
      <c r="L345" s="235"/>
      <c r="M345" s="236"/>
      <c r="N345" s="237"/>
      <c r="O345" s="237"/>
      <c r="P345" s="237"/>
      <c r="Q345" s="237"/>
      <c r="R345" s="237"/>
      <c r="S345" s="237"/>
      <c r="T345" s="238"/>
      <c r="AT345" s="239" t="s">
        <v>168</v>
      </c>
      <c r="AU345" s="239" t="s">
        <v>88</v>
      </c>
      <c r="AV345" s="13" t="s">
        <v>88</v>
      </c>
      <c r="AW345" s="13" t="s">
        <v>42</v>
      </c>
      <c r="AX345" s="13" t="s">
        <v>79</v>
      </c>
      <c r="AY345" s="239" t="s">
        <v>159</v>
      </c>
    </row>
    <row r="346" spans="2:51" s="13" customFormat="1" ht="13.5">
      <c r="B346" s="228"/>
      <c r="C346" s="229"/>
      <c r="D346" s="218" t="s">
        <v>168</v>
      </c>
      <c r="E346" s="242" t="s">
        <v>22</v>
      </c>
      <c r="F346" s="243" t="s">
        <v>1598</v>
      </c>
      <c r="G346" s="229"/>
      <c r="H346" s="244">
        <v>0.062</v>
      </c>
      <c r="I346" s="234"/>
      <c r="J346" s="229"/>
      <c r="K346" s="229"/>
      <c r="L346" s="235"/>
      <c r="M346" s="236"/>
      <c r="N346" s="237"/>
      <c r="O346" s="237"/>
      <c r="P346" s="237"/>
      <c r="Q346" s="237"/>
      <c r="R346" s="237"/>
      <c r="S346" s="237"/>
      <c r="T346" s="238"/>
      <c r="AT346" s="239" t="s">
        <v>168</v>
      </c>
      <c r="AU346" s="239" t="s">
        <v>88</v>
      </c>
      <c r="AV346" s="13" t="s">
        <v>88</v>
      </c>
      <c r="AW346" s="13" t="s">
        <v>42</v>
      </c>
      <c r="AX346" s="13" t="s">
        <v>79</v>
      </c>
      <c r="AY346" s="239" t="s">
        <v>159</v>
      </c>
    </row>
    <row r="347" spans="2:51" s="13" customFormat="1" ht="13.5">
      <c r="B347" s="228"/>
      <c r="C347" s="229"/>
      <c r="D347" s="218" t="s">
        <v>168</v>
      </c>
      <c r="E347" s="242" t="s">
        <v>22</v>
      </c>
      <c r="F347" s="243" t="s">
        <v>1599</v>
      </c>
      <c r="G347" s="229"/>
      <c r="H347" s="244">
        <v>0.142</v>
      </c>
      <c r="I347" s="234"/>
      <c r="J347" s="229"/>
      <c r="K347" s="229"/>
      <c r="L347" s="235"/>
      <c r="M347" s="236"/>
      <c r="N347" s="237"/>
      <c r="O347" s="237"/>
      <c r="P347" s="237"/>
      <c r="Q347" s="237"/>
      <c r="R347" s="237"/>
      <c r="S347" s="237"/>
      <c r="T347" s="238"/>
      <c r="AT347" s="239" t="s">
        <v>168</v>
      </c>
      <c r="AU347" s="239" t="s">
        <v>88</v>
      </c>
      <c r="AV347" s="13" t="s">
        <v>88</v>
      </c>
      <c r="AW347" s="13" t="s">
        <v>42</v>
      </c>
      <c r="AX347" s="13" t="s">
        <v>79</v>
      </c>
      <c r="AY347" s="239" t="s">
        <v>159</v>
      </c>
    </row>
    <row r="348" spans="2:51" s="13" customFormat="1" ht="13.5">
      <c r="B348" s="228"/>
      <c r="C348" s="229"/>
      <c r="D348" s="218" t="s">
        <v>168</v>
      </c>
      <c r="E348" s="242" t="s">
        <v>22</v>
      </c>
      <c r="F348" s="243" t="s">
        <v>1600</v>
      </c>
      <c r="G348" s="229"/>
      <c r="H348" s="244">
        <v>0.182</v>
      </c>
      <c r="I348" s="234"/>
      <c r="J348" s="229"/>
      <c r="K348" s="229"/>
      <c r="L348" s="235"/>
      <c r="M348" s="236"/>
      <c r="N348" s="237"/>
      <c r="O348" s="237"/>
      <c r="P348" s="237"/>
      <c r="Q348" s="237"/>
      <c r="R348" s="237"/>
      <c r="S348" s="237"/>
      <c r="T348" s="238"/>
      <c r="AT348" s="239" t="s">
        <v>168</v>
      </c>
      <c r="AU348" s="239" t="s">
        <v>88</v>
      </c>
      <c r="AV348" s="13" t="s">
        <v>88</v>
      </c>
      <c r="AW348" s="13" t="s">
        <v>42</v>
      </c>
      <c r="AX348" s="13" t="s">
        <v>79</v>
      </c>
      <c r="AY348" s="239" t="s">
        <v>159</v>
      </c>
    </row>
    <row r="349" spans="2:51" s="14" customFormat="1" ht="13.5">
      <c r="B349" s="245"/>
      <c r="C349" s="246"/>
      <c r="D349" s="230" t="s">
        <v>168</v>
      </c>
      <c r="E349" s="247" t="s">
        <v>22</v>
      </c>
      <c r="F349" s="248" t="s">
        <v>204</v>
      </c>
      <c r="G349" s="246"/>
      <c r="H349" s="249">
        <v>2.975</v>
      </c>
      <c r="I349" s="250"/>
      <c r="J349" s="246"/>
      <c r="K349" s="246"/>
      <c r="L349" s="251"/>
      <c r="M349" s="252"/>
      <c r="N349" s="253"/>
      <c r="O349" s="253"/>
      <c r="P349" s="253"/>
      <c r="Q349" s="253"/>
      <c r="R349" s="253"/>
      <c r="S349" s="253"/>
      <c r="T349" s="254"/>
      <c r="AT349" s="255" t="s">
        <v>168</v>
      </c>
      <c r="AU349" s="255" t="s">
        <v>88</v>
      </c>
      <c r="AV349" s="14" t="s">
        <v>166</v>
      </c>
      <c r="AW349" s="14" t="s">
        <v>42</v>
      </c>
      <c r="AX349" s="14" t="s">
        <v>24</v>
      </c>
      <c r="AY349" s="255" t="s">
        <v>159</v>
      </c>
    </row>
    <row r="350" spans="2:65" s="1" customFormat="1" ht="31.5" customHeight="1">
      <c r="B350" s="41"/>
      <c r="C350" s="204" t="s">
        <v>531</v>
      </c>
      <c r="D350" s="204" t="s">
        <v>161</v>
      </c>
      <c r="E350" s="205" t="s">
        <v>812</v>
      </c>
      <c r="F350" s="206" t="s">
        <v>802</v>
      </c>
      <c r="G350" s="207" t="s">
        <v>377</v>
      </c>
      <c r="H350" s="208">
        <v>11.9</v>
      </c>
      <c r="I350" s="209"/>
      <c r="J350" s="210">
        <f>ROUND(I350*H350,2)</f>
        <v>0</v>
      </c>
      <c r="K350" s="206" t="s">
        <v>165</v>
      </c>
      <c r="L350" s="61"/>
      <c r="M350" s="211" t="s">
        <v>22</v>
      </c>
      <c r="N350" s="212" t="s">
        <v>50</v>
      </c>
      <c r="O350" s="42"/>
      <c r="P350" s="213">
        <f>O350*H350</f>
        <v>0</v>
      </c>
      <c r="Q350" s="213">
        <v>0</v>
      </c>
      <c r="R350" s="213">
        <f>Q350*H350</f>
        <v>0</v>
      </c>
      <c r="S350" s="213">
        <v>0</v>
      </c>
      <c r="T350" s="214">
        <f>S350*H350</f>
        <v>0</v>
      </c>
      <c r="AR350" s="25" t="s">
        <v>166</v>
      </c>
      <c r="AT350" s="25" t="s">
        <v>161</v>
      </c>
      <c r="AU350" s="25" t="s">
        <v>88</v>
      </c>
      <c r="AY350" s="25" t="s">
        <v>159</v>
      </c>
      <c r="BE350" s="215">
        <f>IF(N350="základní",J350,0)</f>
        <v>0</v>
      </c>
      <c r="BF350" s="215">
        <f>IF(N350="snížená",J350,0)</f>
        <v>0</v>
      </c>
      <c r="BG350" s="215">
        <f>IF(N350="zákl. přenesená",J350,0)</f>
        <v>0</v>
      </c>
      <c r="BH350" s="215">
        <f>IF(N350="sníž. přenesená",J350,0)</f>
        <v>0</v>
      </c>
      <c r="BI350" s="215">
        <f>IF(N350="nulová",J350,0)</f>
        <v>0</v>
      </c>
      <c r="BJ350" s="25" t="s">
        <v>24</v>
      </c>
      <c r="BK350" s="215">
        <f>ROUND(I350*H350,2)</f>
        <v>0</v>
      </c>
      <c r="BL350" s="25" t="s">
        <v>166</v>
      </c>
      <c r="BM350" s="25" t="s">
        <v>1601</v>
      </c>
    </row>
    <row r="351" spans="2:51" s="12" customFormat="1" ht="13.5">
      <c r="B351" s="216"/>
      <c r="C351" s="217"/>
      <c r="D351" s="218" t="s">
        <v>168</v>
      </c>
      <c r="E351" s="219" t="s">
        <v>22</v>
      </c>
      <c r="F351" s="220" t="s">
        <v>804</v>
      </c>
      <c r="G351" s="217"/>
      <c r="H351" s="221" t="s">
        <v>22</v>
      </c>
      <c r="I351" s="222"/>
      <c r="J351" s="217"/>
      <c r="K351" s="217"/>
      <c r="L351" s="223"/>
      <c r="M351" s="224"/>
      <c r="N351" s="225"/>
      <c r="O351" s="225"/>
      <c r="P351" s="225"/>
      <c r="Q351" s="225"/>
      <c r="R351" s="225"/>
      <c r="S351" s="225"/>
      <c r="T351" s="226"/>
      <c r="AT351" s="227" t="s">
        <v>168</v>
      </c>
      <c r="AU351" s="227" t="s">
        <v>88</v>
      </c>
      <c r="AV351" s="12" t="s">
        <v>24</v>
      </c>
      <c r="AW351" s="12" t="s">
        <v>42</v>
      </c>
      <c r="AX351" s="12" t="s">
        <v>79</v>
      </c>
      <c r="AY351" s="227" t="s">
        <v>159</v>
      </c>
    </row>
    <row r="352" spans="2:51" s="13" customFormat="1" ht="13.5">
      <c r="B352" s="228"/>
      <c r="C352" s="229"/>
      <c r="D352" s="230" t="s">
        <v>168</v>
      </c>
      <c r="E352" s="231" t="s">
        <v>22</v>
      </c>
      <c r="F352" s="232" t="s">
        <v>1602</v>
      </c>
      <c r="G352" s="229"/>
      <c r="H352" s="233">
        <v>11.9</v>
      </c>
      <c r="I352" s="234"/>
      <c r="J352" s="229"/>
      <c r="K352" s="229"/>
      <c r="L352" s="235"/>
      <c r="M352" s="236"/>
      <c r="N352" s="237"/>
      <c r="O352" s="237"/>
      <c r="P352" s="237"/>
      <c r="Q352" s="237"/>
      <c r="R352" s="237"/>
      <c r="S352" s="237"/>
      <c r="T352" s="238"/>
      <c r="AT352" s="239" t="s">
        <v>168</v>
      </c>
      <c r="AU352" s="239" t="s">
        <v>88</v>
      </c>
      <c r="AV352" s="13" t="s">
        <v>88</v>
      </c>
      <c r="AW352" s="13" t="s">
        <v>42</v>
      </c>
      <c r="AX352" s="13" t="s">
        <v>24</v>
      </c>
      <c r="AY352" s="239" t="s">
        <v>159</v>
      </c>
    </row>
    <row r="353" spans="2:65" s="1" customFormat="1" ht="22.5" customHeight="1">
      <c r="B353" s="41"/>
      <c r="C353" s="204" t="s">
        <v>535</v>
      </c>
      <c r="D353" s="204" t="s">
        <v>161</v>
      </c>
      <c r="E353" s="205" t="s">
        <v>816</v>
      </c>
      <c r="F353" s="206" t="s">
        <v>817</v>
      </c>
      <c r="G353" s="207" t="s">
        <v>377</v>
      </c>
      <c r="H353" s="208">
        <v>2.975</v>
      </c>
      <c r="I353" s="209"/>
      <c r="J353" s="210">
        <f>ROUND(I353*H353,2)</f>
        <v>0</v>
      </c>
      <c r="K353" s="206" t="s">
        <v>165</v>
      </c>
      <c r="L353" s="61"/>
      <c r="M353" s="211" t="s">
        <v>22</v>
      </c>
      <c r="N353" s="212" t="s">
        <v>50</v>
      </c>
      <c r="O353" s="42"/>
      <c r="P353" s="213">
        <f>O353*H353</f>
        <v>0</v>
      </c>
      <c r="Q353" s="213">
        <v>0</v>
      </c>
      <c r="R353" s="213">
        <f>Q353*H353</f>
        <v>0</v>
      </c>
      <c r="S353" s="213">
        <v>0</v>
      </c>
      <c r="T353" s="214">
        <f>S353*H353</f>
        <v>0</v>
      </c>
      <c r="AR353" s="25" t="s">
        <v>166</v>
      </c>
      <c r="AT353" s="25" t="s">
        <v>161</v>
      </c>
      <c r="AU353" s="25" t="s">
        <v>88</v>
      </c>
      <c r="AY353" s="25" t="s">
        <v>159</v>
      </c>
      <c r="BE353" s="215">
        <f>IF(N353="základní",J353,0)</f>
        <v>0</v>
      </c>
      <c r="BF353" s="215">
        <f>IF(N353="snížená",J353,0)</f>
        <v>0</v>
      </c>
      <c r="BG353" s="215">
        <f>IF(N353="zákl. přenesená",J353,0)</f>
        <v>0</v>
      </c>
      <c r="BH353" s="215">
        <f>IF(N353="sníž. přenesená",J353,0)</f>
        <v>0</v>
      </c>
      <c r="BI353" s="215">
        <f>IF(N353="nulová",J353,0)</f>
        <v>0</v>
      </c>
      <c r="BJ353" s="25" t="s">
        <v>24</v>
      </c>
      <c r="BK353" s="215">
        <f>ROUND(I353*H353,2)</f>
        <v>0</v>
      </c>
      <c r="BL353" s="25" t="s">
        <v>166</v>
      </c>
      <c r="BM353" s="25" t="s">
        <v>1603</v>
      </c>
    </row>
    <row r="354" spans="2:51" s="13" customFormat="1" ht="13.5">
      <c r="B354" s="228"/>
      <c r="C354" s="229"/>
      <c r="D354" s="218" t="s">
        <v>168</v>
      </c>
      <c r="E354" s="242" t="s">
        <v>22</v>
      </c>
      <c r="F354" s="243" t="s">
        <v>1597</v>
      </c>
      <c r="G354" s="229"/>
      <c r="H354" s="244">
        <v>2.589</v>
      </c>
      <c r="I354" s="234"/>
      <c r="J354" s="229"/>
      <c r="K354" s="229"/>
      <c r="L354" s="235"/>
      <c r="M354" s="236"/>
      <c r="N354" s="237"/>
      <c r="O354" s="237"/>
      <c r="P354" s="237"/>
      <c r="Q354" s="237"/>
      <c r="R354" s="237"/>
      <c r="S354" s="237"/>
      <c r="T354" s="238"/>
      <c r="AT354" s="239" t="s">
        <v>168</v>
      </c>
      <c r="AU354" s="239" t="s">
        <v>88</v>
      </c>
      <c r="AV354" s="13" t="s">
        <v>88</v>
      </c>
      <c r="AW354" s="13" t="s">
        <v>42</v>
      </c>
      <c r="AX354" s="13" t="s">
        <v>79</v>
      </c>
      <c r="AY354" s="239" t="s">
        <v>159</v>
      </c>
    </row>
    <row r="355" spans="2:51" s="13" customFormat="1" ht="13.5">
      <c r="B355" s="228"/>
      <c r="C355" s="229"/>
      <c r="D355" s="218" t="s">
        <v>168</v>
      </c>
      <c r="E355" s="242" t="s">
        <v>22</v>
      </c>
      <c r="F355" s="243" t="s">
        <v>1598</v>
      </c>
      <c r="G355" s="229"/>
      <c r="H355" s="244">
        <v>0.062</v>
      </c>
      <c r="I355" s="234"/>
      <c r="J355" s="229"/>
      <c r="K355" s="229"/>
      <c r="L355" s="235"/>
      <c r="M355" s="236"/>
      <c r="N355" s="237"/>
      <c r="O355" s="237"/>
      <c r="P355" s="237"/>
      <c r="Q355" s="237"/>
      <c r="R355" s="237"/>
      <c r="S355" s="237"/>
      <c r="T355" s="238"/>
      <c r="AT355" s="239" t="s">
        <v>168</v>
      </c>
      <c r="AU355" s="239" t="s">
        <v>88</v>
      </c>
      <c r="AV355" s="13" t="s">
        <v>88</v>
      </c>
      <c r="AW355" s="13" t="s">
        <v>42</v>
      </c>
      <c r="AX355" s="13" t="s">
        <v>79</v>
      </c>
      <c r="AY355" s="239" t="s">
        <v>159</v>
      </c>
    </row>
    <row r="356" spans="2:51" s="13" customFormat="1" ht="13.5">
      <c r="B356" s="228"/>
      <c r="C356" s="229"/>
      <c r="D356" s="218" t="s">
        <v>168</v>
      </c>
      <c r="E356" s="242" t="s">
        <v>22</v>
      </c>
      <c r="F356" s="243" t="s">
        <v>1599</v>
      </c>
      <c r="G356" s="229"/>
      <c r="H356" s="244">
        <v>0.142</v>
      </c>
      <c r="I356" s="234"/>
      <c r="J356" s="229"/>
      <c r="K356" s="229"/>
      <c r="L356" s="235"/>
      <c r="M356" s="236"/>
      <c r="N356" s="237"/>
      <c r="O356" s="237"/>
      <c r="P356" s="237"/>
      <c r="Q356" s="237"/>
      <c r="R356" s="237"/>
      <c r="S356" s="237"/>
      <c r="T356" s="238"/>
      <c r="AT356" s="239" t="s">
        <v>168</v>
      </c>
      <c r="AU356" s="239" t="s">
        <v>88</v>
      </c>
      <c r="AV356" s="13" t="s">
        <v>88</v>
      </c>
      <c r="AW356" s="13" t="s">
        <v>42</v>
      </c>
      <c r="AX356" s="13" t="s">
        <v>79</v>
      </c>
      <c r="AY356" s="239" t="s">
        <v>159</v>
      </c>
    </row>
    <row r="357" spans="2:51" s="13" customFormat="1" ht="13.5">
      <c r="B357" s="228"/>
      <c r="C357" s="229"/>
      <c r="D357" s="218" t="s">
        <v>168</v>
      </c>
      <c r="E357" s="242" t="s">
        <v>22</v>
      </c>
      <c r="F357" s="243" t="s">
        <v>1600</v>
      </c>
      <c r="G357" s="229"/>
      <c r="H357" s="244">
        <v>0.182</v>
      </c>
      <c r="I357" s="234"/>
      <c r="J357" s="229"/>
      <c r="K357" s="229"/>
      <c r="L357" s="235"/>
      <c r="M357" s="236"/>
      <c r="N357" s="237"/>
      <c r="O357" s="237"/>
      <c r="P357" s="237"/>
      <c r="Q357" s="237"/>
      <c r="R357" s="237"/>
      <c r="S357" s="237"/>
      <c r="T357" s="238"/>
      <c r="AT357" s="239" t="s">
        <v>168</v>
      </c>
      <c r="AU357" s="239" t="s">
        <v>88</v>
      </c>
      <c r="AV357" s="13" t="s">
        <v>88</v>
      </c>
      <c r="AW357" s="13" t="s">
        <v>42</v>
      </c>
      <c r="AX357" s="13" t="s">
        <v>79</v>
      </c>
      <c r="AY357" s="239" t="s">
        <v>159</v>
      </c>
    </row>
    <row r="358" spans="2:51" s="14" customFormat="1" ht="13.5">
      <c r="B358" s="245"/>
      <c r="C358" s="246"/>
      <c r="D358" s="230" t="s">
        <v>168</v>
      </c>
      <c r="E358" s="247" t="s">
        <v>22</v>
      </c>
      <c r="F358" s="248" t="s">
        <v>204</v>
      </c>
      <c r="G358" s="246"/>
      <c r="H358" s="249">
        <v>2.975</v>
      </c>
      <c r="I358" s="250"/>
      <c r="J358" s="246"/>
      <c r="K358" s="246"/>
      <c r="L358" s="251"/>
      <c r="M358" s="252"/>
      <c r="N358" s="253"/>
      <c r="O358" s="253"/>
      <c r="P358" s="253"/>
      <c r="Q358" s="253"/>
      <c r="R358" s="253"/>
      <c r="S358" s="253"/>
      <c r="T358" s="254"/>
      <c r="AT358" s="255" t="s">
        <v>168</v>
      </c>
      <c r="AU358" s="255" t="s">
        <v>88</v>
      </c>
      <c r="AV358" s="14" t="s">
        <v>166</v>
      </c>
      <c r="AW358" s="14" t="s">
        <v>42</v>
      </c>
      <c r="AX358" s="14" t="s">
        <v>24</v>
      </c>
      <c r="AY358" s="255" t="s">
        <v>159</v>
      </c>
    </row>
    <row r="359" spans="2:65" s="1" customFormat="1" ht="22.5" customHeight="1">
      <c r="B359" s="41"/>
      <c r="C359" s="204" t="s">
        <v>539</v>
      </c>
      <c r="D359" s="204" t="s">
        <v>161</v>
      </c>
      <c r="E359" s="205" t="s">
        <v>820</v>
      </c>
      <c r="F359" s="206" t="s">
        <v>821</v>
      </c>
      <c r="G359" s="207" t="s">
        <v>377</v>
      </c>
      <c r="H359" s="208">
        <v>5.649</v>
      </c>
      <c r="I359" s="209"/>
      <c r="J359" s="210">
        <f>ROUND(I359*H359,2)</f>
        <v>0</v>
      </c>
      <c r="K359" s="206" t="s">
        <v>165</v>
      </c>
      <c r="L359" s="61"/>
      <c r="M359" s="211" t="s">
        <v>22</v>
      </c>
      <c r="N359" s="212" t="s">
        <v>50</v>
      </c>
      <c r="O359" s="42"/>
      <c r="P359" s="213">
        <f>O359*H359</f>
        <v>0</v>
      </c>
      <c r="Q359" s="213">
        <v>0</v>
      </c>
      <c r="R359" s="213">
        <f>Q359*H359</f>
        <v>0</v>
      </c>
      <c r="S359" s="213">
        <v>0</v>
      </c>
      <c r="T359" s="214">
        <f>S359*H359</f>
        <v>0</v>
      </c>
      <c r="AR359" s="25" t="s">
        <v>166</v>
      </c>
      <c r="AT359" s="25" t="s">
        <v>161</v>
      </c>
      <c r="AU359" s="25" t="s">
        <v>88</v>
      </c>
      <c r="AY359" s="25" t="s">
        <v>159</v>
      </c>
      <c r="BE359" s="215">
        <f>IF(N359="základní",J359,0)</f>
        <v>0</v>
      </c>
      <c r="BF359" s="215">
        <f>IF(N359="snížená",J359,0)</f>
        <v>0</v>
      </c>
      <c r="BG359" s="215">
        <f>IF(N359="zákl. přenesená",J359,0)</f>
        <v>0</v>
      </c>
      <c r="BH359" s="215">
        <f>IF(N359="sníž. přenesená",J359,0)</f>
        <v>0</v>
      </c>
      <c r="BI359" s="215">
        <f>IF(N359="nulová",J359,0)</f>
        <v>0</v>
      </c>
      <c r="BJ359" s="25" t="s">
        <v>24</v>
      </c>
      <c r="BK359" s="215">
        <f>ROUND(I359*H359,2)</f>
        <v>0</v>
      </c>
      <c r="BL359" s="25" t="s">
        <v>166</v>
      </c>
      <c r="BM359" s="25" t="s">
        <v>1604</v>
      </c>
    </row>
    <row r="360" spans="2:51" s="13" customFormat="1" ht="13.5">
      <c r="B360" s="228"/>
      <c r="C360" s="229"/>
      <c r="D360" s="230" t="s">
        <v>168</v>
      </c>
      <c r="E360" s="231" t="s">
        <v>22</v>
      </c>
      <c r="F360" s="232" t="s">
        <v>1593</v>
      </c>
      <c r="G360" s="229"/>
      <c r="H360" s="233">
        <v>5.649</v>
      </c>
      <c r="I360" s="234"/>
      <c r="J360" s="229"/>
      <c r="K360" s="229"/>
      <c r="L360" s="235"/>
      <c r="M360" s="236"/>
      <c r="N360" s="237"/>
      <c r="O360" s="237"/>
      <c r="P360" s="237"/>
      <c r="Q360" s="237"/>
      <c r="R360" s="237"/>
      <c r="S360" s="237"/>
      <c r="T360" s="238"/>
      <c r="AT360" s="239" t="s">
        <v>168</v>
      </c>
      <c r="AU360" s="239" t="s">
        <v>88</v>
      </c>
      <c r="AV360" s="13" t="s">
        <v>88</v>
      </c>
      <c r="AW360" s="13" t="s">
        <v>42</v>
      </c>
      <c r="AX360" s="13" t="s">
        <v>24</v>
      </c>
      <c r="AY360" s="239" t="s">
        <v>159</v>
      </c>
    </row>
    <row r="361" spans="2:65" s="1" customFormat="1" ht="22.5" customHeight="1">
      <c r="B361" s="41"/>
      <c r="C361" s="204" t="s">
        <v>547</v>
      </c>
      <c r="D361" s="204" t="s">
        <v>161</v>
      </c>
      <c r="E361" s="205" t="s">
        <v>824</v>
      </c>
      <c r="F361" s="206" t="s">
        <v>825</v>
      </c>
      <c r="G361" s="207" t="s">
        <v>377</v>
      </c>
      <c r="H361" s="208">
        <v>23.231</v>
      </c>
      <c r="I361" s="209"/>
      <c r="J361" s="210">
        <f>ROUND(I361*H361,2)</f>
        <v>0</v>
      </c>
      <c r="K361" s="206" t="s">
        <v>165</v>
      </c>
      <c r="L361" s="61"/>
      <c r="M361" s="211" t="s">
        <v>22</v>
      </c>
      <c r="N361" s="212" t="s">
        <v>50</v>
      </c>
      <c r="O361" s="42"/>
      <c r="P361" s="213">
        <f>O361*H361</f>
        <v>0</v>
      </c>
      <c r="Q361" s="213">
        <v>0</v>
      </c>
      <c r="R361" s="213">
        <f>Q361*H361</f>
        <v>0</v>
      </c>
      <c r="S361" s="213">
        <v>0</v>
      </c>
      <c r="T361" s="214">
        <f>S361*H361</f>
        <v>0</v>
      </c>
      <c r="AR361" s="25" t="s">
        <v>166</v>
      </c>
      <c r="AT361" s="25" t="s">
        <v>161</v>
      </c>
      <c r="AU361" s="25" t="s">
        <v>88</v>
      </c>
      <c r="AY361" s="25" t="s">
        <v>159</v>
      </c>
      <c r="BE361" s="215">
        <f>IF(N361="základní",J361,0)</f>
        <v>0</v>
      </c>
      <c r="BF361" s="215">
        <f>IF(N361="snížená",J361,0)</f>
        <v>0</v>
      </c>
      <c r="BG361" s="215">
        <f>IF(N361="zákl. přenesená",J361,0)</f>
        <v>0</v>
      </c>
      <c r="BH361" s="215">
        <f>IF(N361="sníž. přenesená",J361,0)</f>
        <v>0</v>
      </c>
      <c r="BI361" s="215">
        <f>IF(N361="nulová",J361,0)</f>
        <v>0</v>
      </c>
      <c r="BJ361" s="25" t="s">
        <v>24</v>
      </c>
      <c r="BK361" s="215">
        <f>ROUND(I361*H361,2)</f>
        <v>0</v>
      </c>
      <c r="BL361" s="25" t="s">
        <v>166</v>
      </c>
      <c r="BM361" s="25" t="s">
        <v>1605</v>
      </c>
    </row>
    <row r="362" spans="2:51" s="13" customFormat="1" ht="13.5">
      <c r="B362" s="228"/>
      <c r="C362" s="229"/>
      <c r="D362" s="218" t="s">
        <v>168</v>
      </c>
      <c r="E362" s="242" t="s">
        <v>22</v>
      </c>
      <c r="F362" s="243" t="s">
        <v>1590</v>
      </c>
      <c r="G362" s="229"/>
      <c r="H362" s="244">
        <v>2.568</v>
      </c>
      <c r="I362" s="234"/>
      <c r="J362" s="229"/>
      <c r="K362" s="229"/>
      <c r="L362" s="235"/>
      <c r="M362" s="236"/>
      <c r="N362" s="237"/>
      <c r="O362" s="237"/>
      <c r="P362" s="237"/>
      <c r="Q362" s="237"/>
      <c r="R362" s="237"/>
      <c r="S362" s="237"/>
      <c r="T362" s="238"/>
      <c r="AT362" s="239" t="s">
        <v>168</v>
      </c>
      <c r="AU362" s="239" t="s">
        <v>88</v>
      </c>
      <c r="AV362" s="13" t="s">
        <v>88</v>
      </c>
      <c r="AW362" s="13" t="s">
        <v>42</v>
      </c>
      <c r="AX362" s="13" t="s">
        <v>79</v>
      </c>
      <c r="AY362" s="239" t="s">
        <v>159</v>
      </c>
    </row>
    <row r="363" spans="2:51" s="13" customFormat="1" ht="13.5">
      <c r="B363" s="228"/>
      <c r="C363" s="229"/>
      <c r="D363" s="218" t="s">
        <v>168</v>
      </c>
      <c r="E363" s="242" t="s">
        <v>22</v>
      </c>
      <c r="F363" s="243" t="s">
        <v>1591</v>
      </c>
      <c r="G363" s="229"/>
      <c r="H363" s="244">
        <v>3.01</v>
      </c>
      <c r="I363" s="234"/>
      <c r="J363" s="229"/>
      <c r="K363" s="229"/>
      <c r="L363" s="235"/>
      <c r="M363" s="236"/>
      <c r="N363" s="237"/>
      <c r="O363" s="237"/>
      <c r="P363" s="237"/>
      <c r="Q363" s="237"/>
      <c r="R363" s="237"/>
      <c r="S363" s="237"/>
      <c r="T363" s="238"/>
      <c r="AT363" s="239" t="s">
        <v>168</v>
      </c>
      <c r="AU363" s="239" t="s">
        <v>88</v>
      </c>
      <c r="AV363" s="13" t="s">
        <v>88</v>
      </c>
      <c r="AW363" s="13" t="s">
        <v>42</v>
      </c>
      <c r="AX363" s="13" t="s">
        <v>79</v>
      </c>
      <c r="AY363" s="239" t="s">
        <v>159</v>
      </c>
    </row>
    <row r="364" spans="2:51" s="13" customFormat="1" ht="13.5">
      <c r="B364" s="228"/>
      <c r="C364" s="229"/>
      <c r="D364" s="218" t="s">
        <v>168</v>
      </c>
      <c r="E364" s="242" t="s">
        <v>22</v>
      </c>
      <c r="F364" s="243" t="s">
        <v>1592</v>
      </c>
      <c r="G364" s="229"/>
      <c r="H364" s="244">
        <v>17.653</v>
      </c>
      <c r="I364" s="234"/>
      <c r="J364" s="229"/>
      <c r="K364" s="229"/>
      <c r="L364" s="235"/>
      <c r="M364" s="236"/>
      <c r="N364" s="237"/>
      <c r="O364" s="237"/>
      <c r="P364" s="237"/>
      <c r="Q364" s="237"/>
      <c r="R364" s="237"/>
      <c r="S364" s="237"/>
      <c r="T364" s="238"/>
      <c r="AT364" s="239" t="s">
        <v>168</v>
      </c>
      <c r="AU364" s="239" t="s">
        <v>88</v>
      </c>
      <c r="AV364" s="13" t="s">
        <v>88</v>
      </c>
      <c r="AW364" s="13" t="s">
        <v>42</v>
      </c>
      <c r="AX364" s="13" t="s">
        <v>79</v>
      </c>
      <c r="AY364" s="239" t="s">
        <v>159</v>
      </c>
    </row>
    <row r="365" spans="2:51" s="14" customFormat="1" ht="13.5">
      <c r="B365" s="245"/>
      <c r="C365" s="246"/>
      <c r="D365" s="218" t="s">
        <v>168</v>
      </c>
      <c r="E365" s="277" t="s">
        <v>22</v>
      </c>
      <c r="F365" s="278" t="s">
        <v>204</v>
      </c>
      <c r="G365" s="246"/>
      <c r="H365" s="279">
        <v>23.231</v>
      </c>
      <c r="I365" s="250"/>
      <c r="J365" s="246"/>
      <c r="K365" s="246"/>
      <c r="L365" s="251"/>
      <c r="M365" s="252"/>
      <c r="N365" s="253"/>
      <c r="O365" s="253"/>
      <c r="P365" s="253"/>
      <c r="Q365" s="253"/>
      <c r="R365" s="253"/>
      <c r="S365" s="253"/>
      <c r="T365" s="254"/>
      <c r="AT365" s="255" t="s">
        <v>168</v>
      </c>
      <c r="AU365" s="255" t="s">
        <v>88</v>
      </c>
      <c r="AV365" s="14" t="s">
        <v>166</v>
      </c>
      <c r="AW365" s="14" t="s">
        <v>42</v>
      </c>
      <c r="AX365" s="14" t="s">
        <v>24</v>
      </c>
      <c r="AY365" s="255" t="s">
        <v>159</v>
      </c>
    </row>
    <row r="366" spans="2:63" s="11" customFormat="1" ht="29.85" customHeight="1">
      <c r="B366" s="187"/>
      <c r="C366" s="188"/>
      <c r="D366" s="201" t="s">
        <v>78</v>
      </c>
      <c r="E366" s="202" t="s">
        <v>827</v>
      </c>
      <c r="F366" s="202" t="s">
        <v>828</v>
      </c>
      <c r="G366" s="188"/>
      <c r="H366" s="188"/>
      <c r="I366" s="191"/>
      <c r="J366" s="203">
        <f>BK366</f>
        <v>0</v>
      </c>
      <c r="K366" s="188"/>
      <c r="L366" s="193"/>
      <c r="M366" s="194"/>
      <c r="N366" s="195"/>
      <c r="O366" s="195"/>
      <c r="P366" s="196">
        <f>P367</f>
        <v>0</v>
      </c>
      <c r="Q366" s="195"/>
      <c r="R366" s="196">
        <f>R367</f>
        <v>0</v>
      </c>
      <c r="S366" s="195"/>
      <c r="T366" s="197">
        <f>T367</f>
        <v>0</v>
      </c>
      <c r="AR366" s="198" t="s">
        <v>24</v>
      </c>
      <c r="AT366" s="199" t="s">
        <v>78</v>
      </c>
      <c r="AU366" s="199" t="s">
        <v>24</v>
      </c>
      <c r="AY366" s="198" t="s">
        <v>159</v>
      </c>
      <c r="BK366" s="200">
        <f>BK367</f>
        <v>0</v>
      </c>
    </row>
    <row r="367" spans="2:65" s="1" customFormat="1" ht="31.5" customHeight="1">
      <c r="B367" s="41"/>
      <c r="C367" s="204" t="s">
        <v>553</v>
      </c>
      <c r="D367" s="204" t="s">
        <v>161</v>
      </c>
      <c r="E367" s="205" t="s">
        <v>1001</v>
      </c>
      <c r="F367" s="206" t="s">
        <v>1002</v>
      </c>
      <c r="G367" s="207" t="s">
        <v>377</v>
      </c>
      <c r="H367" s="208">
        <v>261.781</v>
      </c>
      <c r="I367" s="209"/>
      <c r="J367" s="210">
        <f>ROUND(I367*H367,2)</f>
        <v>0</v>
      </c>
      <c r="K367" s="206" t="s">
        <v>165</v>
      </c>
      <c r="L367" s="61"/>
      <c r="M367" s="211" t="s">
        <v>22</v>
      </c>
      <c r="N367" s="285" t="s">
        <v>50</v>
      </c>
      <c r="O367" s="286"/>
      <c r="P367" s="287">
        <f>O367*H367</f>
        <v>0</v>
      </c>
      <c r="Q367" s="287">
        <v>0</v>
      </c>
      <c r="R367" s="287">
        <f>Q367*H367</f>
        <v>0</v>
      </c>
      <c r="S367" s="287">
        <v>0</v>
      </c>
      <c r="T367" s="288">
        <f>S367*H367</f>
        <v>0</v>
      </c>
      <c r="AR367" s="25" t="s">
        <v>166</v>
      </c>
      <c r="AT367" s="25" t="s">
        <v>161</v>
      </c>
      <c r="AU367" s="25" t="s">
        <v>88</v>
      </c>
      <c r="AY367" s="25" t="s">
        <v>159</v>
      </c>
      <c r="BE367" s="215">
        <f>IF(N367="základní",J367,0)</f>
        <v>0</v>
      </c>
      <c r="BF367" s="215">
        <f>IF(N367="snížená",J367,0)</f>
        <v>0</v>
      </c>
      <c r="BG367" s="215">
        <f>IF(N367="zákl. přenesená",J367,0)</f>
        <v>0</v>
      </c>
      <c r="BH367" s="215">
        <f>IF(N367="sníž. přenesená",J367,0)</f>
        <v>0</v>
      </c>
      <c r="BI367" s="215">
        <f>IF(N367="nulová",J367,0)</f>
        <v>0</v>
      </c>
      <c r="BJ367" s="25" t="s">
        <v>24</v>
      </c>
      <c r="BK367" s="215">
        <f>ROUND(I367*H367,2)</f>
        <v>0</v>
      </c>
      <c r="BL367" s="25" t="s">
        <v>166</v>
      </c>
      <c r="BM367" s="25" t="s">
        <v>1606</v>
      </c>
    </row>
    <row r="368" spans="2:12" s="1" customFormat="1" ht="6.95" customHeight="1">
      <c r="B368" s="56"/>
      <c r="C368" s="57"/>
      <c r="D368" s="57"/>
      <c r="E368" s="57"/>
      <c r="F368" s="57"/>
      <c r="G368" s="57"/>
      <c r="H368" s="57"/>
      <c r="I368" s="148"/>
      <c r="J368" s="57"/>
      <c r="K368" s="57"/>
      <c r="L368" s="61"/>
    </row>
  </sheetData>
  <sheetProtection password="CC35" sheet="1" objects="1" scenarios="1" formatCells="0" formatColumns="0" formatRows="0" sort="0" autoFilter="0"/>
  <autoFilter ref="C91:K367"/>
  <mergeCells count="12">
    <mergeCell ref="G1:H1"/>
    <mergeCell ref="L2:V2"/>
    <mergeCell ref="E49:H49"/>
    <mergeCell ref="E51:H51"/>
    <mergeCell ref="E80:H80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R17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1"/>
      <c r="C1" s="121"/>
      <c r="D1" s="122" t="s">
        <v>1</v>
      </c>
      <c r="E1" s="121"/>
      <c r="F1" s="123" t="s">
        <v>117</v>
      </c>
      <c r="G1" s="417" t="s">
        <v>118</v>
      </c>
      <c r="H1" s="417"/>
      <c r="I1" s="124"/>
      <c r="J1" s="123" t="s">
        <v>119</v>
      </c>
      <c r="K1" s="122" t="s">
        <v>120</v>
      </c>
      <c r="L1" s="123" t="s">
        <v>121</v>
      </c>
      <c r="M1" s="123"/>
      <c r="N1" s="123"/>
      <c r="O1" s="123"/>
      <c r="P1" s="123"/>
      <c r="Q1" s="123"/>
      <c r="R1" s="123"/>
      <c r="S1" s="123"/>
      <c r="T1" s="12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25" t="s">
        <v>116</v>
      </c>
    </row>
    <row r="3" spans="2:46" ht="6.95" customHeight="1">
      <c r="B3" s="26"/>
      <c r="C3" s="27"/>
      <c r="D3" s="27"/>
      <c r="E3" s="27"/>
      <c r="F3" s="27"/>
      <c r="G3" s="27"/>
      <c r="H3" s="27"/>
      <c r="I3" s="125"/>
      <c r="J3" s="27"/>
      <c r="K3" s="28"/>
      <c r="AT3" s="25" t="s">
        <v>88</v>
      </c>
    </row>
    <row r="4" spans="2:46" ht="36.95" customHeight="1">
      <c r="B4" s="29"/>
      <c r="C4" s="30"/>
      <c r="D4" s="31" t="s">
        <v>122</v>
      </c>
      <c r="E4" s="30"/>
      <c r="F4" s="30"/>
      <c r="G4" s="30"/>
      <c r="H4" s="30"/>
      <c r="I4" s="12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6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6"/>
      <c r="J6" s="30"/>
      <c r="K6" s="32"/>
    </row>
    <row r="7" spans="2:11" ht="22.5" customHeight="1">
      <c r="B7" s="29"/>
      <c r="C7" s="30"/>
      <c r="D7" s="30"/>
      <c r="E7" s="413" t="str">
        <f>'Rekapitulace stavby'!K6</f>
        <v>MB, Dukelská - kanalizace a vodovod</v>
      </c>
      <c r="F7" s="414"/>
      <c r="G7" s="414"/>
      <c r="H7" s="414"/>
      <c r="I7" s="126"/>
      <c r="J7" s="30"/>
      <c r="K7" s="32"/>
    </row>
    <row r="8" spans="2:11" s="1" customFormat="1" ht="15">
      <c r="B8" s="41"/>
      <c r="C8" s="42"/>
      <c r="D8" s="38" t="s">
        <v>123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416" t="s">
        <v>1607</v>
      </c>
      <c r="F9" s="415"/>
      <c r="G9" s="415"/>
      <c r="H9" s="415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8" t="s">
        <v>21</v>
      </c>
      <c r="E11" s="42"/>
      <c r="F11" s="36" t="s">
        <v>22</v>
      </c>
      <c r="G11" s="42"/>
      <c r="H11" s="42"/>
      <c r="I11" s="128" t="s">
        <v>23</v>
      </c>
      <c r="J11" s="36" t="s">
        <v>22</v>
      </c>
      <c r="K11" s="45"/>
    </row>
    <row r="12" spans="2:11" s="1" customFormat="1" ht="14.45" customHeight="1">
      <c r="B12" s="41"/>
      <c r="C12" s="42"/>
      <c r="D12" s="38" t="s">
        <v>25</v>
      </c>
      <c r="E12" s="42"/>
      <c r="F12" s="36" t="s">
        <v>26</v>
      </c>
      <c r="G12" s="42"/>
      <c r="H12" s="42"/>
      <c r="I12" s="128" t="s">
        <v>27</v>
      </c>
      <c r="J12" s="129">
        <f>'Rekapitulace stavby'!AN8</f>
        <v>45275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8" t="s">
        <v>30</v>
      </c>
      <c r="E14" s="42"/>
      <c r="F14" s="42"/>
      <c r="G14" s="42"/>
      <c r="H14" s="42"/>
      <c r="I14" s="128" t="s">
        <v>31</v>
      </c>
      <c r="J14" s="36" t="s">
        <v>32</v>
      </c>
      <c r="K14" s="45"/>
    </row>
    <row r="15" spans="2:11" s="1" customFormat="1" ht="18" customHeight="1">
      <c r="B15" s="41"/>
      <c r="C15" s="42"/>
      <c r="D15" s="42"/>
      <c r="E15" s="36" t="s">
        <v>33</v>
      </c>
      <c r="F15" s="42"/>
      <c r="G15" s="42"/>
      <c r="H15" s="42"/>
      <c r="I15" s="128" t="s">
        <v>34</v>
      </c>
      <c r="J15" s="36" t="s">
        <v>35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8" t="s">
        <v>36</v>
      </c>
      <c r="E17" s="42"/>
      <c r="F17" s="42"/>
      <c r="G17" s="42"/>
      <c r="H17" s="42"/>
      <c r="I17" s="128" t="s">
        <v>31</v>
      </c>
      <c r="J17" s="36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6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34</v>
      </c>
      <c r="J18" s="36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8" t="s">
        <v>38</v>
      </c>
      <c r="E20" s="42"/>
      <c r="F20" s="42"/>
      <c r="G20" s="42"/>
      <c r="H20" s="42"/>
      <c r="I20" s="128" t="s">
        <v>31</v>
      </c>
      <c r="J20" s="36" t="s">
        <v>39</v>
      </c>
      <c r="K20" s="45"/>
    </row>
    <row r="21" spans="2:11" s="1" customFormat="1" ht="18" customHeight="1">
      <c r="B21" s="41"/>
      <c r="C21" s="42"/>
      <c r="D21" s="42"/>
      <c r="E21" s="36" t="s">
        <v>40</v>
      </c>
      <c r="F21" s="42"/>
      <c r="G21" s="42"/>
      <c r="H21" s="42"/>
      <c r="I21" s="128" t="s">
        <v>34</v>
      </c>
      <c r="J21" s="36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8" t="s">
        <v>43</v>
      </c>
      <c r="E23" s="42"/>
      <c r="F23" s="42"/>
      <c r="G23" s="42"/>
      <c r="H23" s="42"/>
      <c r="I23" s="127"/>
      <c r="J23" s="42"/>
      <c r="K23" s="45"/>
    </row>
    <row r="24" spans="2:11" s="7" customFormat="1" ht="63" customHeight="1">
      <c r="B24" s="130"/>
      <c r="C24" s="131"/>
      <c r="D24" s="131"/>
      <c r="E24" s="376" t="s">
        <v>44</v>
      </c>
      <c r="F24" s="376"/>
      <c r="G24" s="376"/>
      <c r="H24" s="376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45</v>
      </c>
      <c r="E27" s="42"/>
      <c r="F27" s="42"/>
      <c r="G27" s="42"/>
      <c r="H27" s="42"/>
      <c r="I27" s="127"/>
      <c r="J27" s="137">
        <f>ROUND(J84,2)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38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9">
        <f>ROUND(SUM(BE84:BE169),2)</f>
        <v>0</v>
      </c>
      <c r="G30" s="42"/>
      <c r="H30" s="42"/>
      <c r="I30" s="140">
        <v>0.21</v>
      </c>
      <c r="J30" s="139">
        <f>ROUND(ROUND((SUM(BE84:BE169)),2)*I30,2)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9">
        <f>ROUND(SUM(BF84:BF169),2)</f>
        <v>0</v>
      </c>
      <c r="G31" s="42"/>
      <c r="H31" s="42"/>
      <c r="I31" s="140">
        <v>0.15</v>
      </c>
      <c r="J31" s="139">
        <f>ROUND(ROUND((SUM(BF84:BF169)),2)*I31,2)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52</v>
      </c>
      <c r="F32" s="139">
        <f>ROUND(SUM(BG84:BG169),2)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53</v>
      </c>
      <c r="F33" s="139">
        <f>ROUND(SUM(BH84:BH169),2)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54</v>
      </c>
      <c r="F34" s="139">
        <f>ROUND(SUM(BI84:BI169),2)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55</v>
      </c>
      <c r="E36" s="79"/>
      <c r="F36" s="79"/>
      <c r="G36" s="143" t="s">
        <v>56</v>
      </c>
      <c r="H36" s="144" t="s">
        <v>57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1" t="s">
        <v>127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8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413" t="str">
        <f>E7</f>
        <v>MB, Dukelská - kanalizace a vodovod</v>
      </c>
      <c r="F45" s="414"/>
      <c r="G45" s="414"/>
      <c r="H45" s="414"/>
      <c r="I45" s="127"/>
      <c r="J45" s="42"/>
      <c r="K45" s="45"/>
    </row>
    <row r="46" spans="2:11" s="1" customFormat="1" ht="14.45" customHeight="1">
      <c r="B46" s="41"/>
      <c r="C46" s="38" t="s">
        <v>123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16" t="str">
        <f>E9</f>
        <v>07 - Vedlejší a ostaní náklady</v>
      </c>
      <c r="F47" s="415"/>
      <c r="G47" s="415"/>
      <c r="H47" s="415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8" t="s">
        <v>25</v>
      </c>
      <c r="D49" s="42"/>
      <c r="E49" s="42"/>
      <c r="F49" s="36" t="str">
        <f>F12</f>
        <v>Mladá Boleslav</v>
      </c>
      <c r="G49" s="42"/>
      <c r="H49" s="42"/>
      <c r="I49" s="128" t="s">
        <v>27</v>
      </c>
      <c r="J49" s="129">
        <f>IF(J12="","",J12)</f>
        <v>45275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5">
      <c r="B51" s="41"/>
      <c r="C51" s="38" t="s">
        <v>30</v>
      </c>
      <c r="D51" s="42"/>
      <c r="E51" s="42"/>
      <c r="F51" s="36" t="str">
        <f>E15</f>
        <v>Vodovody a kanalizace Mladá Boleslav, a.s.</v>
      </c>
      <c r="G51" s="42"/>
      <c r="H51" s="42"/>
      <c r="I51" s="128" t="s">
        <v>38</v>
      </c>
      <c r="J51" s="36" t="str">
        <f>E21</f>
        <v>ŠINDLAR s.r.o.</v>
      </c>
      <c r="K51" s="45"/>
    </row>
    <row r="52" spans="2:11" s="1" customFormat="1" ht="14.45" customHeight="1">
      <c r="B52" s="41"/>
      <c r="C52" s="38" t="s">
        <v>36</v>
      </c>
      <c r="D52" s="42"/>
      <c r="E52" s="42"/>
      <c r="F52" s="36" t="str">
        <f>IF(E18="","",E18)</f>
        <v/>
      </c>
      <c r="G52" s="42"/>
      <c r="H52" s="42"/>
      <c r="I52" s="127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128</v>
      </c>
      <c r="D54" s="141"/>
      <c r="E54" s="141"/>
      <c r="F54" s="141"/>
      <c r="G54" s="141"/>
      <c r="H54" s="141"/>
      <c r="I54" s="154"/>
      <c r="J54" s="155" t="s">
        <v>129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130</v>
      </c>
      <c r="D56" s="42"/>
      <c r="E56" s="42"/>
      <c r="F56" s="42"/>
      <c r="G56" s="42"/>
      <c r="H56" s="42"/>
      <c r="I56" s="127"/>
      <c r="J56" s="137">
        <f>J84</f>
        <v>0</v>
      </c>
      <c r="K56" s="45"/>
      <c r="AU56" s="25" t="s">
        <v>131</v>
      </c>
    </row>
    <row r="57" spans="2:11" s="8" customFormat="1" ht="24.95" customHeight="1">
      <c r="B57" s="158"/>
      <c r="C57" s="159"/>
      <c r="D57" s="160" t="s">
        <v>1608</v>
      </c>
      <c r="E57" s="161"/>
      <c r="F57" s="161"/>
      <c r="G57" s="161"/>
      <c r="H57" s="161"/>
      <c r="I57" s="162"/>
      <c r="J57" s="163">
        <f>J85</f>
        <v>0</v>
      </c>
      <c r="K57" s="164"/>
    </row>
    <row r="58" spans="2:11" s="9" customFormat="1" ht="19.9" customHeight="1">
      <c r="B58" s="165"/>
      <c r="C58" s="166"/>
      <c r="D58" s="167" t="s">
        <v>1609</v>
      </c>
      <c r="E58" s="168"/>
      <c r="F58" s="168"/>
      <c r="G58" s="168"/>
      <c r="H58" s="168"/>
      <c r="I58" s="169"/>
      <c r="J58" s="170">
        <f>J86</f>
        <v>0</v>
      </c>
      <c r="K58" s="171"/>
    </row>
    <row r="59" spans="2:11" s="9" customFormat="1" ht="19.9" customHeight="1">
      <c r="B59" s="165"/>
      <c r="C59" s="166"/>
      <c r="D59" s="167" t="s">
        <v>1610</v>
      </c>
      <c r="E59" s="168"/>
      <c r="F59" s="168"/>
      <c r="G59" s="168"/>
      <c r="H59" s="168"/>
      <c r="I59" s="169"/>
      <c r="J59" s="170">
        <f>J115</f>
        <v>0</v>
      </c>
      <c r="K59" s="171"/>
    </row>
    <row r="60" spans="2:11" s="9" customFormat="1" ht="19.9" customHeight="1">
      <c r="B60" s="165"/>
      <c r="C60" s="166"/>
      <c r="D60" s="167" t="s">
        <v>1611</v>
      </c>
      <c r="E60" s="168"/>
      <c r="F60" s="168"/>
      <c r="G60" s="168"/>
      <c r="H60" s="168"/>
      <c r="I60" s="169"/>
      <c r="J60" s="170">
        <f>J145</f>
        <v>0</v>
      </c>
      <c r="K60" s="171"/>
    </row>
    <row r="61" spans="2:11" s="9" customFormat="1" ht="19.9" customHeight="1">
      <c r="B61" s="165"/>
      <c r="C61" s="166"/>
      <c r="D61" s="167" t="s">
        <v>1612</v>
      </c>
      <c r="E61" s="168"/>
      <c r="F61" s="168"/>
      <c r="G61" s="168"/>
      <c r="H61" s="168"/>
      <c r="I61" s="169"/>
      <c r="J61" s="170">
        <f>J153</f>
        <v>0</v>
      </c>
      <c r="K61" s="171"/>
    </row>
    <row r="62" spans="2:11" s="9" customFormat="1" ht="19.9" customHeight="1">
      <c r="B62" s="165"/>
      <c r="C62" s="166"/>
      <c r="D62" s="167" t="s">
        <v>1613</v>
      </c>
      <c r="E62" s="168"/>
      <c r="F62" s="168"/>
      <c r="G62" s="168"/>
      <c r="H62" s="168"/>
      <c r="I62" s="169"/>
      <c r="J62" s="170">
        <f>J160</f>
        <v>0</v>
      </c>
      <c r="K62" s="171"/>
    </row>
    <row r="63" spans="2:11" s="9" customFormat="1" ht="19.9" customHeight="1">
      <c r="B63" s="165"/>
      <c r="C63" s="166"/>
      <c r="D63" s="167" t="s">
        <v>1614</v>
      </c>
      <c r="E63" s="168"/>
      <c r="F63" s="168"/>
      <c r="G63" s="168"/>
      <c r="H63" s="168"/>
      <c r="I63" s="169"/>
      <c r="J63" s="170">
        <f>J162</f>
        <v>0</v>
      </c>
      <c r="K63" s="171"/>
    </row>
    <row r="64" spans="2:11" s="9" customFormat="1" ht="19.9" customHeight="1">
      <c r="B64" s="165"/>
      <c r="C64" s="166"/>
      <c r="D64" s="167" t="s">
        <v>1615</v>
      </c>
      <c r="E64" s="168"/>
      <c r="F64" s="168"/>
      <c r="G64" s="168"/>
      <c r="H64" s="168"/>
      <c r="I64" s="169"/>
      <c r="J64" s="170">
        <f>J164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143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22.5" customHeight="1">
      <c r="B74" s="41"/>
      <c r="C74" s="63"/>
      <c r="D74" s="63"/>
      <c r="E74" s="411" t="str">
        <f>E7</f>
        <v>MB, Dukelská - kanalizace a vodovod</v>
      </c>
      <c r="F74" s="418"/>
      <c r="G74" s="418"/>
      <c r="H74" s="418"/>
      <c r="I74" s="172"/>
      <c r="J74" s="63"/>
      <c r="K74" s="63"/>
      <c r="L74" s="61"/>
    </row>
    <row r="75" spans="2:12" s="1" customFormat="1" ht="14.45" customHeight="1">
      <c r="B75" s="41"/>
      <c r="C75" s="65" t="s">
        <v>123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23.25" customHeight="1">
      <c r="B76" s="41"/>
      <c r="C76" s="63"/>
      <c r="D76" s="63"/>
      <c r="E76" s="387" t="str">
        <f>E9</f>
        <v>07 - Vedlejší a ostaní náklady</v>
      </c>
      <c r="F76" s="412"/>
      <c r="G76" s="412"/>
      <c r="H76" s="412"/>
      <c r="I76" s="172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8" customHeight="1">
      <c r="B78" s="41"/>
      <c r="C78" s="65" t="s">
        <v>25</v>
      </c>
      <c r="D78" s="63"/>
      <c r="E78" s="63"/>
      <c r="F78" s="175" t="str">
        <f>F12</f>
        <v>Mladá Boleslav</v>
      </c>
      <c r="G78" s="63"/>
      <c r="H78" s="63"/>
      <c r="I78" s="176" t="s">
        <v>27</v>
      </c>
      <c r="J78" s="73">
        <f>IF(J12="","",J12)</f>
        <v>45275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5">
      <c r="B80" s="41"/>
      <c r="C80" s="65" t="s">
        <v>30</v>
      </c>
      <c r="D80" s="63"/>
      <c r="E80" s="63"/>
      <c r="F80" s="175" t="str">
        <f>E15</f>
        <v>Vodovody a kanalizace Mladá Boleslav, a.s.</v>
      </c>
      <c r="G80" s="63"/>
      <c r="H80" s="63"/>
      <c r="I80" s="176" t="s">
        <v>38</v>
      </c>
      <c r="J80" s="175" t="str">
        <f>E21</f>
        <v>ŠINDLAR s.r.o.</v>
      </c>
      <c r="K80" s="63"/>
      <c r="L80" s="61"/>
    </row>
    <row r="81" spans="2:12" s="1" customFormat="1" ht="14.45" customHeight="1">
      <c r="B81" s="41"/>
      <c r="C81" s="65" t="s">
        <v>36</v>
      </c>
      <c r="D81" s="63"/>
      <c r="E81" s="63"/>
      <c r="F81" s="175" t="str">
        <f>IF(E18="","",E18)</f>
        <v/>
      </c>
      <c r="G81" s="63"/>
      <c r="H81" s="63"/>
      <c r="I81" s="172"/>
      <c r="J81" s="63"/>
      <c r="K81" s="63"/>
      <c r="L81" s="61"/>
    </row>
    <row r="82" spans="2:12" s="1" customFormat="1" ht="10.3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20" s="10" customFormat="1" ht="29.25" customHeight="1">
      <c r="B83" s="177"/>
      <c r="C83" s="178" t="s">
        <v>144</v>
      </c>
      <c r="D83" s="179" t="s">
        <v>64</v>
      </c>
      <c r="E83" s="179" t="s">
        <v>60</v>
      </c>
      <c r="F83" s="179" t="s">
        <v>145</v>
      </c>
      <c r="G83" s="179" t="s">
        <v>146</v>
      </c>
      <c r="H83" s="179" t="s">
        <v>147</v>
      </c>
      <c r="I83" s="180" t="s">
        <v>148</v>
      </c>
      <c r="J83" s="179" t="s">
        <v>129</v>
      </c>
      <c r="K83" s="181" t="s">
        <v>149</v>
      </c>
      <c r="L83" s="182"/>
      <c r="M83" s="81" t="s">
        <v>150</v>
      </c>
      <c r="N83" s="82" t="s">
        <v>49</v>
      </c>
      <c r="O83" s="82" t="s">
        <v>151</v>
      </c>
      <c r="P83" s="82" t="s">
        <v>152</v>
      </c>
      <c r="Q83" s="82" t="s">
        <v>153</v>
      </c>
      <c r="R83" s="82" t="s">
        <v>154</v>
      </c>
      <c r="S83" s="82" t="s">
        <v>155</v>
      </c>
      <c r="T83" s="83" t="s">
        <v>156</v>
      </c>
    </row>
    <row r="84" spans="2:63" s="1" customFormat="1" ht="29.25" customHeight="1">
      <c r="B84" s="41"/>
      <c r="C84" s="87" t="s">
        <v>130</v>
      </c>
      <c r="D84" s="63"/>
      <c r="E84" s="63"/>
      <c r="F84" s="63"/>
      <c r="G84" s="63"/>
      <c r="H84" s="63"/>
      <c r="I84" s="172"/>
      <c r="J84" s="183">
        <f>BK84</f>
        <v>0</v>
      </c>
      <c r="K84" s="63"/>
      <c r="L84" s="61"/>
      <c r="M84" s="84"/>
      <c r="N84" s="85"/>
      <c r="O84" s="85"/>
      <c r="P84" s="184">
        <f>P85</f>
        <v>0</v>
      </c>
      <c r="Q84" s="85"/>
      <c r="R84" s="184">
        <f>R85</f>
        <v>0</v>
      </c>
      <c r="S84" s="85"/>
      <c r="T84" s="185">
        <f>T85</f>
        <v>0</v>
      </c>
      <c r="AT84" s="25" t="s">
        <v>78</v>
      </c>
      <c r="AU84" s="25" t="s">
        <v>131</v>
      </c>
      <c r="BK84" s="186">
        <f>BK85</f>
        <v>0</v>
      </c>
    </row>
    <row r="85" spans="2:63" s="11" customFormat="1" ht="37.35" customHeight="1">
      <c r="B85" s="187"/>
      <c r="C85" s="188"/>
      <c r="D85" s="189" t="s">
        <v>78</v>
      </c>
      <c r="E85" s="190" t="s">
        <v>1616</v>
      </c>
      <c r="F85" s="190" t="s">
        <v>1617</v>
      </c>
      <c r="G85" s="188"/>
      <c r="H85" s="188"/>
      <c r="I85" s="191"/>
      <c r="J85" s="192">
        <f>BK85</f>
        <v>0</v>
      </c>
      <c r="K85" s="188"/>
      <c r="L85" s="193"/>
      <c r="M85" s="194"/>
      <c r="N85" s="195"/>
      <c r="O85" s="195"/>
      <c r="P85" s="196">
        <f>P86+P115+P145+P153+P160+P162+P164</f>
        <v>0</v>
      </c>
      <c r="Q85" s="195"/>
      <c r="R85" s="196">
        <f>R86+R115+R145+R153+R160+R162+R164</f>
        <v>0</v>
      </c>
      <c r="S85" s="195"/>
      <c r="T85" s="197">
        <f>T86+T115+T145+T153+T160+T162+T164</f>
        <v>0</v>
      </c>
      <c r="AR85" s="198" t="s">
        <v>185</v>
      </c>
      <c r="AT85" s="199" t="s">
        <v>78</v>
      </c>
      <c r="AU85" s="199" t="s">
        <v>79</v>
      </c>
      <c r="AY85" s="198" t="s">
        <v>159</v>
      </c>
      <c r="BK85" s="200">
        <f>BK86+BK115+BK145+BK153+BK160+BK162+BK164</f>
        <v>0</v>
      </c>
    </row>
    <row r="86" spans="2:63" s="11" customFormat="1" ht="19.9" customHeight="1">
      <c r="B86" s="187"/>
      <c r="C86" s="188"/>
      <c r="D86" s="201" t="s">
        <v>78</v>
      </c>
      <c r="E86" s="202" t="s">
        <v>1618</v>
      </c>
      <c r="F86" s="202" t="s">
        <v>1619</v>
      </c>
      <c r="G86" s="188"/>
      <c r="H86" s="188"/>
      <c r="I86" s="191"/>
      <c r="J86" s="203">
        <f>BK86</f>
        <v>0</v>
      </c>
      <c r="K86" s="188"/>
      <c r="L86" s="193"/>
      <c r="M86" s="194"/>
      <c r="N86" s="195"/>
      <c r="O86" s="195"/>
      <c r="P86" s="196">
        <f>SUM(P87:P114)</f>
        <v>0</v>
      </c>
      <c r="Q86" s="195"/>
      <c r="R86" s="196">
        <f>SUM(R87:R114)</f>
        <v>0</v>
      </c>
      <c r="S86" s="195"/>
      <c r="T86" s="197">
        <f>SUM(T87:T114)</f>
        <v>0</v>
      </c>
      <c r="AR86" s="198" t="s">
        <v>185</v>
      </c>
      <c r="AT86" s="199" t="s">
        <v>78</v>
      </c>
      <c r="AU86" s="199" t="s">
        <v>24</v>
      </c>
      <c r="AY86" s="198" t="s">
        <v>159</v>
      </c>
      <c r="BK86" s="200">
        <f>SUM(BK87:BK114)</f>
        <v>0</v>
      </c>
    </row>
    <row r="87" spans="2:65" s="1" customFormat="1" ht="31.5" customHeight="1">
      <c r="B87" s="41"/>
      <c r="C87" s="204" t="s">
        <v>24</v>
      </c>
      <c r="D87" s="204" t="s">
        <v>161</v>
      </c>
      <c r="E87" s="205" t="s">
        <v>1620</v>
      </c>
      <c r="F87" s="206" t="s">
        <v>1621</v>
      </c>
      <c r="G87" s="207" t="s">
        <v>1622</v>
      </c>
      <c r="H87" s="208">
        <v>1</v>
      </c>
      <c r="I87" s="209"/>
      <c r="J87" s="210">
        <f>ROUND(I87*H87,2)</f>
        <v>0</v>
      </c>
      <c r="K87" s="206" t="s">
        <v>165</v>
      </c>
      <c r="L87" s="61"/>
      <c r="M87" s="211" t="s">
        <v>22</v>
      </c>
      <c r="N87" s="212" t="s">
        <v>50</v>
      </c>
      <c r="O87" s="42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25" t="s">
        <v>1623</v>
      </c>
      <c r="AT87" s="25" t="s">
        <v>161</v>
      </c>
      <c r="AU87" s="25" t="s">
        <v>88</v>
      </c>
      <c r="AY87" s="25" t="s">
        <v>159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25" t="s">
        <v>24</v>
      </c>
      <c r="BK87" s="215">
        <f>ROUND(I87*H87,2)</f>
        <v>0</v>
      </c>
      <c r="BL87" s="25" t="s">
        <v>1623</v>
      </c>
      <c r="BM87" s="25" t="s">
        <v>1624</v>
      </c>
    </row>
    <row r="88" spans="2:65" s="1" customFormat="1" ht="31.5" customHeight="1">
      <c r="B88" s="41"/>
      <c r="C88" s="204" t="s">
        <v>88</v>
      </c>
      <c r="D88" s="204" t="s">
        <v>161</v>
      </c>
      <c r="E88" s="205" t="s">
        <v>1625</v>
      </c>
      <c r="F88" s="206" t="s">
        <v>1626</v>
      </c>
      <c r="G88" s="207" t="s">
        <v>1622</v>
      </c>
      <c r="H88" s="208">
        <v>1</v>
      </c>
      <c r="I88" s="209"/>
      <c r="J88" s="210">
        <f>ROUND(I88*H88,2)</f>
        <v>0</v>
      </c>
      <c r="K88" s="206" t="s">
        <v>165</v>
      </c>
      <c r="L88" s="61"/>
      <c r="M88" s="211" t="s">
        <v>22</v>
      </c>
      <c r="N88" s="212" t="s">
        <v>50</v>
      </c>
      <c r="O88" s="42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25" t="s">
        <v>1623</v>
      </c>
      <c r="AT88" s="25" t="s">
        <v>161</v>
      </c>
      <c r="AU88" s="25" t="s">
        <v>88</v>
      </c>
      <c r="AY88" s="25" t="s">
        <v>159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25" t="s">
        <v>24</v>
      </c>
      <c r="BK88" s="215">
        <f>ROUND(I88*H88,2)</f>
        <v>0</v>
      </c>
      <c r="BL88" s="25" t="s">
        <v>1623</v>
      </c>
      <c r="BM88" s="25" t="s">
        <v>1627</v>
      </c>
    </row>
    <row r="89" spans="2:65" s="1" customFormat="1" ht="31.5" customHeight="1">
      <c r="B89" s="41"/>
      <c r="C89" s="204" t="s">
        <v>175</v>
      </c>
      <c r="D89" s="204" t="s">
        <v>161</v>
      </c>
      <c r="E89" s="205" t="s">
        <v>1628</v>
      </c>
      <c r="F89" s="206" t="s">
        <v>1629</v>
      </c>
      <c r="G89" s="207" t="s">
        <v>1622</v>
      </c>
      <c r="H89" s="208">
        <v>1</v>
      </c>
      <c r="I89" s="209"/>
      <c r="J89" s="210">
        <f>ROUND(I89*H89,2)</f>
        <v>0</v>
      </c>
      <c r="K89" s="206" t="s">
        <v>165</v>
      </c>
      <c r="L89" s="61"/>
      <c r="M89" s="211" t="s">
        <v>22</v>
      </c>
      <c r="N89" s="212" t="s">
        <v>50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5" t="s">
        <v>1623</v>
      </c>
      <c r="AT89" s="25" t="s">
        <v>161</v>
      </c>
      <c r="AU89" s="25" t="s">
        <v>88</v>
      </c>
      <c r="AY89" s="25" t="s">
        <v>159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5" t="s">
        <v>24</v>
      </c>
      <c r="BK89" s="215">
        <f>ROUND(I89*H89,2)</f>
        <v>0</v>
      </c>
      <c r="BL89" s="25" t="s">
        <v>1623</v>
      </c>
      <c r="BM89" s="25" t="s">
        <v>1630</v>
      </c>
    </row>
    <row r="90" spans="2:51" s="12" customFormat="1" ht="13.5">
      <c r="B90" s="216"/>
      <c r="C90" s="217"/>
      <c r="D90" s="218" t="s">
        <v>168</v>
      </c>
      <c r="E90" s="219" t="s">
        <v>22</v>
      </c>
      <c r="F90" s="220" t="s">
        <v>1631</v>
      </c>
      <c r="G90" s="217"/>
      <c r="H90" s="221" t="s">
        <v>22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168</v>
      </c>
      <c r="AU90" s="227" t="s">
        <v>88</v>
      </c>
      <c r="AV90" s="12" t="s">
        <v>24</v>
      </c>
      <c r="AW90" s="12" t="s">
        <v>42</v>
      </c>
      <c r="AX90" s="12" t="s">
        <v>79</v>
      </c>
      <c r="AY90" s="227" t="s">
        <v>159</v>
      </c>
    </row>
    <row r="91" spans="2:51" s="13" customFormat="1" ht="13.5">
      <c r="B91" s="228"/>
      <c r="C91" s="229"/>
      <c r="D91" s="230" t="s">
        <v>168</v>
      </c>
      <c r="E91" s="231" t="s">
        <v>22</v>
      </c>
      <c r="F91" s="232" t="s">
        <v>24</v>
      </c>
      <c r="G91" s="229"/>
      <c r="H91" s="233">
        <v>1</v>
      </c>
      <c r="I91" s="234"/>
      <c r="J91" s="229"/>
      <c r="K91" s="229"/>
      <c r="L91" s="235"/>
      <c r="M91" s="236"/>
      <c r="N91" s="237"/>
      <c r="O91" s="237"/>
      <c r="P91" s="237"/>
      <c r="Q91" s="237"/>
      <c r="R91" s="237"/>
      <c r="S91" s="237"/>
      <c r="T91" s="238"/>
      <c r="AT91" s="239" t="s">
        <v>168</v>
      </c>
      <c r="AU91" s="239" t="s">
        <v>88</v>
      </c>
      <c r="AV91" s="13" t="s">
        <v>88</v>
      </c>
      <c r="AW91" s="13" t="s">
        <v>42</v>
      </c>
      <c r="AX91" s="13" t="s">
        <v>24</v>
      </c>
      <c r="AY91" s="239" t="s">
        <v>159</v>
      </c>
    </row>
    <row r="92" spans="2:65" s="1" customFormat="1" ht="22.5" customHeight="1">
      <c r="B92" s="41"/>
      <c r="C92" s="204" t="s">
        <v>166</v>
      </c>
      <c r="D92" s="204" t="s">
        <v>161</v>
      </c>
      <c r="E92" s="205" t="s">
        <v>1632</v>
      </c>
      <c r="F92" s="206" t="s">
        <v>1633</v>
      </c>
      <c r="G92" s="207" t="s">
        <v>1622</v>
      </c>
      <c r="H92" s="208">
        <v>1</v>
      </c>
      <c r="I92" s="209"/>
      <c r="J92" s="210">
        <f>ROUND(I92*H92,2)</f>
        <v>0</v>
      </c>
      <c r="K92" s="206" t="s">
        <v>165</v>
      </c>
      <c r="L92" s="61"/>
      <c r="M92" s="211" t="s">
        <v>22</v>
      </c>
      <c r="N92" s="212" t="s">
        <v>50</v>
      </c>
      <c r="O92" s="42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5" t="s">
        <v>1623</v>
      </c>
      <c r="AT92" s="25" t="s">
        <v>161</v>
      </c>
      <c r="AU92" s="25" t="s">
        <v>88</v>
      </c>
      <c r="AY92" s="25" t="s">
        <v>159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5" t="s">
        <v>24</v>
      </c>
      <c r="BK92" s="215">
        <f>ROUND(I92*H92,2)</f>
        <v>0</v>
      </c>
      <c r="BL92" s="25" t="s">
        <v>1623</v>
      </c>
      <c r="BM92" s="25" t="s">
        <v>1634</v>
      </c>
    </row>
    <row r="93" spans="2:51" s="12" customFormat="1" ht="13.5">
      <c r="B93" s="216"/>
      <c r="C93" s="217"/>
      <c r="D93" s="218" t="s">
        <v>168</v>
      </c>
      <c r="E93" s="219" t="s">
        <v>22</v>
      </c>
      <c r="F93" s="220" t="s">
        <v>1635</v>
      </c>
      <c r="G93" s="217"/>
      <c r="H93" s="221" t="s">
        <v>22</v>
      </c>
      <c r="I93" s="222"/>
      <c r="J93" s="217"/>
      <c r="K93" s="217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168</v>
      </c>
      <c r="AU93" s="227" t="s">
        <v>88</v>
      </c>
      <c r="AV93" s="12" t="s">
        <v>24</v>
      </c>
      <c r="AW93" s="12" t="s">
        <v>42</v>
      </c>
      <c r="AX93" s="12" t="s">
        <v>79</v>
      </c>
      <c r="AY93" s="227" t="s">
        <v>159</v>
      </c>
    </row>
    <row r="94" spans="2:51" s="13" customFormat="1" ht="13.5">
      <c r="B94" s="228"/>
      <c r="C94" s="229"/>
      <c r="D94" s="230" t="s">
        <v>168</v>
      </c>
      <c r="E94" s="231" t="s">
        <v>22</v>
      </c>
      <c r="F94" s="232" t="s">
        <v>24</v>
      </c>
      <c r="G94" s="229"/>
      <c r="H94" s="233">
        <v>1</v>
      </c>
      <c r="I94" s="234"/>
      <c r="J94" s="229"/>
      <c r="K94" s="229"/>
      <c r="L94" s="235"/>
      <c r="M94" s="236"/>
      <c r="N94" s="237"/>
      <c r="O94" s="237"/>
      <c r="P94" s="237"/>
      <c r="Q94" s="237"/>
      <c r="R94" s="237"/>
      <c r="S94" s="237"/>
      <c r="T94" s="238"/>
      <c r="AT94" s="239" t="s">
        <v>168</v>
      </c>
      <c r="AU94" s="239" t="s">
        <v>88</v>
      </c>
      <c r="AV94" s="13" t="s">
        <v>88</v>
      </c>
      <c r="AW94" s="13" t="s">
        <v>42</v>
      </c>
      <c r="AX94" s="13" t="s">
        <v>24</v>
      </c>
      <c r="AY94" s="239" t="s">
        <v>159</v>
      </c>
    </row>
    <row r="95" spans="2:65" s="1" customFormat="1" ht="31.5" customHeight="1">
      <c r="B95" s="41"/>
      <c r="C95" s="204" t="s">
        <v>185</v>
      </c>
      <c r="D95" s="204" t="s">
        <v>161</v>
      </c>
      <c r="E95" s="205" t="s">
        <v>1636</v>
      </c>
      <c r="F95" s="206" t="s">
        <v>1637</v>
      </c>
      <c r="G95" s="207" t="s">
        <v>1622</v>
      </c>
      <c r="H95" s="208">
        <v>1</v>
      </c>
      <c r="I95" s="209"/>
      <c r="J95" s="210">
        <f>ROUND(I95*H95,2)</f>
        <v>0</v>
      </c>
      <c r="K95" s="206" t="s">
        <v>22</v>
      </c>
      <c r="L95" s="61"/>
      <c r="M95" s="211" t="s">
        <v>22</v>
      </c>
      <c r="N95" s="212" t="s">
        <v>50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5" t="s">
        <v>1623</v>
      </c>
      <c r="AT95" s="25" t="s">
        <v>161</v>
      </c>
      <c r="AU95" s="25" t="s">
        <v>88</v>
      </c>
      <c r="AY95" s="25" t="s">
        <v>159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5" t="s">
        <v>24</v>
      </c>
      <c r="BK95" s="215">
        <f>ROUND(I95*H95,2)</f>
        <v>0</v>
      </c>
      <c r="BL95" s="25" t="s">
        <v>1623</v>
      </c>
      <c r="BM95" s="25" t="s">
        <v>1638</v>
      </c>
    </row>
    <row r="96" spans="2:51" s="12" customFormat="1" ht="13.5">
      <c r="B96" s="216"/>
      <c r="C96" s="217"/>
      <c r="D96" s="218" t="s">
        <v>168</v>
      </c>
      <c r="E96" s="219" t="s">
        <v>22</v>
      </c>
      <c r="F96" s="220" t="s">
        <v>1639</v>
      </c>
      <c r="G96" s="217"/>
      <c r="H96" s="221" t="s">
        <v>22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168</v>
      </c>
      <c r="AU96" s="227" t="s">
        <v>88</v>
      </c>
      <c r="AV96" s="12" t="s">
        <v>24</v>
      </c>
      <c r="AW96" s="12" t="s">
        <v>42</v>
      </c>
      <c r="AX96" s="12" t="s">
        <v>79</v>
      </c>
      <c r="AY96" s="227" t="s">
        <v>159</v>
      </c>
    </row>
    <row r="97" spans="2:51" s="13" customFormat="1" ht="13.5">
      <c r="B97" s="228"/>
      <c r="C97" s="229"/>
      <c r="D97" s="230" t="s">
        <v>168</v>
      </c>
      <c r="E97" s="231" t="s">
        <v>22</v>
      </c>
      <c r="F97" s="232" t="s">
        <v>24</v>
      </c>
      <c r="G97" s="229"/>
      <c r="H97" s="233">
        <v>1</v>
      </c>
      <c r="I97" s="234"/>
      <c r="J97" s="229"/>
      <c r="K97" s="229"/>
      <c r="L97" s="235"/>
      <c r="M97" s="236"/>
      <c r="N97" s="237"/>
      <c r="O97" s="237"/>
      <c r="P97" s="237"/>
      <c r="Q97" s="237"/>
      <c r="R97" s="237"/>
      <c r="S97" s="237"/>
      <c r="T97" s="238"/>
      <c r="AT97" s="239" t="s">
        <v>168</v>
      </c>
      <c r="AU97" s="239" t="s">
        <v>88</v>
      </c>
      <c r="AV97" s="13" t="s">
        <v>88</v>
      </c>
      <c r="AW97" s="13" t="s">
        <v>42</v>
      </c>
      <c r="AX97" s="13" t="s">
        <v>24</v>
      </c>
      <c r="AY97" s="239" t="s">
        <v>159</v>
      </c>
    </row>
    <row r="98" spans="2:65" s="1" customFormat="1" ht="22.5" customHeight="1">
      <c r="B98" s="41"/>
      <c r="C98" s="204" t="s">
        <v>194</v>
      </c>
      <c r="D98" s="204" t="s">
        <v>161</v>
      </c>
      <c r="E98" s="205" t="s">
        <v>1640</v>
      </c>
      <c r="F98" s="206" t="s">
        <v>1641</v>
      </c>
      <c r="G98" s="207" t="s">
        <v>1622</v>
      </c>
      <c r="H98" s="208">
        <v>1</v>
      </c>
      <c r="I98" s="209"/>
      <c r="J98" s="210">
        <f>ROUND(I98*H98,2)</f>
        <v>0</v>
      </c>
      <c r="K98" s="206" t="s">
        <v>165</v>
      </c>
      <c r="L98" s="61"/>
      <c r="M98" s="211" t="s">
        <v>22</v>
      </c>
      <c r="N98" s="212" t="s">
        <v>50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5" t="s">
        <v>1623</v>
      </c>
      <c r="AT98" s="25" t="s">
        <v>161</v>
      </c>
      <c r="AU98" s="25" t="s">
        <v>88</v>
      </c>
      <c r="AY98" s="25" t="s">
        <v>159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5" t="s">
        <v>24</v>
      </c>
      <c r="BK98" s="215">
        <f>ROUND(I98*H98,2)</f>
        <v>0</v>
      </c>
      <c r="BL98" s="25" t="s">
        <v>1623</v>
      </c>
      <c r="BM98" s="25" t="s">
        <v>1642</v>
      </c>
    </row>
    <row r="99" spans="2:51" s="12" customFormat="1" ht="13.5">
      <c r="B99" s="216"/>
      <c r="C99" s="217"/>
      <c r="D99" s="218" t="s">
        <v>168</v>
      </c>
      <c r="E99" s="219" t="s">
        <v>22</v>
      </c>
      <c r="F99" s="220" t="s">
        <v>1643</v>
      </c>
      <c r="G99" s="217"/>
      <c r="H99" s="221" t="s">
        <v>22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168</v>
      </c>
      <c r="AU99" s="227" t="s">
        <v>88</v>
      </c>
      <c r="AV99" s="12" t="s">
        <v>24</v>
      </c>
      <c r="AW99" s="12" t="s">
        <v>42</v>
      </c>
      <c r="AX99" s="12" t="s">
        <v>79</v>
      </c>
      <c r="AY99" s="227" t="s">
        <v>159</v>
      </c>
    </row>
    <row r="100" spans="2:51" s="12" customFormat="1" ht="13.5">
      <c r="B100" s="216"/>
      <c r="C100" s="217"/>
      <c r="D100" s="218" t="s">
        <v>168</v>
      </c>
      <c r="E100" s="219" t="s">
        <v>22</v>
      </c>
      <c r="F100" s="220" t="s">
        <v>1644</v>
      </c>
      <c r="G100" s="217"/>
      <c r="H100" s="221" t="s">
        <v>22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168</v>
      </c>
      <c r="AU100" s="227" t="s">
        <v>88</v>
      </c>
      <c r="AV100" s="12" t="s">
        <v>24</v>
      </c>
      <c r="AW100" s="12" t="s">
        <v>42</v>
      </c>
      <c r="AX100" s="12" t="s">
        <v>79</v>
      </c>
      <c r="AY100" s="227" t="s">
        <v>159</v>
      </c>
    </row>
    <row r="101" spans="2:51" s="13" customFormat="1" ht="13.5">
      <c r="B101" s="228"/>
      <c r="C101" s="229"/>
      <c r="D101" s="230" t="s">
        <v>168</v>
      </c>
      <c r="E101" s="231" t="s">
        <v>22</v>
      </c>
      <c r="F101" s="232" t="s">
        <v>24</v>
      </c>
      <c r="G101" s="229"/>
      <c r="H101" s="233">
        <v>1</v>
      </c>
      <c r="I101" s="234"/>
      <c r="J101" s="229"/>
      <c r="K101" s="229"/>
      <c r="L101" s="235"/>
      <c r="M101" s="236"/>
      <c r="N101" s="237"/>
      <c r="O101" s="237"/>
      <c r="P101" s="237"/>
      <c r="Q101" s="237"/>
      <c r="R101" s="237"/>
      <c r="S101" s="237"/>
      <c r="T101" s="238"/>
      <c r="AT101" s="239" t="s">
        <v>168</v>
      </c>
      <c r="AU101" s="239" t="s">
        <v>88</v>
      </c>
      <c r="AV101" s="13" t="s">
        <v>88</v>
      </c>
      <c r="AW101" s="13" t="s">
        <v>42</v>
      </c>
      <c r="AX101" s="13" t="s">
        <v>24</v>
      </c>
      <c r="AY101" s="239" t="s">
        <v>159</v>
      </c>
    </row>
    <row r="102" spans="2:65" s="1" customFormat="1" ht="31.5" customHeight="1">
      <c r="B102" s="41"/>
      <c r="C102" s="204" t="s">
        <v>205</v>
      </c>
      <c r="D102" s="204" t="s">
        <v>161</v>
      </c>
      <c r="E102" s="205" t="s">
        <v>1645</v>
      </c>
      <c r="F102" s="206" t="s">
        <v>1646</v>
      </c>
      <c r="G102" s="207" t="s">
        <v>1622</v>
      </c>
      <c r="H102" s="208">
        <v>1</v>
      </c>
      <c r="I102" s="209"/>
      <c r="J102" s="210">
        <f>ROUND(I102*H102,2)</f>
        <v>0</v>
      </c>
      <c r="K102" s="206" t="s">
        <v>165</v>
      </c>
      <c r="L102" s="61"/>
      <c r="M102" s="211" t="s">
        <v>22</v>
      </c>
      <c r="N102" s="212" t="s">
        <v>50</v>
      </c>
      <c r="O102" s="42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5" t="s">
        <v>1623</v>
      </c>
      <c r="AT102" s="25" t="s">
        <v>161</v>
      </c>
      <c r="AU102" s="25" t="s">
        <v>88</v>
      </c>
      <c r="AY102" s="25" t="s">
        <v>159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5" t="s">
        <v>24</v>
      </c>
      <c r="BK102" s="215">
        <f>ROUND(I102*H102,2)</f>
        <v>0</v>
      </c>
      <c r="BL102" s="25" t="s">
        <v>1623</v>
      </c>
      <c r="BM102" s="25" t="s">
        <v>1647</v>
      </c>
    </row>
    <row r="103" spans="2:51" s="12" customFormat="1" ht="13.5">
      <c r="B103" s="216"/>
      <c r="C103" s="217"/>
      <c r="D103" s="218" t="s">
        <v>168</v>
      </c>
      <c r="E103" s="219" t="s">
        <v>22</v>
      </c>
      <c r="F103" s="220" t="s">
        <v>1648</v>
      </c>
      <c r="G103" s="217"/>
      <c r="H103" s="221" t="s">
        <v>22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168</v>
      </c>
      <c r="AU103" s="227" t="s">
        <v>88</v>
      </c>
      <c r="AV103" s="12" t="s">
        <v>24</v>
      </c>
      <c r="AW103" s="12" t="s">
        <v>42</v>
      </c>
      <c r="AX103" s="12" t="s">
        <v>79</v>
      </c>
      <c r="AY103" s="227" t="s">
        <v>159</v>
      </c>
    </row>
    <row r="104" spans="2:51" s="12" customFormat="1" ht="13.5">
      <c r="B104" s="216"/>
      <c r="C104" s="217"/>
      <c r="D104" s="218" t="s">
        <v>168</v>
      </c>
      <c r="E104" s="219" t="s">
        <v>22</v>
      </c>
      <c r="F104" s="220" t="s">
        <v>1649</v>
      </c>
      <c r="G104" s="217"/>
      <c r="H104" s="221" t="s">
        <v>22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168</v>
      </c>
      <c r="AU104" s="227" t="s">
        <v>88</v>
      </c>
      <c r="AV104" s="12" t="s">
        <v>24</v>
      </c>
      <c r="AW104" s="12" t="s">
        <v>42</v>
      </c>
      <c r="AX104" s="12" t="s">
        <v>79</v>
      </c>
      <c r="AY104" s="227" t="s">
        <v>159</v>
      </c>
    </row>
    <row r="105" spans="2:51" s="13" customFormat="1" ht="13.5">
      <c r="B105" s="228"/>
      <c r="C105" s="229"/>
      <c r="D105" s="230" t="s">
        <v>168</v>
      </c>
      <c r="E105" s="231" t="s">
        <v>22</v>
      </c>
      <c r="F105" s="232" t="s">
        <v>24</v>
      </c>
      <c r="G105" s="229"/>
      <c r="H105" s="233">
        <v>1</v>
      </c>
      <c r="I105" s="234"/>
      <c r="J105" s="229"/>
      <c r="K105" s="229"/>
      <c r="L105" s="235"/>
      <c r="M105" s="236"/>
      <c r="N105" s="237"/>
      <c r="O105" s="237"/>
      <c r="P105" s="237"/>
      <c r="Q105" s="237"/>
      <c r="R105" s="237"/>
      <c r="S105" s="237"/>
      <c r="T105" s="238"/>
      <c r="AT105" s="239" t="s">
        <v>168</v>
      </c>
      <c r="AU105" s="239" t="s">
        <v>88</v>
      </c>
      <c r="AV105" s="13" t="s">
        <v>88</v>
      </c>
      <c r="AW105" s="13" t="s">
        <v>42</v>
      </c>
      <c r="AX105" s="13" t="s">
        <v>24</v>
      </c>
      <c r="AY105" s="239" t="s">
        <v>159</v>
      </c>
    </row>
    <row r="106" spans="2:65" s="1" customFormat="1" ht="31.5" customHeight="1">
      <c r="B106" s="41"/>
      <c r="C106" s="204" t="s">
        <v>214</v>
      </c>
      <c r="D106" s="204" t="s">
        <v>161</v>
      </c>
      <c r="E106" s="205" t="s">
        <v>1650</v>
      </c>
      <c r="F106" s="206" t="s">
        <v>1651</v>
      </c>
      <c r="G106" s="207" t="s">
        <v>1622</v>
      </c>
      <c r="H106" s="208">
        <v>1</v>
      </c>
      <c r="I106" s="209"/>
      <c r="J106" s="210">
        <f>ROUND(I106*H106,2)</f>
        <v>0</v>
      </c>
      <c r="K106" s="206" t="s">
        <v>22</v>
      </c>
      <c r="L106" s="61"/>
      <c r="M106" s="211" t="s">
        <v>22</v>
      </c>
      <c r="N106" s="212" t="s">
        <v>50</v>
      </c>
      <c r="O106" s="42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5" t="s">
        <v>1623</v>
      </c>
      <c r="AT106" s="25" t="s">
        <v>161</v>
      </c>
      <c r="AU106" s="25" t="s">
        <v>88</v>
      </c>
      <c r="AY106" s="25" t="s">
        <v>159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5" t="s">
        <v>24</v>
      </c>
      <c r="BK106" s="215">
        <f>ROUND(I106*H106,2)</f>
        <v>0</v>
      </c>
      <c r="BL106" s="25" t="s">
        <v>1623</v>
      </c>
      <c r="BM106" s="25" t="s">
        <v>1652</v>
      </c>
    </row>
    <row r="107" spans="2:51" s="12" customFormat="1" ht="13.5">
      <c r="B107" s="216"/>
      <c r="C107" s="217"/>
      <c r="D107" s="218" t="s">
        <v>168</v>
      </c>
      <c r="E107" s="219" t="s">
        <v>22</v>
      </c>
      <c r="F107" s="220" t="s">
        <v>1653</v>
      </c>
      <c r="G107" s="217"/>
      <c r="H107" s="221" t="s">
        <v>22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168</v>
      </c>
      <c r="AU107" s="227" t="s">
        <v>88</v>
      </c>
      <c r="AV107" s="12" t="s">
        <v>24</v>
      </c>
      <c r="AW107" s="12" t="s">
        <v>42</v>
      </c>
      <c r="AX107" s="12" t="s">
        <v>79</v>
      </c>
      <c r="AY107" s="227" t="s">
        <v>159</v>
      </c>
    </row>
    <row r="108" spans="2:51" s="13" customFormat="1" ht="13.5">
      <c r="B108" s="228"/>
      <c r="C108" s="229"/>
      <c r="D108" s="230" t="s">
        <v>168</v>
      </c>
      <c r="E108" s="231" t="s">
        <v>22</v>
      </c>
      <c r="F108" s="232" t="s">
        <v>24</v>
      </c>
      <c r="G108" s="229"/>
      <c r="H108" s="233">
        <v>1</v>
      </c>
      <c r="I108" s="234"/>
      <c r="J108" s="229"/>
      <c r="K108" s="229"/>
      <c r="L108" s="235"/>
      <c r="M108" s="236"/>
      <c r="N108" s="237"/>
      <c r="O108" s="237"/>
      <c r="P108" s="237"/>
      <c r="Q108" s="237"/>
      <c r="R108" s="237"/>
      <c r="S108" s="237"/>
      <c r="T108" s="238"/>
      <c r="AT108" s="239" t="s">
        <v>168</v>
      </c>
      <c r="AU108" s="239" t="s">
        <v>88</v>
      </c>
      <c r="AV108" s="13" t="s">
        <v>88</v>
      </c>
      <c r="AW108" s="13" t="s">
        <v>42</v>
      </c>
      <c r="AX108" s="13" t="s">
        <v>24</v>
      </c>
      <c r="AY108" s="239" t="s">
        <v>159</v>
      </c>
    </row>
    <row r="109" spans="2:65" s="1" customFormat="1" ht="31.5" customHeight="1">
      <c r="B109" s="41"/>
      <c r="C109" s="204" t="s">
        <v>220</v>
      </c>
      <c r="D109" s="204" t="s">
        <v>161</v>
      </c>
      <c r="E109" s="205" t="s">
        <v>1654</v>
      </c>
      <c r="F109" s="206" t="s">
        <v>1655</v>
      </c>
      <c r="G109" s="207" t="s">
        <v>1622</v>
      </c>
      <c r="H109" s="208">
        <v>1</v>
      </c>
      <c r="I109" s="209"/>
      <c r="J109" s="210">
        <f>ROUND(I109*H109,2)</f>
        <v>0</v>
      </c>
      <c r="K109" s="206" t="s">
        <v>165</v>
      </c>
      <c r="L109" s="61"/>
      <c r="M109" s="211" t="s">
        <v>22</v>
      </c>
      <c r="N109" s="212" t="s">
        <v>50</v>
      </c>
      <c r="O109" s="42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5" t="s">
        <v>1623</v>
      </c>
      <c r="AT109" s="25" t="s">
        <v>161</v>
      </c>
      <c r="AU109" s="25" t="s">
        <v>88</v>
      </c>
      <c r="AY109" s="25" t="s">
        <v>159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5" t="s">
        <v>24</v>
      </c>
      <c r="BK109" s="215">
        <f>ROUND(I109*H109,2)</f>
        <v>0</v>
      </c>
      <c r="BL109" s="25" t="s">
        <v>1623</v>
      </c>
      <c r="BM109" s="25" t="s">
        <v>1656</v>
      </c>
    </row>
    <row r="110" spans="2:51" s="12" customFormat="1" ht="13.5">
      <c r="B110" s="216"/>
      <c r="C110" s="217"/>
      <c r="D110" s="218" t="s">
        <v>168</v>
      </c>
      <c r="E110" s="219" t="s">
        <v>22</v>
      </c>
      <c r="F110" s="220" t="s">
        <v>1657</v>
      </c>
      <c r="G110" s="217"/>
      <c r="H110" s="221" t="s">
        <v>22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168</v>
      </c>
      <c r="AU110" s="227" t="s">
        <v>88</v>
      </c>
      <c r="AV110" s="12" t="s">
        <v>24</v>
      </c>
      <c r="AW110" s="12" t="s">
        <v>42</v>
      </c>
      <c r="AX110" s="12" t="s">
        <v>79</v>
      </c>
      <c r="AY110" s="227" t="s">
        <v>159</v>
      </c>
    </row>
    <row r="111" spans="2:51" s="12" customFormat="1" ht="13.5">
      <c r="B111" s="216"/>
      <c r="C111" s="217"/>
      <c r="D111" s="218" t="s">
        <v>168</v>
      </c>
      <c r="E111" s="219" t="s">
        <v>22</v>
      </c>
      <c r="F111" s="220" t="s">
        <v>1658</v>
      </c>
      <c r="G111" s="217"/>
      <c r="H111" s="221" t="s">
        <v>22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168</v>
      </c>
      <c r="AU111" s="227" t="s">
        <v>88</v>
      </c>
      <c r="AV111" s="12" t="s">
        <v>24</v>
      </c>
      <c r="AW111" s="12" t="s">
        <v>42</v>
      </c>
      <c r="AX111" s="12" t="s">
        <v>79</v>
      </c>
      <c r="AY111" s="227" t="s">
        <v>159</v>
      </c>
    </row>
    <row r="112" spans="2:51" s="12" customFormat="1" ht="13.5">
      <c r="B112" s="216"/>
      <c r="C112" s="217"/>
      <c r="D112" s="218" t="s">
        <v>168</v>
      </c>
      <c r="E112" s="219" t="s">
        <v>22</v>
      </c>
      <c r="F112" s="220" t="s">
        <v>1659</v>
      </c>
      <c r="G112" s="217"/>
      <c r="H112" s="221" t="s">
        <v>22</v>
      </c>
      <c r="I112" s="222"/>
      <c r="J112" s="217"/>
      <c r="K112" s="217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168</v>
      </c>
      <c r="AU112" s="227" t="s">
        <v>88</v>
      </c>
      <c r="AV112" s="12" t="s">
        <v>24</v>
      </c>
      <c r="AW112" s="12" t="s">
        <v>42</v>
      </c>
      <c r="AX112" s="12" t="s">
        <v>79</v>
      </c>
      <c r="AY112" s="227" t="s">
        <v>159</v>
      </c>
    </row>
    <row r="113" spans="2:51" s="12" customFormat="1" ht="13.5">
      <c r="B113" s="216"/>
      <c r="C113" s="217"/>
      <c r="D113" s="218" t="s">
        <v>168</v>
      </c>
      <c r="E113" s="219" t="s">
        <v>22</v>
      </c>
      <c r="F113" s="220" t="s">
        <v>1660</v>
      </c>
      <c r="G113" s="217"/>
      <c r="H113" s="221" t="s">
        <v>22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168</v>
      </c>
      <c r="AU113" s="227" t="s">
        <v>88</v>
      </c>
      <c r="AV113" s="12" t="s">
        <v>24</v>
      </c>
      <c r="AW113" s="12" t="s">
        <v>42</v>
      </c>
      <c r="AX113" s="12" t="s">
        <v>79</v>
      </c>
      <c r="AY113" s="227" t="s">
        <v>159</v>
      </c>
    </row>
    <row r="114" spans="2:51" s="13" customFormat="1" ht="13.5">
      <c r="B114" s="228"/>
      <c r="C114" s="229"/>
      <c r="D114" s="218" t="s">
        <v>168</v>
      </c>
      <c r="E114" s="242" t="s">
        <v>22</v>
      </c>
      <c r="F114" s="243" t="s">
        <v>24</v>
      </c>
      <c r="G114" s="229"/>
      <c r="H114" s="244">
        <v>1</v>
      </c>
      <c r="I114" s="234"/>
      <c r="J114" s="229"/>
      <c r="K114" s="229"/>
      <c r="L114" s="235"/>
      <c r="M114" s="236"/>
      <c r="N114" s="237"/>
      <c r="O114" s="237"/>
      <c r="P114" s="237"/>
      <c r="Q114" s="237"/>
      <c r="R114" s="237"/>
      <c r="S114" s="237"/>
      <c r="T114" s="238"/>
      <c r="AT114" s="239" t="s">
        <v>168</v>
      </c>
      <c r="AU114" s="239" t="s">
        <v>88</v>
      </c>
      <c r="AV114" s="13" t="s">
        <v>88</v>
      </c>
      <c r="AW114" s="13" t="s">
        <v>42</v>
      </c>
      <c r="AX114" s="13" t="s">
        <v>24</v>
      </c>
      <c r="AY114" s="239" t="s">
        <v>159</v>
      </c>
    </row>
    <row r="115" spans="2:63" s="11" customFormat="1" ht="29.85" customHeight="1">
      <c r="B115" s="187"/>
      <c r="C115" s="188"/>
      <c r="D115" s="201" t="s">
        <v>78</v>
      </c>
      <c r="E115" s="202" t="s">
        <v>1661</v>
      </c>
      <c r="F115" s="202" t="s">
        <v>1662</v>
      </c>
      <c r="G115" s="188"/>
      <c r="H115" s="188"/>
      <c r="I115" s="191"/>
      <c r="J115" s="203">
        <f>BK115</f>
        <v>0</v>
      </c>
      <c r="K115" s="188"/>
      <c r="L115" s="193"/>
      <c r="M115" s="194"/>
      <c r="N115" s="195"/>
      <c r="O115" s="195"/>
      <c r="P115" s="196">
        <f>SUM(P116:P144)</f>
        <v>0</v>
      </c>
      <c r="Q115" s="195"/>
      <c r="R115" s="196">
        <f>SUM(R116:R144)</f>
        <v>0</v>
      </c>
      <c r="S115" s="195"/>
      <c r="T115" s="197">
        <f>SUM(T116:T144)</f>
        <v>0</v>
      </c>
      <c r="AR115" s="198" t="s">
        <v>185</v>
      </c>
      <c r="AT115" s="199" t="s">
        <v>78</v>
      </c>
      <c r="AU115" s="199" t="s">
        <v>24</v>
      </c>
      <c r="AY115" s="198" t="s">
        <v>159</v>
      </c>
      <c r="BK115" s="200">
        <f>SUM(BK116:BK144)</f>
        <v>0</v>
      </c>
    </row>
    <row r="116" spans="2:65" s="1" customFormat="1" ht="22.5" customHeight="1">
      <c r="B116" s="41"/>
      <c r="C116" s="204" t="s">
        <v>28</v>
      </c>
      <c r="D116" s="204" t="s">
        <v>161</v>
      </c>
      <c r="E116" s="205" t="s">
        <v>1663</v>
      </c>
      <c r="F116" s="206" t="s">
        <v>1664</v>
      </c>
      <c r="G116" s="207" t="s">
        <v>1622</v>
      </c>
      <c r="H116" s="208">
        <v>1</v>
      </c>
      <c r="I116" s="209"/>
      <c r="J116" s="210">
        <f>ROUND(I116*H116,2)</f>
        <v>0</v>
      </c>
      <c r="K116" s="206" t="s">
        <v>165</v>
      </c>
      <c r="L116" s="61"/>
      <c r="M116" s="211" t="s">
        <v>22</v>
      </c>
      <c r="N116" s="212" t="s">
        <v>50</v>
      </c>
      <c r="O116" s="42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25" t="s">
        <v>1623</v>
      </c>
      <c r="AT116" s="25" t="s">
        <v>161</v>
      </c>
      <c r="AU116" s="25" t="s">
        <v>88</v>
      </c>
      <c r="AY116" s="25" t="s">
        <v>159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5" t="s">
        <v>24</v>
      </c>
      <c r="BK116" s="215">
        <f>ROUND(I116*H116,2)</f>
        <v>0</v>
      </c>
      <c r="BL116" s="25" t="s">
        <v>1623</v>
      </c>
      <c r="BM116" s="25" t="s">
        <v>1665</v>
      </c>
    </row>
    <row r="117" spans="2:51" s="12" customFormat="1" ht="13.5">
      <c r="B117" s="216"/>
      <c r="C117" s="217"/>
      <c r="D117" s="218" t="s">
        <v>168</v>
      </c>
      <c r="E117" s="219" t="s">
        <v>22</v>
      </c>
      <c r="F117" s="220" t="s">
        <v>1666</v>
      </c>
      <c r="G117" s="217"/>
      <c r="H117" s="221" t="s">
        <v>22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168</v>
      </c>
      <c r="AU117" s="227" t="s">
        <v>88</v>
      </c>
      <c r="AV117" s="12" t="s">
        <v>24</v>
      </c>
      <c r="AW117" s="12" t="s">
        <v>42</v>
      </c>
      <c r="AX117" s="12" t="s">
        <v>79</v>
      </c>
      <c r="AY117" s="227" t="s">
        <v>159</v>
      </c>
    </row>
    <row r="118" spans="2:51" s="12" customFormat="1" ht="13.5">
      <c r="B118" s="216"/>
      <c r="C118" s="217"/>
      <c r="D118" s="218" t="s">
        <v>168</v>
      </c>
      <c r="E118" s="219" t="s">
        <v>22</v>
      </c>
      <c r="F118" s="220" t="s">
        <v>1667</v>
      </c>
      <c r="G118" s="217"/>
      <c r="H118" s="221" t="s">
        <v>22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168</v>
      </c>
      <c r="AU118" s="227" t="s">
        <v>88</v>
      </c>
      <c r="AV118" s="12" t="s">
        <v>24</v>
      </c>
      <c r="AW118" s="12" t="s">
        <v>42</v>
      </c>
      <c r="AX118" s="12" t="s">
        <v>79</v>
      </c>
      <c r="AY118" s="227" t="s">
        <v>159</v>
      </c>
    </row>
    <row r="119" spans="2:51" s="12" customFormat="1" ht="13.5">
      <c r="B119" s="216"/>
      <c r="C119" s="217"/>
      <c r="D119" s="218" t="s">
        <v>168</v>
      </c>
      <c r="E119" s="219" t="s">
        <v>22</v>
      </c>
      <c r="F119" s="220" t="s">
        <v>1668</v>
      </c>
      <c r="G119" s="217"/>
      <c r="H119" s="221" t="s">
        <v>22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168</v>
      </c>
      <c r="AU119" s="227" t="s">
        <v>88</v>
      </c>
      <c r="AV119" s="12" t="s">
        <v>24</v>
      </c>
      <c r="AW119" s="12" t="s">
        <v>42</v>
      </c>
      <c r="AX119" s="12" t="s">
        <v>79</v>
      </c>
      <c r="AY119" s="227" t="s">
        <v>159</v>
      </c>
    </row>
    <row r="120" spans="2:51" s="12" customFormat="1" ht="13.5">
      <c r="B120" s="216"/>
      <c r="C120" s="217"/>
      <c r="D120" s="218" t="s">
        <v>168</v>
      </c>
      <c r="E120" s="219" t="s">
        <v>22</v>
      </c>
      <c r="F120" s="220" t="s">
        <v>1669</v>
      </c>
      <c r="G120" s="217"/>
      <c r="H120" s="221" t="s">
        <v>22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168</v>
      </c>
      <c r="AU120" s="227" t="s">
        <v>88</v>
      </c>
      <c r="AV120" s="12" t="s">
        <v>24</v>
      </c>
      <c r="AW120" s="12" t="s">
        <v>42</v>
      </c>
      <c r="AX120" s="12" t="s">
        <v>79</v>
      </c>
      <c r="AY120" s="227" t="s">
        <v>159</v>
      </c>
    </row>
    <row r="121" spans="2:51" s="12" customFormat="1" ht="13.5">
      <c r="B121" s="216"/>
      <c r="C121" s="217"/>
      <c r="D121" s="218" t="s">
        <v>168</v>
      </c>
      <c r="E121" s="219" t="s">
        <v>22</v>
      </c>
      <c r="F121" s="220" t="s">
        <v>1670</v>
      </c>
      <c r="G121" s="217"/>
      <c r="H121" s="221" t="s">
        <v>22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168</v>
      </c>
      <c r="AU121" s="227" t="s">
        <v>88</v>
      </c>
      <c r="AV121" s="12" t="s">
        <v>24</v>
      </c>
      <c r="AW121" s="12" t="s">
        <v>42</v>
      </c>
      <c r="AX121" s="12" t="s">
        <v>79</v>
      </c>
      <c r="AY121" s="227" t="s">
        <v>159</v>
      </c>
    </row>
    <row r="122" spans="2:51" s="12" customFormat="1" ht="27">
      <c r="B122" s="216"/>
      <c r="C122" s="217"/>
      <c r="D122" s="218" t="s">
        <v>168</v>
      </c>
      <c r="E122" s="219" t="s">
        <v>22</v>
      </c>
      <c r="F122" s="220" t="s">
        <v>1671</v>
      </c>
      <c r="G122" s="217"/>
      <c r="H122" s="221" t="s">
        <v>22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168</v>
      </c>
      <c r="AU122" s="227" t="s">
        <v>88</v>
      </c>
      <c r="AV122" s="12" t="s">
        <v>24</v>
      </c>
      <c r="AW122" s="12" t="s">
        <v>42</v>
      </c>
      <c r="AX122" s="12" t="s">
        <v>79</v>
      </c>
      <c r="AY122" s="227" t="s">
        <v>159</v>
      </c>
    </row>
    <row r="123" spans="2:51" s="12" customFormat="1" ht="27">
      <c r="B123" s="216"/>
      <c r="C123" s="217"/>
      <c r="D123" s="218" t="s">
        <v>168</v>
      </c>
      <c r="E123" s="219" t="s">
        <v>22</v>
      </c>
      <c r="F123" s="220" t="s">
        <v>1672</v>
      </c>
      <c r="G123" s="217"/>
      <c r="H123" s="221" t="s">
        <v>22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168</v>
      </c>
      <c r="AU123" s="227" t="s">
        <v>88</v>
      </c>
      <c r="AV123" s="12" t="s">
        <v>24</v>
      </c>
      <c r="AW123" s="12" t="s">
        <v>42</v>
      </c>
      <c r="AX123" s="12" t="s">
        <v>79</v>
      </c>
      <c r="AY123" s="227" t="s">
        <v>159</v>
      </c>
    </row>
    <row r="124" spans="2:51" s="13" customFormat="1" ht="13.5">
      <c r="B124" s="228"/>
      <c r="C124" s="229"/>
      <c r="D124" s="230" t="s">
        <v>168</v>
      </c>
      <c r="E124" s="231" t="s">
        <v>22</v>
      </c>
      <c r="F124" s="232" t="s">
        <v>24</v>
      </c>
      <c r="G124" s="229"/>
      <c r="H124" s="233">
        <v>1</v>
      </c>
      <c r="I124" s="234"/>
      <c r="J124" s="229"/>
      <c r="K124" s="229"/>
      <c r="L124" s="235"/>
      <c r="M124" s="236"/>
      <c r="N124" s="237"/>
      <c r="O124" s="237"/>
      <c r="P124" s="237"/>
      <c r="Q124" s="237"/>
      <c r="R124" s="237"/>
      <c r="S124" s="237"/>
      <c r="T124" s="238"/>
      <c r="AT124" s="239" t="s">
        <v>168</v>
      </c>
      <c r="AU124" s="239" t="s">
        <v>88</v>
      </c>
      <c r="AV124" s="13" t="s">
        <v>88</v>
      </c>
      <c r="AW124" s="13" t="s">
        <v>42</v>
      </c>
      <c r="AX124" s="13" t="s">
        <v>24</v>
      </c>
      <c r="AY124" s="239" t="s">
        <v>159</v>
      </c>
    </row>
    <row r="125" spans="2:65" s="1" customFormat="1" ht="22.5" customHeight="1">
      <c r="B125" s="41"/>
      <c r="C125" s="204" t="s">
        <v>232</v>
      </c>
      <c r="D125" s="204" t="s">
        <v>161</v>
      </c>
      <c r="E125" s="205" t="s">
        <v>1673</v>
      </c>
      <c r="F125" s="206" t="s">
        <v>1674</v>
      </c>
      <c r="G125" s="207" t="s">
        <v>1622</v>
      </c>
      <c r="H125" s="208">
        <v>1</v>
      </c>
      <c r="I125" s="209"/>
      <c r="J125" s="210">
        <f>ROUND(I125*H125,2)</f>
        <v>0</v>
      </c>
      <c r="K125" s="206" t="s">
        <v>165</v>
      </c>
      <c r="L125" s="61"/>
      <c r="M125" s="211" t="s">
        <v>22</v>
      </c>
      <c r="N125" s="212" t="s">
        <v>50</v>
      </c>
      <c r="O125" s="4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5" t="s">
        <v>1623</v>
      </c>
      <c r="AT125" s="25" t="s">
        <v>161</v>
      </c>
      <c r="AU125" s="25" t="s">
        <v>88</v>
      </c>
      <c r="AY125" s="25" t="s">
        <v>159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5" t="s">
        <v>24</v>
      </c>
      <c r="BK125" s="215">
        <f>ROUND(I125*H125,2)</f>
        <v>0</v>
      </c>
      <c r="BL125" s="25" t="s">
        <v>1623</v>
      </c>
      <c r="BM125" s="25" t="s">
        <v>1675</v>
      </c>
    </row>
    <row r="126" spans="2:51" s="12" customFormat="1" ht="13.5">
      <c r="B126" s="216"/>
      <c r="C126" s="217"/>
      <c r="D126" s="218" t="s">
        <v>168</v>
      </c>
      <c r="E126" s="219" t="s">
        <v>22</v>
      </c>
      <c r="F126" s="220" t="s">
        <v>1676</v>
      </c>
      <c r="G126" s="217"/>
      <c r="H126" s="221" t="s">
        <v>22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168</v>
      </c>
      <c r="AU126" s="227" t="s">
        <v>88</v>
      </c>
      <c r="AV126" s="12" t="s">
        <v>24</v>
      </c>
      <c r="AW126" s="12" t="s">
        <v>42</v>
      </c>
      <c r="AX126" s="12" t="s">
        <v>79</v>
      </c>
      <c r="AY126" s="227" t="s">
        <v>159</v>
      </c>
    </row>
    <row r="127" spans="2:51" s="13" customFormat="1" ht="13.5">
      <c r="B127" s="228"/>
      <c r="C127" s="229"/>
      <c r="D127" s="230" t="s">
        <v>168</v>
      </c>
      <c r="E127" s="231" t="s">
        <v>22</v>
      </c>
      <c r="F127" s="232" t="s">
        <v>24</v>
      </c>
      <c r="G127" s="229"/>
      <c r="H127" s="233">
        <v>1</v>
      </c>
      <c r="I127" s="234"/>
      <c r="J127" s="229"/>
      <c r="K127" s="229"/>
      <c r="L127" s="235"/>
      <c r="M127" s="236"/>
      <c r="N127" s="237"/>
      <c r="O127" s="237"/>
      <c r="P127" s="237"/>
      <c r="Q127" s="237"/>
      <c r="R127" s="237"/>
      <c r="S127" s="237"/>
      <c r="T127" s="238"/>
      <c r="AT127" s="239" t="s">
        <v>168</v>
      </c>
      <c r="AU127" s="239" t="s">
        <v>88</v>
      </c>
      <c r="AV127" s="13" t="s">
        <v>88</v>
      </c>
      <c r="AW127" s="13" t="s">
        <v>42</v>
      </c>
      <c r="AX127" s="13" t="s">
        <v>24</v>
      </c>
      <c r="AY127" s="239" t="s">
        <v>159</v>
      </c>
    </row>
    <row r="128" spans="2:65" s="1" customFormat="1" ht="22.5" customHeight="1">
      <c r="B128" s="41"/>
      <c r="C128" s="204" t="s">
        <v>239</v>
      </c>
      <c r="D128" s="204" t="s">
        <v>161</v>
      </c>
      <c r="E128" s="205" t="s">
        <v>1677</v>
      </c>
      <c r="F128" s="206" t="s">
        <v>1678</v>
      </c>
      <c r="G128" s="207" t="s">
        <v>1622</v>
      </c>
      <c r="H128" s="208">
        <v>1</v>
      </c>
      <c r="I128" s="209"/>
      <c r="J128" s="210">
        <f>ROUND(I128*H128,2)</f>
        <v>0</v>
      </c>
      <c r="K128" s="206" t="s">
        <v>165</v>
      </c>
      <c r="L128" s="61"/>
      <c r="M128" s="211" t="s">
        <v>22</v>
      </c>
      <c r="N128" s="212" t="s">
        <v>50</v>
      </c>
      <c r="O128" s="42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25" t="s">
        <v>1623</v>
      </c>
      <c r="AT128" s="25" t="s">
        <v>161</v>
      </c>
      <c r="AU128" s="25" t="s">
        <v>88</v>
      </c>
      <c r="AY128" s="25" t="s">
        <v>159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25" t="s">
        <v>24</v>
      </c>
      <c r="BK128" s="215">
        <f>ROUND(I128*H128,2)</f>
        <v>0</v>
      </c>
      <c r="BL128" s="25" t="s">
        <v>1623</v>
      </c>
      <c r="BM128" s="25" t="s">
        <v>1679</v>
      </c>
    </row>
    <row r="129" spans="2:65" s="1" customFormat="1" ht="22.5" customHeight="1">
      <c r="B129" s="41"/>
      <c r="C129" s="204" t="s">
        <v>245</v>
      </c>
      <c r="D129" s="204" t="s">
        <v>161</v>
      </c>
      <c r="E129" s="205" t="s">
        <v>1680</v>
      </c>
      <c r="F129" s="206" t="s">
        <v>1681</v>
      </c>
      <c r="G129" s="207" t="s">
        <v>1622</v>
      </c>
      <c r="H129" s="208">
        <v>1</v>
      </c>
      <c r="I129" s="209"/>
      <c r="J129" s="210">
        <f>ROUND(I129*H129,2)</f>
        <v>0</v>
      </c>
      <c r="K129" s="206" t="s">
        <v>165</v>
      </c>
      <c r="L129" s="61"/>
      <c r="M129" s="211" t="s">
        <v>22</v>
      </c>
      <c r="N129" s="212" t="s">
        <v>50</v>
      </c>
      <c r="O129" s="42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5" t="s">
        <v>1623</v>
      </c>
      <c r="AT129" s="25" t="s">
        <v>161</v>
      </c>
      <c r="AU129" s="25" t="s">
        <v>88</v>
      </c>
      <c r="AY129" s="25" t="s">
        <v>159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5" t="s">
        <v>24</v>
      </c>
      <c r="BK129" s="215">
        <f>ROUND(I129*H129,2)</f>
        <v>0</v>
      </c>
      <c r="BL129" s="25" t="s">
        <v>1623</v>
      </c>
      <c r="BM129" s="25" t="s">
        <v>1682</v>
      </c>
    </row>
    <row r="130" spans="2:51" s="12" customFormat="1" ht="13.5">
      <c r="B130" s="216"/>
      <c r="C130" s="217"/>
      <c r="D130" s="218" t="s">
        <v>168</v>
      </c>
      <c r="E130" s="219" t="s">
        <v>22</v>
      </c>
      <c r="F130" s="220" t="s">
        <v>1683</v>
      </c>
      <c r="G130" s="217"/>
      <c r="H130" s="221" t="s">
        <v>22</v>
      </c>
      <c r="I130" s="222"/>
      <c r="J130" s="217"/>
      <c r="K130" s="217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168</v>
      </c>
      <c r="AU130" s="227" t="s">
        <v>88</v>
      </c>
      <c r="AV130" s="12" t="s">
        <v>24</v>
      </c>
      <c r="AW130" s="12" t="s">
        <v>42</v>
      </c>
      <c r="AX130" s="12" t="s">
        <v>79</v>
      </c>
      <c r="AY130" s="227" t="s">
        <v>159</v>
      </c>
    </row>
    <row r="131" spans="2:51" s="12" customFormat="1" ht="13.5">
      <c r="B131" s="216"/>
      <c r="C131" s="217"/>
      <c r="D131" s="218" t="s">
        <v>168</v>
      </c>
      <c r="E131" s="219" t="s">
        <v>22</v>
      </c>
      <c r="F131" s="220" t="s">
        <v>1684</v>
      </c>
      <c r="G131" s="217"/>
      <c r="H131" s="221" t="s">
        <v>22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168</v>
      </c>
      <c r="AU131" s="227" t="s">
        <v>88</v>
      </c>
      <c r="AV131" s="12" t="s">
        <v>24</v>
      </c>
      <c r="AW131" s="12" t="s">
        <v>42</v>
      </c>
      <c r="AX131" s="12" t="s">
        <v>79</v>
      </c>
      <c r="AY131" s="227" t="s">
        <v>159</v>
      </c>
    </row>
    <row r="132" spans="2:51" s="12" customFormat="1" ht="13.5">
      <c r="B132" s="216"/>
      <c r="C132" s="217"/>
      <c r="D132" s="218" t="s">
        <v>168</v>
      </c>
      <c r="E132" s="219" t="s">
        <v>22</v>
      </c>
      <c r="F132" s="220" t="s">
        <v>1685</v>
      </c>
      <c r="G132" s="217"/>
      <c r="H132" s="221" t="s">
        <v>22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168</v>
      </c>
      <c r="AU132" s="227" t="s">
        <v>88</v>
      </c>
      <c r="AV132" s="12" t="s">
        <v>24</v>
      </c>
      <c r="AW132" s="12" t="s">
        <v>42</v>
      </c>
      <c r="AX132" s="12" t="s">
        <v>79</v>
      </c>
      <c r="AY132" s="227" t="s">
        <v>159</v>
      </c>
    </row>
    <row r="133" spans="2:51" s="12" customFormat="1" ht="13.5">
      <c r="B133" s="216"/>
      <c r="C133" s="217"/>
      <c r="D133" s="218" t="s">
        <v>168</v>
      </c>
      <c r="E133" s="219" t="s">
        <v>22</v>
      </c>
      <c r="F133" s="220" t="s">
        <v>1686</v>
      </c>
      <c r="G133" s="217"/>
      <c r="H133" s="221" t="s">
        <v>22</v>
      </c>
      <c r="I133" s="222"/>
      <c r="J133" s="217"/>
      <c r="K133" s="217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168</v>
      </c>
      <c r="AU133" s="227" t="s">
        <v>88</v>
      </c>
      <c r="AV133" s="12" t="s">
        <v>24</v>
      </c>
      <c r="AW133" s="12" t="s">
        <v>42</v>
      </c>
      <c r="AX133" s="12" t="s">
        <v>79</v>
      </c>
      <c r="AY133" s="227" t="s">
        <v>159</v>
      </c>
    </row>
    <row r="134" spans="2:51" s="13" customFormat="1" ht="13.5">
      <c r="B134" s="228"/>
      <c r="C134" s="229"/>
      <c r="D134" s="230" t="s">
        <v>168</v>
      </c>
      <c r="E134" s="231" t="s">
        <v>22</v>
      </c>
      <c r="F134" s="232" t="s">
        <v>24</v>
      </c>
      <c r="G134" s="229"/>
      <c r="H134" s="233">
        <v>1</v>
      </c>
      <c r="I134" s="234"/>
      <c r="J134" s="229"/>
      <c r="K134" s="229"/>
      <c r="L134" s="235"/>
      <c r="M134" s="236"/>
      <c r="N134" s="237"/>
      <c r="O134" s="237"/>
      <c r="P134" s="237"/>
      <c r="Q134" s="237"/>
      <c r="R134" s="237"/>
      <c r="S134" s="237"/>
      <c r="T134" s="238"/>
      <c r="AT134" s="239" t="s">
        <v>168</v>
      </c>
      <c r="AU134" s="239" t="s">
        <v>88</v>
      </c>
      <c r="AV134" s="13" t="s">
        <v>88</v>
      </c>
      <c r="AW134" s="13" t="s">
        <v>42</v>
      </c>
      <c r="AX134" s="13" t="s">
        <v>24</v>
      </c>
      <c r="AY134" s="239" t="s">
        <v>159</v>
      </c>
    </row>
    <row r="135" spans="2:65" s="1" customFormat="1" ht="22.5" customHeight="1">
      <c r="B135" s="41"/>
      <c r="C135" s="204" t="s">
        <v>251</v>
      </c>
      <c r="D135" s="204" t="s">
        <v>161</v>
      </c>
      <c r="E135" s="205" t="s">
        <v>1687</v>
      </c>
      <c r="F135" s="206" t="s">
        <v>1688</v>
      </c>
      <c r="G135" s="207" t="s">
        <v>1622</v>
      </c>
      <c r="H135" s="208">
        <v>1</v>
      </c>
      <c r="I135" s="209"/>
      <c r="J135" s="210">
        <f>ROUND(I135*H135,2)</f>
        <v>0</v>
      </c>
      <c r="K135" s="206" t="s">
        <v>165</v>
      </c>
      <c r="L135" s="61"/>
      <c r="M135" s="211" t="s">
        <v>22</v>
      </c>
      <c r="N135" s="212" t="s">
        <v>50</v>
      </c>
      <c r="O135" s="42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25" t="s">
        <v>1623</v>
      </c>
      <c r="AT135" s="25" t="s">
        <v>161</v>
      </c>
      <c r="AU135" s="25" t="s">
        <v>88</v>
      </c>
      <c r="AY135" s="25" t="s">
        <v>159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5" t="s">
        <v>24</v>
      </c>
      <c r="BK135" s="215">
        <f>ROUND(I135*H135,2)</f>
        <v>0</v>
      </c>
      <c r="BL135" s="25" t="s">
        <v>1623</v>
      </c>
      <c r="BM135" s="25" t="s">
        <v>1689</v>
      </c>
    </row>
    <row r="136" spans="2:51" s="12" customFormat="1" ht="13.5">
      <c r="B136" s="216"/>
      <c r="C136" s="217"/>
      <c r="D136" s="218" t="s">
        <v>168</v>
      </c>
      <c r="E136" s="219" t="s">
        <v>22</v>
      </c>
      <c r="F136" s="220" t="s">
        <v>1690</v>
      </c>
      <c r="G136" s="217"/>
      <c r="H136" s="221" t="s">
        <v>22</v>
      </c>
      <c r="I136" s="222"/>
      <c r="J136" s="217"/>
      <c r="K136" s="217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168</v>
      </c>
      <c r="AU136" s="227" t="s">
        <v>88</v>
      </c>
      <c r="AV136" s="12" t="s">
        <v>24</v>
      </c>
      <c r="AW136" s="12" t="s">
        <v>42</v>
      </c>
      <c r="AX136" s="12" t="s">
        <v>79</v>
      </c>
      <c r="AY136" s="227" t="s">
        <v>159</v>
      </c>
    </row>
    <row r="137" spans="2:51" s="12" customFormat="1" ht="13.5">
      <c r="B137" s="216"/>
      <c r="C137" s="217"/>
      <c r="D137" s="218" t="s">
        <v>168</v>
      </c>
      <c r="E137" s="219" t="s">
        <v>22</v>
      </c>
      <c r="F137" s="220" t="s">
        <v>1691</v>
      </c>
      <c r="G137" s="217"/>
      <c r="H137" s="221" t="s">
        <v>22</v>
      </c>
      <c r="I137" s="222"/>
      <c r="J137" s="217"/>
      <c r="K137" s="217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168</v>
      </c>
      <c r="AU137" s="227" t="s">
        <v>88</v>
      </c>
      <c r="AV137" s="12" t="s">
        <v>24</v>
      </c>
      <c r="AW137" s="12" t="s">
        <v>42</v>
      </c>
      <c r="AX137" s="12" t="s">
        <v>79</v>
      </c>
      <c r="AY137" s="227" t="s">
        <v>159</v>
      </c>
    </row>
    <row r="138" spans="2:51" s="12" customFormat="1" ht="13.5">
      <c r="B138" s="216"/>
      <c r="C138" s="217"/>
      <c r="D138" s="218" t="s">
        <v>168</v>
      </c>
      <c r="E138" s="219" t="s">
        <v>22</v>
      </c>
      <c r="F138" s="220" t="s">
        <v>1692</v>
      </c>
      <c r="G138" s="217"/>
      <c r="H138" s="221" t="s">
        <v>22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168</v>
      </c>
      <c r="AU138" s="227" t="s">
        <v>88</v>
      </c>
      <c r="AV138" s="12" t="s">
        <v>24</v>
      </c>
      <c r="AW138" s="12" t="s">
        <v>42</v>
      </c>
      <c r="AX138" s="12" t="s">
        <v>79</v>
      </c>
      <c r="AY138" s="227" t="s">
        <v>159</v>
      </c>
    </row>
    <row r="139" spans="2:51" s="13" customFormat="1" ht="13.5">
      <c r="B139" s="228"/>
      <c r="C139" s="229"/>
      <c r="D139" s="230" t="s">
        <v>168</v>
      </c>
      <c r="E139" s="231" t="s">
        <v>22</v>
      </c>
      <c r="F139" s="232" t="s">
        <v>24</v>
      </c>
      <c r="G139" s="229"/>
      <c r="H139" s="233">
        <v>1</v>
      </c>
      <c r="I139" s="234"/>
      <c r="J139" s="229"/>
      <c r="K139" s="229"/>
      <c r="L139" s="235"/>
      <c r="M139" s="236"/>
      <c r="N139" s="237"/>
      <c r="O139" s="237"/>
      <c r="P139" s="237"/>
      <c r="Q139" s="237"/>
      <c r="R139" s="237"/>
      <c r="S139" s="237"/>
      <c r="T139" s="238"/>
      <c r="AT139" s="239" t="s">
        <v>168</v>
      </c>
      <c r="AU139" s="239" t="s">
        <v>88</v>
      </c>
      <c r="AV139" s="13" t="s">
        <v>88</v>
      </c>
      <c r="AW139" s="13" t="s">
        <v>42</v>
      </c>
      <c r="AX139" s="13" t="s">
        <v>24</v>
      </c>
      <c r="AY139" s="239" t="s">
        <v>159</v>
      </c>
    </row>
    <row r="140" spans="2:65" s="1" customFormat="1" ht="22.5" customHeight="1">
      <c r="B140" s="41"/>
      <c r="C140" s="204" t="s">
        <v>10</v>
      </c>
      <c r="D140" s="204" t="s">
        <v>161</v>
      </c>
      <c r="E140" s="205" t="s">
        <v>1693</v>
      </c>
      <c r="F140" s="206" t="s">
        <v>1694</v>
      </c>
      <c r="G140" s="207" t="s">
        <v>1622</v>
      </c>
      <c r="H140" s="208">
        <v>1</v>
      </c>
      <c r="I140" s="209"/>
      <c r="J140" s="210">
        <f>ROUND(I140*H140,2)</f>
        <v>0</v>
      </c>
      <c r="K140" s="206" t="s">
        <v>22</v>
      </c>
      <c r="L140" s="61"/>
      <c r="M140" s="211" t="s">
        <v>22</v>
      </c>
      <c r="N140" s="212" t="s">
        <v>50</v>
      </c>
      <c r="O140" s="42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AR140" s="25" t="s">
        <v>1623</v>
      </c>
      <c r="AT140" s="25" t="s">
        <v>161</v>
      </c>
      <c r="AU140" s="25" t="s">
        <v>88</v>
      </c>
      <c r="AY140" s="25" t="s">
        <v>159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25" t="s">
        <v>24</v>
      </c>
      <c r="BK140" s="215">
        <f>ROUND(I140*H140,2)</f>
        <v>0</v>
      </c>
      <c r="BL140" s="25" t="s">
        <v>1623</v>
      </c>
      <c r="BM140" s="25" t="s">
        <v>1695</v>
      </c>
    </row>
    <row r="141" spans="2:65" s="1" customFormat="1" ht="22.5" customHeight="1">
      <c r="B141" s="41"/>
      <c r="C141" s="204" t="s">
        <v>263</v>
      </c>
      <c r="D141" s="204" t="s">
        <v>161</v>
      </c>
      <c r="E141" s="205" t="s">
        <v>1696</v>
      </c>
      <c r="F141" s="206" t="s">
        <v>1697</v>
      </c>
      <c r="G141" s="207" t="s">
        <v>1622</v>
      </c>
      <c r="H141" s="208">
        <v>1</v>
      </c>
      <c r="I141" s="209"/>
      <c r="J141" s="210">
        <f>ROUND(I141*H141,2)</f>
        <v>0</v>
      </c>
      <c r="K141" s="206" t="s">
        <v>165</v>
      </c>
      <c r="L141" s="61"/>
      <c r="M141" s="211" t="s">
        <v>22</v>
      </c>
      <c r="N141" s="212" t="s">
        <v>50</v>
      </c>
      <c r="O141" s="42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25" t="s">
        <v>1623</v>
      </c>
      <c r="AT141" s="25" t="s">
        <v>161</v>
      </c>
      <c r="AU141" s="25" t="s">
        <v>88</v>
      </c>
      <c r="AY141" s="25" t="s">
        <v>159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5" t="s">
        <v>24</v>
      </c>
      <c r="BK141" s="215">
        <f>ROUND(I141*H141,2)</f>
        <v>0</v>
      </c>
      <c r="BL141" s="25" t="s">
        <v>1623</v>
      </c>
      <c r="BM141" s="25" t="s">
        <v>1698</v>
      </c>
    </row>
    <row r="142" spans="2:65" s="1" customFormat="1" ht="22.5" customHeight="1">
      <c r="B142" s="41"/>
      <c r="C142" s="204" t="s">
        <v>268</v>
      </c>
      <c r="D142" s="204" t="s">
        <v>161</v>
      </c>
      <c r="E142" s="205" t="s">
        <v>1699</v>
      </c>
      <c r="F142" s="206" t="s">
        <v>1700</v>
      </c>
      <c r="G142" s="207" t="s">
        <v>1622</v>
      </c>
      <c r="H142" s="208">
        <v>1</v>
      </c>
      <c r="I142" s="209"/>
      <c r="J142" s="210">
        <f>ROUND(I142*H142,2)</f>
        <v>0</v>
      </c>
      <c r="K142" s="206" t="s">
        <v>165</v>
      </c>
      <c r="L142" s="61"/>
      <c r="M142" s="211" t="s">
        <v>22</v>
      </c>
      <c r="N142" s="212" t="s">
        <v>50</v>
      </c>
      <c r="O142" s="42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AR142" s="25" t="s">
        <v>1623</v>
      </c>
      <c r="AT142" s="25" t="s">
        <v>161</v>
      </c>
      <c r="AU142" s="25" t="s">
        <v>88</v>
      </c>
      <c r="AY142" s="25" t="s">
        <v>159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25" t="s">
        <v>24</v>
      </c>
      <c r="BK142" s="215">
        <f>ROUND(I142*H142,2)</f>
        <v>0</v>
      </c>
      <c r="BL142" s="25" t="s">
        <v>1623</v>
      </c>
      <c r="BM142" s="25" t="s">
        <v>1701</v>
      </c>
    </row>
    <row r="143" spans="2:51" s="12" customFormat="1" ht="13.5">
      <c r="B143" s="216"/>
      <c r="C143" s="217"/>
      <c r="D143" s="218" t="s">
        <v>168</v>
      </c>
      <c r="E143" s="219" t="s">
        <v>22</v>
      </c>
      <c r="F143" s="220" t="s">
        <v>1702</v>
      </c>
      <c r="G143" s="217"/>
      <c r="H143" s="221" t="s">
        <v>22</v>
      </c>
      <c r="I143" s="222"/>
      <c r="J143" s="217"/>
      <c r="K143" s="217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168</v>
      </c>
      <c r="AU143" s="227" t="s">
        <v>88</v>
      </c>
      <c r="AV143" s="12" t="s">
        <v>24</v>
      </c>
      <c r="AW143" s="12" t="s">
        <v>42</v>
      </c>
      <c r="AX143" s="12" t="s">
        <v>79</v>
      </c>
      <c r="AY143" s="227" t="s">
        <v>159</v>
      </c>
    </row>
    <row r="144" spans="2:51" s="13" customFormat="1" ht="13.5">
      <c r="B144" s="228"/>
      <c r="C144" s="229"/>
      <c r="D144" s="218" t="s">
        <v>168</v>
      </c>
      <c r="E144" s="242" t="s">
        <v>22</v>
      </c>
      <c r="F144" s="243" t="s">
        <v>24</v>
      </c>
      <c r="G144" s="229"/>
      <c r="H144" s="244">
        <v>1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168</v>
      </c>
      <c r="AU144" s="239" t="s">
        <v>88</v>
      </c>
      <c r="AV144" s="13" t="s">
        <v>88</v>
      </c>
      <c r="AW144" s="13" t="s">
        <v>42</v>
      </c>
      <c r="AX144" s="13" t="s">
        <v>24</v>
      </c>
      <c r="AY144" s="239" t="s">
        <v>159</v>
      </c>
    </row>
    <row r="145" spans="2:63" s="11" customFormat="1" ht="29.85" customHeight="1">
      <c r="B145" s="187"/>
      <c r="C145" s="188"/>
      <c r="D145" s="201" t="s">
        <v>78</v>
      </c>
      <c r="E145" s="202" t="s">
        <v>1703</v>
      </c>
      <c r="F145" s="202" t="s">
        <v>1704</v>
      </c>
      <c r="G145" s="188"/>
      <c r="H145" s="188"/>
      <c r="I145" s="191"/>
      <c r="J145" s="203">
        <f>BK145</f>
        <v>0</v>
      </c>
      <c r="K145" s="188"/>
      <c r="L145" s="193"/>
      <c r="M145" s="194"/>
      <c r="N145" s="195"/>
      <c r="O145" s="195"/>
      <c r="P145" s="196">
        <f>SUM(P146:P152)</f>
        <v>0</v>
      </c>
      <c r="Q145" s="195"/>
      <c r="R145" s="196">
        <f>SUM(R146:R152)</f>
        <v>0</v>
      </c>
      <c r="S145" s="195"/>
      <c r="T145" s="197">
        <f>SUM(T146:T152)</f>
        <v>0</v>
      </c>
      <c r="AR145" s="198" t="s">
        <v>185</v>
      </c>
      <c r="AT145" s="199" t="s">
        <v>78</v>
      </c>
      <c r="AU145" s="199" t="s">
        <v>24</v>
      </c>
      <c r="AY145" s="198" t="s">
        <v>159</v>
      </c>
      <c r="BK145" s="200">
        <f>SUM(BK146:BK152)</f>
        <v>0</v>
      </c>
    </row>
    <row r="146" spans="2:65" s="1" customFormat="1" ht="22.5" customHeight="1">
      <c r="B146" s="41"/>
      <c r="C146" s="204" t="s">
        <v>282</v>
      </c>
      <c r="D146" s="204" t="s">
        <v>161</v>
      </c>
      <c r="E146" s="205" t="s">
        <v>1705</v>
      </c>
      <c r="F146" s="206" t="s">
        <v>1706</v>
      </c>
      <c r="G146" s="207" t="s">
        <v>1622</v>
      </c>
      <c r="H146" s="208">
        <v>1</v>
      </c>
      <c r="I146" s="209"/>
      <c r="J146" s="210">
        <f>ROUND(I146*H146,2)</f>
        <v>0</v>
      </c>
      <c r="K146" s="206" t="s">
        <v>165</v>
      </c>
      <c r="L146" s="61"/>
      <c r="M146" s="211" t="s">
        <v>22</v>
      </c>
      <c r="N146" s="212" t="s">
        <v>50</v>
      </c>
      <c r="O146" s="42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AR146" s="25" t="s">
        <v>1623</v>
      </c>
      <c r="AT146" s="25" t="s">
        <v>161</v>
      </c>
      <c r="AU146" s="25" t="s">
        <v>88</v>
      </c>
      <c r="AY146" s="25" t="s">
        <v>159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25" t="s">
        <v>24</v>
      </c>
      <c r="BK146" s="215">
        <f>ROUND(I146*H146,2)</f>
        <v>0</v>
      </c>
      <c r="BL146" s="25" t="s">
        <v>1623</v>
      </c>
      <c r="BM146" s="25" t="s">
        <v>1707</v>
      </c>
    </row>
    <row r="147" spans="2:65" s="1" customFormat="1" ht="22.5" customHeight="1">
      <c r="B147" s="41"/>
      <c r="C147" s="204" t="s">
        <v>288</v>
      </c>
      <c r="D147" s="204" t="s">
        <v>161</v>
      </c>
      <c r="E147" s="205" t="s">
        <v>1708</v>
      </c>
      <c r="F147" s="206" t="s">
        <v>1709</v>
      </c>
      <c r="G147" s="207" t="s">
        <v>1622</v>
      </c>
      <c r="H147" s="208">
        <v>1</v>
      </c>
      <c r="I147" s="209"/>
      <c r="J147" s="210">
        <f>ROUND(I147*H147,2)</f>
        <v>0</v>
      </c>
      <c r="K147" s="206" t="s">
        <v>165</v>
      </c>
      <c r="L147" s="61"/>
      <c r="M147" s="211" t="s">
        <v>22</v>
      </c>
      <c r="N147" s="212" t="s">
        <v>50</v>
      </c>
      <c r="O147" s="42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25" t="s">
        <v>1623</v>
      </c>
      <c r="AT147" s="25" t="s">
        <v>161</v>
      </c>
      <c r="AU147" s="25" t="s">
        <v>88</v>
      </c>
      <c r="AY147" s="25" t="s">
        <v>159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25" t="s">
        <v>24</v>
      </c>
      <c r="BK147" s="215">
        <f>ROUND(I147*H147,2)</f>
        <v>0</v>
      </c>
      <c r="BL147" s="25" t="s">
        <v>1623</v>
      </c>
      <c r="BM147" s="25" t="s">
        <v>1710</v>
      </c>
    </row>
    <row r="148" spans="2:51" s="12" customFormat="1" ht="13.5">
      <c r="B148" s="216"/>
      <c r="C148" s="217"/>
      <c r="D148" s="218" t="s">
        <v>168</v>
      </c>
      <c r="E148" s="219" t="s">
        <v>22</v>
      </c>
      <c r="F148" s="220" t="s">
        <v>1711</v>
      </c>
      <c r="G148" s="217"/>
      <c r="H148" s="221" t="s">
        <v>22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168</v>
      </c>
      <c r="AU148" s="227" t="s">
        <v>88</v>
      </c>
      <c r="AV148" s="12" t="s">
        <v>24</v>
      </c>
      <c r="AW148" s="12" t="s">
        <v>42</v>
      </c>
      <c r="AX148" s="12" t="s">
        <v>79</v>
      </c>
      <c r="AY148" s="227" t="s">
        <v>159</v>
      </c>
    </row>
    <row r="149" spans="2:51" s="12" customFormat="1" ht="27">
      <c r="B149" s="216"/>
      <c r="C149" s="217"/>
      <c r="D149" s="218" t="s">
        <v>168</v>
      </c>
      <c r="E149" s="219" t="s">
        <v>22</v>
      </c>
      <c r="F149" s="220" t="s">
        <v>1712</v>
      </c>
      <c r="G149" s="217"/>
      <c r="H149" s="221" t="s">
        <v>22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168</v>
      </c>
      <c r="AU149" s="227" t="s">
        <v>88</v>
      </c>
      <c r="AV149" s="12" t="s">
        <v>24</v>
      </c>
      <c r="AW149" s="12" t="s">
        <v>42</v>
      </c>
      <c r="AX149" s="12" t="s">
        <v>79</v>
      </c>
      <c r="AY149" s="227" t="s">
        <v>159</v>
      </c>
    </row>
    <row r="150" spans="2:51" s="12" customFormat="1" ht="13.5">
      <c r="B150" s="216"/>
      <c r="C150" s="217"/>
      <c r="D150" s="218" t="s">
        <v>168</v>
      </c>
      <c r="E150" s="219" t="s">
        <v>22</v>
      </c>
      <c r="F150" s="220" t="s">
        <v>1713</v>
      </c>
      <c r="G150" s="217"/>
      <c r="H150" s="221" t="s">
        <v>22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168</v>
      </c>
      <c r="AU150" s="227" t="s">
        <v>88</v>
      </c>
      <c r="AV150" s="12" t="s">
        <v>24</v>
      </c>
      <c r="AW150" s="12" t="s">
        <v>42</v>
      </c>
      <c r="AX150" s="12" t="s">
        <v>79</v>
      </c>
      <c r="AY150" s="227" t="s">
        <v>159</v>
      </c>
    </row>
    <row r="151" spans="2:51" s="13" customFormat="1" ht="13.5">
      <c r="B151" s="228"/>
      <c r="C151" s="229"/>
      <c r="D151" s="230" t="s">
        <v>168</v>
      </c>
      <c r="E151" s="231" t="s">
        <v>22</v>
      </c>
      <c r="F151" s="232" t="s">
        <v>24</v>
      </c>
      <c r="G151" s="229"/>
      <c r="H151" s="233">
        <v>1</v>
      </c>
      <c r="I151" s="234"/>
      <c r="J151" s="229"/>
      <c r="K151" s="229"/>
      <c r="L151" s="235"/>
      <c r="M151" s="236"/>
      <c r="N151" s="237"/>
      <c r="O151" s="237"/>
      <c r="P151" s="237"/>
      <c r="Q151" s="237"/>
      <c r="R151" s="237"/>
      <c r="S151" s="237"/>
      <c r="T151" s="238"/>
      <c r="AT151" s="239" t="s">
        <v>168</v>
      </c>
      <c r="AU151" s="239" t="s">
        <v>88</v>
      </c>
      <c r="AV151" s="13" t="s">
        <v>88</v>
      </c>
      <c r="AW151" s="13" t="s">
        <v>42</v>
      </c>
      <c r="AX151" s="13" t="s">
        <v>24</v>
      </c>
      <c r="AY151" s="239" t="s">
        <v>159</v>
      </c>
    </row>
    <row r="152" spans="2:65" s="1" customFormat="1" ht="22.5" customHeight="1">
      <c r="B152" s="41"/>
      <c r="C152" s="204" t="s">
        <v>292</v>
      </c>
      <c r="D152" s="204" t="s">
        <v>161</v>
      </c>
      <c r="E152" s="205" t="s">
        <v>1714</v>
      </c>
      <c r="F152" s="206" t="s">
        <v>1715</v>
      </c>
      <c r="G152" s="207" t="s">
        <v>1622</v>
      </c>
      <c r="H152" s="208">
        <v>1</v>
      </c>
      <c r="I152" s="209"/>
      <c r="J152" s="210">
        <f>ROUND(I152*H152,2)</f>
        <v>0</v>
      </c>
      <c r="K152" s="206" t="s">
        <v>22</v>
      </c>
      <c r="L152" s="61"/>
      <c r="M152" s="211" t="s">
        <v>22</v>
      </c>
      <c r="N152" s="212" t="s">
        <v>50</v>
      </c>
      <c r="O152" s="42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AR152" s="25" t="s">
        <v>1623</v>
      </c>
      <c r="AT152" s="25" t="s">
        <v>161</v>
      </c>
      <c r="AU152" s="25" t="s">
        <v>88</v>
      </c>
      <c r="AY152" s="25" t="s">
        <v>159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5" t="s">
        <v>24</v>
      </c>
      <c r="BK152" s="215">
        <f>ROUND(I152*H152,2)</f>
        <v>0</v>
      </c>
      <c r="BL152" s="25" t="s">
        <v>1623</v>
      </c>
      <c r="BM152" s="25" t="s">
        <v>1716</v>
      </c>
    </row>
    <row r="153" spans="2:63" s="11" customFormat="1" ht="29.85" customHeight="1">
      <c r="B153" s="187"/>
      <c r="C153" s="188"/>
      <c r="D153" s="201" t="s">
        <v>78</v>
      </c>
      <c r="E153" s="202" t="s">
        <v>1717</v>
      </c>
      <c r="F153" s="202" t="s">
        <v>1718</v>
      </c>
      <c r="G153" s="188"/>
      <c r="H153" s="188"/>
      <c r="I153" s="191"/>
      <c r="J153" s="203">
        <f>BK153</f>
        <v>0</v>
      </c>
      <c r="K153" s="188"/>
      <c r="L153" s="193"/>
      <c r="M153" s="194"/>
      <c r="N153" s="195"/>
      <c r="O153" s="195"/>
      <c r="P153" s="196">
        <f>SUM(P154:P159)</f>
        <v>0</v>
      </c>
      <c r="Q153" s="195"/>
      <c r="R153" s="196">
        <f>SUM(R154:R159)</f>
        <v>0</v>
      </c>
      <c r="S153" s="195"/>
      <c r="T153" s="197">
        <f>SUM(T154:T159)</f>
        <v>0</v>
      </c>
      <c r="AR153" s="198" t="s">
        <v>185</v>
      </c>
      <c r="AT153" s="199" t="s">
        <v>78</v>
      </c>
      <c r="AU153" s="199" t="s">
        <v>24</v>
      </c>
      <c r="AY153" s="198" t="s">
        <v>159</v>
      </c>
      <c r="BK153" s="200">
        <f>SUM(BK154:BK159)</f>
        <v>0</v>
      </c>
    </row>
    <row r="154" spans="2:65" s="1" customFormat="1" ht="22.5" customHeight="1">
      <c r="B154" s="41"/>
      <c r="C154" s="204" t="s">
        <v>9</v>
      </c>
      <c r="D154" s="204" t="s">
        <v>161</v>
      </c>
      <c r="E154" s="205" t="s">
        <v>1719</v>
      </c>
      <c r="F154" s="206" t="s">
        <v>1720</v>
      </c>
      <c r="G154" s="207" t="s">
        <v>1622</v>
      </c>
      <c r="H154" s="208">
        <v>1</v>
      </c>
      <c r="I154" s="209"/>
      <c r="J154" s="210">
        <f>ROUND(I154*H154,2)</f>
        <v>0</v>
      </c>
      <c r="K154" s="206" t="s">
        <v>22</v>
      </c>
      <c r="L154" s="61"/>
      <c r="M154" s="211" t="s">
        <v>22</v>
      </c>
      <c r="N154" s="212" t="s">
        <v>50</v>
      </c>
      <c r="O154" s="42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AR154" s="25" t="s">
        <v>1623</v>
      </c>
      <c r="AT154" s="25" t="s">
        <v>161</v>
      </c>
      <c r="AU154" s="25" t="s">
        <v>88</v>
      </c>
      <c r="AY154" s="25" t="s">
        <v>159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5" t="s">
        <v>24</v>
      </c>
      <c r="BK154" s="215">
        <f>ROUND(I154*H154,2)</f>
        <v>0</v>
      </c>
      <c r="BL154" s="25" t="s">
        <v>1623</v>
      </c>
      <c r="BM154" s="25" t="s">
        <v>1721</v>
      </c>
    </row>
    <row r="155" spans="2:51" s="12" customFormat="1" ht="13.5">
      <c r="B155" s="216"/>
      <c r="C155" s="217"/>
      <c r="D155" s="218" t="s">
        <v>168</v>
      </c>
      <c r="E155" s="219" t="s">
        <v>22</v>
      </c>
      <c r="F155" s="220" t="s">
        <v>1722</v>
      </c>
      <c r="G155" s="217"/>
      <c r="H155" s="221" t="s">
        <v>22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168</v>
      </c>
      <c r="AU155" s="227" t="s">
        <v>88</v>
      </c>
      <c r="AV155" s="12" t="s">
        <v>24</v>
      </c>
      <c r="AW155" s="12" t="s">
        <v>42</v>
      </c>
      <c r="AX155" s="12" t="s">
        <v>79</v>
      </c>
      <c r="AY155" s="227" t="s">
        <v>159</v>
      </c>
    </row>
    <row r="156" spans="2:51" s="13" customFormat="1" ht="13.5">
      <c r="B156" s="228"/>
      <c r="C156" s="229"/>
      <c r="D156" s="230" t="s">
        <v>168</v>
      </c>
      <c r="E156" s="231" t="s">
        <v>22</v>
      </c>
      <c r="F156" s="232" t="s">
        <v>24</v>
      </c>
      <c r="G156" s="229"/>
      <c r="H156" s="233">
        <v>1</v>
      </c>
      <c r="I156" s="234"/>
      <c r="J156" s="229"/>
      <c r="K156" s="229"/>
      <c r="L156" s="235"/>
      <c r="M156" s="236"/>
      <c r="N156" s="237"/>
      <c r="O156" s="237"/>
      <c r="P156" s="237"/>
      <c r="Q156" s="237"/>
      <c r="R156" s="237"/>
      <c r="S156" s="237"/>
      <c r="T156" s="238"/>
      <c r="AT156" s="239" t="s">
        <v>168</v>
      </c>
      <c r="AU156" s="239" t="s">
        <v>88</v>
      </c>
      <c r="AV156" s="13" t="s">
        <v>88</v>
      </c>
      <c r="AW156" s="13" t="s">
        <v>42</v>
      </c>
      <c r="AX156" s="13" t="s">
        <v>24</v>
      </c>
      <c r="AY156" s="239" t="s">
        <v>159</v>
      </c>
    </row>
    <row r="157" spans="2:65" s="1" customFormat="1" ht="22.5" customHeight="1">
      <c r="B157" s="41"/>
      <c r="C157" s="204" t="s">
        <v>305</v>
      </c>
      <c r="D157" s="204" t="s">
        <v>161</v>
      </c>
      <c r="E157" s="205" t="s">
        <v>1723</v>
      </c>
      <c r="F157" s="206" t="s">
        <v>1720</v>
      </c>
      <c r="G157" s="207" t="s">
        <v>1622</v>
      </c>
      <c r="H157" s="208">
        <v>1</v>
      </c>
      <c r="I157" s="209"/>
      <c r="J157" s="210">
        <f>ROUND(I157*H157,2)</f>
        <v>0</v>
      </c>
      <c r="K157" s="206" t="s">
        <v>22</v>
      </c>
      <c r="L157" s="61"/>
      <c r="M157" s="211" t="s">
        <v>22</v>
      </c>
      <c r="N157" s="212" t="s">
        <v>50</v>
      </c>
      <c r="O157" s="42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5" t="s">
        <v>1623</v>
      </c>
      <c r="AT157" s="25" t="s">
        <v>161</v>
      </c>
      <c r="AU157" s="25" t="s">
        <v>88</v>
      </c>
      <c r="AY157" s="25" t="s">
        <v>159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5" t="s">
        <v>24</v>
      </c>
      <c r="BK157" s="215">
        <f>ROUND(I157*H157,2)</f>
        <v>0</v>
      </c>
      <c r="BL157" s="25" t="s">
        <v>1623</v>
      </c>
      <c r="BM157" s="25" t="s">
        <v>1724</v>
      </c>
    </row>
    <row r="158" spans="2:51" s="12" customFormat="1" ht="13.5">
      <c r="B158" s="216"/>
      <c r="C158" s="217"/>
      <c r="D158" s="218" t="s">
        <v>168</v>
      </c>
      <c r="E158" s="219" t="s">
        <v>22</v>
      </c>
      <c r="F158" s="220" t="s">
        <v>1725</v>
      </c>
      <c r="G158" s="217"/>
      <c r="H158" s="221" t="s">
        <v>22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168</v>
      </c>
      <c r="AU158" s="227" t="s">
        <v>88</v>
      </c>
      <c r="AV158" s="12" t="s">
        <v>24</v>
      </c>
      <c r="AW158" s="12" t="s">
        <v>42</v>
      </c>
      <c r="AX158" s="12" t="s">
        <v>79</v>
      </c>
      <c r="AY158" s="227" t="s">
        <v>159</v>
      </c>
    </row>
    <row r="159" spans="2:51" s="13" customFormat="1" ht="13.5">
      <c r="B159" s="228"/>
      <c r="C159" s="229"/>
      <c r="D159" s="218" t="s">
        <v>168</v>
      </c>
      <c r="E159" s="242" t="s">
        <v>22</v>
      </c>
      <c r="F159" s="243" t="s">
        <v>24</v>
      </c>
      <c r="G159" s="229"/>
      <c r="H159" s="244">
        <v>1</v>
      </c>
      <c r="I159" s="234"/>
      <c r="J159" s="229"/>
      <c r="K159" s="229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168</v>
      </c>
      <c r="AU159" s="239" t="s">
        <v>88</v>
      </c>
      <c r="AV159" s="13" t="s">
        <v>88</v>
      </c>
      <c r="AW159" s="13" t="s">
        <v>42</v>
      </c>
      <c r="AX159" s="13" t="s">
        <v>24</v>
      </c>
      <c r="AY159" s="239" t="s">
        <v>159</v>
      </c>
    </row>
    <row r="160" spans="2:63" s="11" customFormat="1" ht="29.85" customHeight="1">
      <c r="B160" s="187"/>
      <c r="C160" s="188"/>
      <c r="D160" s="201" t="s">
        <v>78</v>
      </c>
      <c r="E160" s="202" t="s">
        <v>1726</v>
      </c>
      <c r="F160" s="202" t="s">
        <v>1727</v>
      </c>
      <c r="G160" s="188"/>
      <c r="H160" s="188"/>
      <c r="I160" s="191"/>
      <c r="J160" s="203">
        <f>BK160</f>
        <v>0</v>
      </c>
      <c r="K160" s="188"/>
      <c r="L160" s="193"/>
      <c r="M160" s="194"/>
      <c r="N160" s="195"/>
      <c r="O160" s="195"/>
      <c r="P160" s="196">
        <f>P161</f>
        <v>0</v>
      </c>
      <c r="Q160" s="195"/>
      <c r="R160" s="196">
        <f>R161</f>
        <v>0</v>
      </c>
      <c r="S160" s="195"/>
      <c r="T160" s="197">
        <f>T161</f>
        <v>0</v>
      </c>
      <c r="AR160" s="198" t="s">
        <v>185</v>
      </c>
      <c r="AT160" s="199" t="s">
        <v>78</v>
      </c>
      <c r="AU160" s="199" t="s">
        <v>24</v>
      </c>
      <c r="AY160" s="198" t="s">
        <v>159</v>
      </c>
      <c r="BK160" s="200">
        <f>BK161</f>
        <v>0</v>
      </c>
    </row>
    <row r="161" spans="2:65" s="1" customFormat="1" ht="31.5" customHeight="1">
      <c r="B161" s="41"/>
      <c r="C161" s="204" t="s">
        <v>309</v>
      </c>
      <c r="D161" s="204" t="s">
        <v>161</v>
      </c>
      <c r="E161" s="205" t="s">
        <v>1728</v>
      </c>
      <c r="F161" s="206" t="s">
        <v>1729</v>
      </c>
      <c r="G161" s="207" t="s">
        <v>1622</v>
      </c>
      <c r="H161" s="208">
        <v>1</v>
      </c>
      <c r="I161" s="209"/>
      <c r="J161" s="210">
        <f>ROUND(I161*H161,2)</f>
        <v>0</v>
      </c>
      <c r="K161" s="206" t="s">
        <v>165</v>
      </c>
      <c r="L161" s="61"/>
      <c r="M161" s="211" t="s">
        <v>22</v>
      </c>
      <c r="N161" s="212" t="s">
        <v>50</v>
      </c>
      <c r="O161" s="4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5" t="s">
        <v>1623</v>
      </c>
      <c r="AT161" s="25" t="s">
        <v>161</v>
      </c>
      <c r="AU161" s="25" t="s">
        <v>88</v>
      </c>
      <c r="AY161" s="25" t="s">
        <v>159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5" t="s">
        <v>24</v>
      </c>
      <c r="BK161" s="215">
        <f>ROUND(I161*H161,2)</f>
        <v>0</v>
      </c>
      <c r="BL161" s="25" t="s">
        <v>1623</v>
      </c>
      <c r="BM161" s="25" t="s">
        <v>1730</v>
      </c>
    </row>
    <row r="162" spans="2:63" s="11" customFormat="1" ht="29.85" customHeight="1">
      <c r="B162" s="187"/>
      <c r="C162" s="188"/>
      <c r="D162" s="201" t="s">
        <v>78</v>
      </c>
      <c r="E162" s="202" t="s">
        <v>1731</v>
      </c>
      <c r="F162" s="202" t="s">
        <v>1732</v>
      </c>
      <c r="G162" s="188"/>
      <c r="H162" s="188"/>
      <c r="I162" s="191"/>
      <c r="J162" s="203">
        <f>BK162</f>
        <v>0</v>
      </c>
      <c r="K162" s="188"/>
      <c r="L162" s="193"/>
      <c r="M162" s="194"/>
      <c r="N162" s="195"/>
      <c r="O162" s="195"/>
      <c r="P162" s="196">
        <f>P163</f>
        <v>0</v>
      </c>
      <c r="Q162" s="195"/>
      <c r="R162" s="196">
        <f>R163</f>
        <v>0</v>
      </c>
      <c r="S162" s="195"/>
      <c r="T162" s="197">
        <f>T163</f>
        <v>0</v>
      </c>
      <c r="AR162" s="198" t="s">
        <v>185</v>
      </c>
      <c r="AT162" s="199" t="s">
        <v>78</v>
      </c>
      <c r="AU162" s="199" t="s">
        <v>24</v>
      </c>
      <c r="AY162" s="198" t="s">
        <v>159</v>
      </c>
      <c r="BK162" s="200">
        <f>BK163</f>
        <v>0</v>
      </c>
    </row>
    <row r="163" spans="2:65" s="1" customFormat="1" ht="22.5" customHeight="1">
      <c r="B163" s="41"/>
      <c r="C163" s="204" t="s">
        <v>314</v>
      </c>
      <c r="D163" s="204" t="s">
        <v>161</v>
      </c>
      <c r="E163" s="205" t="s">
        <v>1733</v>
      </c>
      <c r="F163" s="206" t="s">
        <v>1734</v>
      </c>
      <c r="G163" s="207" t="s">
        <v>1622</v>
      </c>
      <c r="H163" s="208">
        <v>1</v>
      </c>
      <c r="I163" s="209"/>
      <c r="J163" s="210">
        <f>ROUND(I163*H163,2)</f>
        <v>0</v>
      </c>
      <c r="K163" s="206" t="s">
        <v>165</v>
      </c>
      <c r="L163" s="61"/>
      <c r="M163" s="211" t="s">
        <v>22</v>
      </c>
      <c r="N163" s="212" t="s">
        <v>50</v>
      </c>
      <c r="O163" s="42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5" t="s">
        <v>1623</v>
      </c>
      <c r="AT163" s="25" t="s">
        <v>161</v>
      </c>
      <c r="AU163" s="25" t="s">
        <v>88</v>
      </c>
      <c r="AY163" s="25" t="s">
        <v>159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5" t="s">
        <v>24</v>
      </c>
      <c r="BK163" s="215">
        <f>ROUND(I163*H163,2)</f>
        <v>0</v>
      </c>
      <c r="BL163" s="25" t="s">
        <v>1623</v>
      </c>
      <c r="BM163" s="25" t="s">
        <v>1735</v>
      </c>
    </row>
    <row r="164" spans="2:63" s="11" customFormat="1" ht="29.85" customHeight="1">
      <c r="B164" s="187"/>
      <c r="C164" s="188"/>
      <c r="D164" s="201" t="s">
        <v>78</v>
      </c>
      <c r="E164" s="202" t="s">
        <v>1736</v>
      </c>
      <c r="F164" s="202" t="s">
        <v>1737</v>
      </c>
      <c r="G164" s="188"/>
      <c r="H164" s="188"/>
      <c r="I164" s="191"/>
      <c r="J164" s="203">
        <f>BK164</f>
        <v>0</v>
      </c>
      <c r="K164" s="188"/>
      <c r="L164" s="193"/>
      <c r="M164" s="194"/>
      <c r="N164" s="195"/>
      <c r="O164" s="195"/>
      <c r="P164" s="196">
        <f>SUM(P165:P169)</f>
        <v>0</v>
      </c>
      <c r="Q164" s="195"/>
      <c r="R164" s="196">
        <f>SUM(R165:R169)</f>
        <v>0</v>
      </c>
      <c r="S164" s="195"/>
      <c r="T164" s="197">
        <f>SUM(T165:T169)</f>
        <v>0</v>
      </c>
      <c r="AR164" s="198" t="s">
        <v>185</v>
      </c>
      <c r="AT164" s="199" t="s">
        <v>78</v>
      </c>
      <c r="AU164" s="199" t="s">
        <v>24</v>
      </c>
      <c r="AY164" s="198" t="s">
        <v>159</v>
      </c>
      <c r="BK164" s="200">
        <f>SUM(BK165:BK169)</f>
        <v>0</v>
      </c>
    </row>
    <row r="165" spans="2:65" s="1" customFormat="1" ht="22.5" customHeight="1">
      <c r="B165" s="41"/>
      <c r="C165" s="204" t="s">
        <v>319</v>
      </c>
      <c r="D165" s="204" t="s">
        <v>161</v>
      </c>
      <c r="E165" s="205" t="s">
        <v>1738</v>
      </c>
      <c r="F165" s="206" t="s">
        <v>1739</v>
      </c>
      <c r="G165" s="207" t="s">
        <v>1622</v>
      </c>
      <c r="H165" s="208">
        <v>1</v>
      </c>
      <c r="I165" s="209"/>
      <c r="J165" s="210">
        <f>ROUND(I165*H165,2)</f>
        <v>0</v>
      </c>
      <c r="K165" s="206" t="s">
        <v>22</v>
      </c>
      <c r="L165" s="61"/>
      <c r="M165" s="211" t="s">
        <v>22</v>
      </c>
      <c r="N165" s="212" t="s">
        <v>50</v>
      </c>
      <c r="O165" s="4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AR165" s="25" t="s">
        <v>1623</v>
      </c>
      <c r="AT165" s="25" t="s">
        <v>161</v>
      </c>
      <c r="AU165" s="25" t="s">
        <v>88</v>
      </c>
      <c r="AY165" s="25" t="s">
        <v>159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25" t="s">
        <v>24</v>
      </c>
      <c r="BK165" s="215">
        <f>ROUND(I165*H165,2)</f>
        <v>0</v>
      </c>
      <c r="BL165" s="25" t="s">
        <v>1623</v>
      </c>
      <c r="BM165" s="25" t="s">
        <v>1740</v>
      </c>
    </row>
    <row r="166" spans="2:51" s="12" customFormat="1" ht="13.5">
      <c r="B166" s="216"/>
      <c r="C166" s="217"/>
      <c r="D166" s="218" t="s">
        <v>168</v>
      </c>
      <c r="E166" s="219" t="s">
        <v>22</v>
      </c>
      <c r="F166" s="220" t="s">
        <v>1741</v>
      </c>
      <c r="G166" s="217"/>
      <c r="H166" s="221" t="s">
        <v>22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168</v>
      </c>
      <c r="AU166" s="227" t="s">
        <v>88</v>
      </c>
      <c r="AV166" s="12" t="s">
        <v>24</v>
      </c>
      <c r="AW166" s="12" t="s">
        <v>42</v>
      </c>
      <c r="AX166" s="12" t="s">
        <v>79</v>
      </c>
      <c r="AY166" s="227" t="s">
        <v>159</v>
      </c>
    </row>
    <row r="167" spans="2:51" s="12" customFormat="1" ht="13.5">
      <c r="B167" s="216"/>
      <c r="C167" s="217"/>
      <c r="D167" s="218" t="s">
        <v>168</v>
      </c>
      <c r="E167" s="219" t="s">
        <v>22</v>
      </c>
      <c r="F167" s="220" t="s">
        <v>1742</v>
      </c>
      <c r="G167" s="217"/>
      <c r="H167" s="221" t="s">
        <v>22</v>
      </c>
      <c r="I167" s="222"/>
      <c r="J167" s="217"/>
      <c r="K167" s="217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168</v>
      </c>
      <c r="AU167" s="227" t="s">
        <v>88</v>
      </c>
      <c r="AV167" s="12" t="s">
        <v>24</v>
      </c>
      <c r="AW167" s="12" t="s">
        <v>42</v>
      </c>
      <c r="AX167" s="12" t="s">
        <v>79</v>
      </c>
      <c r="AY167" s="227" t="s">
        <v>159</v>
      </c>
    </row>
    <row r="168" spans="2:51" s="13" customFormat="1" ht="13.5">
      <c r="B168" s="228"/>
      <c r="C168" s="229"/>
      <c r="D168" s="230" t="s">
        <v>168</v>
      </c>
      <c r="E168" s="231" t="s">
        <v>22</v>
      </c>
      <c r="F168" s="232" t="s">
        <v>24</v>
      </c>
      <c r="G168" s="229"/>
      <c r="H168" s="233">
        <v>1</v>
      </c>
      <c r="I168" s="234"/>
      <c r="J168" s="229"/>
      <c r="K168" s="229"/>
      <c r="L168" s="235"/>
      <c r="M168" s="236"/>
      <c r="N168" s="237"/>
      <c r="O168" s="237"/>
      <c r="P168" s="237"/>
      <c r="Q168" s="237"/>
      <c r="R168" s="237"/>
      <c r="S168" s="237"/>
      <c r="T168" s="238"/>
      <c r="AT168" s="239" t="s">
        <v>168</v>
      </c>
      <c r="AU168" s="239" t="s">
        <v>88</v>
      </c>
      <c r="AV168" s="13" t="s">
        <v>88</v>
      </c>
      <c r="AW168" s="13" t="s">
        <v>42</v>
      </c>
      <c r="AX168" s="13" t="s">
        <v>24</v>
      </c>
      <c r="AY168" s="239" t="s">
        <v>159</v>
      </c>
    </row>
    <row r="169" spans="2:65" s="1" customFormat="1" ht="22.5" customHeight="1">
      <c r="B169" s="41"/>
      <c r="C169" s="204" t="s">
        <v>324</v>
      </c>
      <c r="D169" s="204" t="s">
        <v>161</v>
      </c>
      <c r="E169" s="205" t="s">
        <v>1743</v>
      </c>
      <c r="F169" s="206" t="s">
        <v>1744</v>
      </c>
      <c r="G169" s="207" t="s">
        <v>1622</v>
      </c>
      <c r="H169" s="208">
        <v>1</v>
      </c>
      <c r="I169" s="209"/>
      <c r="J169" s="210">
        <f>ROUND(I169*H169,2)</f>
        <v>0</v>
      </c>
      <c r="K169" s="206" t="s">
        <v>165</v>
      </c>
      <c r="L169" s="61"/>
      <c r="M169" s="211" t="s">
        <v>22</v>
      </c>
      <c r="N169" s="285" t="s">
        <v>50</v>
      </c>
      <c r="O169" s="286"/>
      <c r="P169" s="287">
        <f>O169*H169</f>
        <v>0</v>
      </c>
      <c r="Q169" s="287">
        <v>0</v>
      </c>
      <c r="R169" s="287">
        <f>Q169*H169</f>
        <v>0</v>
      </c>
      <c r="S169" s="287">
        <v>0</v>
      </c>
      <c r="T169" s="288">
        <f>S169*H169</f>
        <v>0</v>
      </c>
      <c r="AR169" s="25" t="s">
        <v>1623</v>
      </c>
      <c r="AT169" s="25" t="s">
        <v>161</v>
      </c>
      <c r="AU169" s="25" t="s">
        <v>88</v>
      </c>
      <c r="AY169" s="25" t="s">
        <v>159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5" t="s">
        <v>24</v>
      </c>
      <c r="BK169" s="215">
        <f>ROUND(I169*H169,2)</f>
        <v>0</v>
      </c>
      <c r="BL169" s="25" t="s">
        <v>1623</v>
      </c>
      <c r="BM169" s="25" t="s">
        <v>1745</v>
      </c>
    </row>
    <row r="170" spans="2:12" s="1" customFormat="1" ht="6.95" customHeight="1">
      <c r="B170" s="56"/>
      <c r="C170" s="57"/>
      <c r="D170" s="57"/>
      <c r="E170" s="57"/>
      <c r="F170" s="57"/>
      <c r="G170" s="57"/>
      <c r="H170" s="57"/>
      <c r="I170" s="148"/>
      <c r="J170" s="57"/>
      <c r="K170" s="57"/>
      <c r="L170" s="61"/>
    </row>
  </sheetData>
  <sheetProtection password="CC35" sheet="1" objects="1" scenarios="1" formatCells="0" formatColumns="0" formatRows="0" sort="0" autoFilter="0"/>
  <autoFilter ref="C83:K169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9" customWidth="1"/>
    <col min="2" max="2" width="1.66796875" style="289" customWidth="1"/>
    <col min="3" max="4" width="5" style="289" customWidth="1"/>
    <col min="5" max="5" width="11.66015625" style="289" customWidth="1"/>
    <col min="6" max="6" width="9.16015625" style="289" customWidth="1"/>
    <col min="7" max="7" width="5" style="289" customWidth="1"/>
    <col min="8" max="8" width="77.83203125" style="289" customWidth="1"/>
    <col min="9" max="10" width="20" style="289" customWidth="1"/>
    <col min="11" max="11" width="1.66796875" style="289" customWidth="1"/>
  </cols>
  <sheetData>
    <row r="1" ht="37.5" customHeight="1"/>
    <row r="2" spans="2:11" ht="7.5" customHeight="1">
      <c r="B2" s="290"/>
      <c r="C2" s="291"/>
      <c r="D2" s="291"/>
      <c r="E2" s="291"/>
      <c r="F2" s="291"/>
      <c r="G2" s="291"/>
      <c r="H2" s="291"/>
      <c r="I2" s="291"/>
      <c r="J2" s="291"/>
      <c r="K2" s="292"/>
    </row>
    <row r="3" spans="2:11" s="16" customFormat="1" ht="45" customHeight="1">
      <c r="B3" s="293"/>
      <c r="C3" s="419" t="s">
        <v>1746</v>
      </c>
      <c r="D3" s="419"/>
      <c r="E3" s="419"/>
      <c r="F3" s="419"/>
      <c r="G3" s="419"/>
      <c r="H3" s="419"/>
      <c r="I3" s="419"/>
      <c r="J3" s="419"/>
      <c r="K3" s="294"/>
    </row>
    <row r="4" spans="2:11" ht="25.5" customHeight="1">
      <c r="B4" s="295"/>
      <c r="C4" s="426" t="s">
        <v>1747</v>
      </c>
      <c r="D4" s="426"/>
      <c r="E4" s="426"/>
      <c r="F4" s="426"/>
      <c r="G4" s="426"/>
      <c r="H4" s="426"/>
      <c r="I4" s="426"/>
      <c r="J4" s="426"/>
      <c r="K4" s="296"/>
    </row>
    <row r="5" spans="2:11" ht="5.25" customHeight="1">
      <c r="B5" s="295"/>
      <c r="C5" s="297"/>
      <c r="D5" s="297"/>
      <c r="E5" s="297"/>
      <c r="F5" s="297"/>
      <c r="G5" s="297"/>
      <c r="H5" s="297"/>
      <c r="I5" s="297"/>
      <c r="J5" s="297"/>
      <c r="K5" s="296"/>
    </row>
    <row r="6" spans="2:11" ht="15" customHeight="1">
      <c r="B6" s="295"/>
      <c r="C6" s="422" t="s">
        <v>1748</v>
      </c>
      <c r="D6" s="422"/>
      <c r="E6" s="422"/>
      <c r="F6" s="422"/>
      <c r="G6" s="422"/>
      <c r="H6" s="422"/>
      <c r="I6" s="422"/>
      <c r="J6" s="422"/>
      <c r="K6" s="296"/>
    </row>
    <row r="7" spans="2:11" ht="15" customHeight="1">
      <c r="B7" s="299"/>
      <c r="C7" s="422" t="s">
        <v>1749</v>
      </c>
      <c r="D7" s="422"/>
      <c r="E7" s="422"/>
      <c r="F7" s="422"/>
      <c r="G7" s="422"/>
      <c r="H7" s="422"/>
      <c r="I7" s="422"/>
      <c r="J7" s="422"/>
      <c r="K7" s="296"/>
    </row>
    <row r="8" spans="2:1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pans="2:11" ht="15" customHeight="1">
      <c r="B9" s="299"/>
      <c r="C9" s="422" t="s">
        <v>1750</v>
      </c>
      <c r="D9" s="422"/>
      <c r="E9" s="422"/>
      <c r="F9" s="422"/>
      <c r="G9" s="422"/>
      <c r="H9" s="422"/>
      <c r="I9" s="422"/>
      <c r="J9" s="422"/>
      <c r="K9" s="296"/>
    </row>
    <row r="10" spans="2:11" ht="15" customHeight="1">
      <c r="B10" s="299"/>
      <c r="C10" s="298"/>
      <c r="D10" s="422" t="s">
        <v>1751</v>
      </c>
      <c r="E10" s="422"/>
      <c r="F10" s="422"/>
      <c r="G10" s="422"/>
      <c r="H10" s="422"/>
      <c r="I10" s="422"/>
      <c r="J10" s="422"/>
      <c r="K10" s="296"/>
    </row>
    <row r="11" spans="2:11" ht="15" customHeight="1">
      <c r="B11" s="299"/>
      <c r="C11" s="300"/>
      <c r="D11" s="422" t="s">
        <v>1752</v>
      </c>
      <c r="E11" s="422"/>
      <c r="F11" s="422"/>
      <c r="G11" s="422"/>
      <c r="H11" s="422"/>
      <c r="I11" s="422"/>
      <c r="J11" s="422"/>
      <c r="K11" s="296"/>
    </row>
    <row r="12" spans="2:11" ht="12.75" customHeight="1">
      <c r="B12" s="299"/>
      <c r="C12" s="300"/>
      <c r="D12" s="300"/>
      <c r="E12" s="300"/>
      <c r="F12" s="300"/>
      <c r="G12" s="300"/>
      <c r="H12" s="300"/>
      <c r="I12" s="300"/>
      <c r="J12" s="300"/>
      <c r="K12" s="296"/>
    </row>
    <row r="13" spans="2:11" ht="15" customHeight="1">
      <c r="B13" s="299"/>
      <c r="C13" s="300"/>
      <c r="D13" s="422" t="s">
        <v>1753</v>
      </c>
      <c r="E13" s="422"/>
      <c r="F13" s="422"/>
      <c r="G13" s="422"/>
      <c r="H13" s="422"/>
      <c r="I13" s="422"/>
      <c r="J13" s="422"/>
      <c r="K13" s="296"/>
    </row>
    <row r="14" spans="2:11" ht="15" customHeight="1">
      <c r="B14" s="299"/>
      <c r="C14" s="300"/>
      <c r="D14" s="422" t="s">
        <v>1754</v>
      </c>
      <c r="E14" s="422"/>
      <c r="F14" s="422"/>
      <c r="G14" s="422"/>
      <c r="H14" s="422"/>
      <c r="I14" s="422"/>
      <c r="J14" s="422"/>
      <c r="K14" s="296"/>
    </row>
    <row r="15" spans="2:11" ht="15" customHeight="1">
      <c r="B15" s="299"/>
      <c r="C15" s="300"/>
      <c r="D15" s="422" t="s">
        <v>1755</v>
      </c>
      <c r="E15" s="422"/>
      <c r="F15" s="422"/>
      <c r="G15" s="422"/>
      <c r="H15" s="422"/>
      <c r="I15" s="422"/>
      <c r="J15" s="422"/>
      <c r="K15" s="296"/>
    </row>
    <row r="16" spans="2:11" ht="15" customHeight="1">
      <c r="B16" s="299"/>
      <c r="C16" s="300"/>
      <c r="D16" s="300"/>
      <c r="E16" s="301" t="s">
        <v>85</v>
      </c>
      <c r="F16" s="422" t="s">
        <v>1756</v>
      </c>
      <c r="G16" s="422"/>
      <c r="H16" s="422"/>
      <c r="I16" s="422"/>
      <c r="J16" s="422"/>
      <c r="K16" s="296"/>
    </row>
    <row r="17" spans="2:11" ht="15" customHeight="1">
      <c r="B17" s="299"/>
      <c r="C17" s="300"/>
      <c r="D17" s="300"/>
      <c r="E17" s="301" t="s">
        <v>1757</v>
      </c>
      <c r="F17" s="422" t="s">
        <v>1758</v>
      </c>
      <c r="G17" s="422"/>
      <c r="H17" s="422"/>
      <c r="I17" s="422"/>
      <c r="J17" s="422"/>
      <c r="K17" s="296"/>
    </row>
    <row r="18" spans="2:11" ht="15" customHeight="1">
      <c r="B18" s="299"/>
      <c r="C18" s="300"/>
      <c r="D18" s="300"/>
      <c r="E18" s="301" t="s">
        <v>1759</v>
      </c>
      <c r="F18" s="422" t="s">
        <v>1760</v>
      </c>
      <c r="G18" s="422"/>
      <c r="H18" s="422"/>
      <c r="I18" s="422"/>
      <c r="J18" s="422"/>
      <c r="K18" s="296"/>
    </row>
    <row r="19" spans="2:11" ht="15" customHeight="1">
      <c r="B19" s="299"/>
      <c r="C19" s="300"/>
      <c r="D19" s="300"/>
      <c r="E19" s="301" t="s">
        <v>1761</v>
      </c>
      <c r="F19" s="422" t="s">
        <v>1762</v>
      </c>
      <c r="G19" s="422"/>
      <c r="H19" s="422"/>
      <c r="I19" s="422"/>
      <c r="J19" s="422"/>
      <c r="K19" s="296"/>
    </row>
    <row r="20" spans="2:11" ht="15" customHeight="1">
      <c r="B20" s="299"/>
      <c r="C20" s="300"/>
      <c r="D20" s="300"/>
      <c r="E20" s="301" t="s">
        <v>833</v>
      </c>
      <c r="F20" s="422" t="s">
        <v>834</v>
      </c>
      <c r="G20" s="422"/>
      <c r="H20" s="422"/>
      <c r="I20" s="422"/>
      <c r="J20" s="422"/>
      <c r="K20" s="296"/>
    </row>
    <row r="21" spans="2:11" ht="15" customHeight="1">
      <c r="B21" s="299"/>
      <c r="C21" s="300"/>
      <c r="D21" s="300"/>
      <c r="E21" s="301" t="s">
        <v>92</v>
      </c>
      <c r="F21" s="422" t="s">
        <v>1763</v>
      </c>
      <c r="G21" s="422"/>
      <c r="H21" s="422"/>
      <c r="I21" s="422"/>
      <c r="J21" s="422"/>
      <c r="K21" s="296"/>
    </row>
    <row r="22" spans="2:11" ht="12.75" customHeight="1">
      <c r="B22" s="299"/>
      <c r="C22" s="300"/>
      <c r="D22" s="300"/>
      <c r="E22" s="300"/>
      <c r="F22" s="300"/>
      <c r="G22" s="300"/>
      <c r="H22" s="300"/>
      <c r="I22" s="300"/>
      <c r="J22" s="300"/>
      <c r="K22" s="296"/>
    </row>
    <row r="23" spans="2:11" ht="15" customHeight="1">
      <c r="B23" s="299"/>
      <c r="C23" s="422" t="s">
        <v>1764</v>
      </c>
      <c r="D23" s="422"/>
      <c r="E23" s="422"/>
      <c r="F23" s="422"/>
      <c r="G23" s="422"/>
      <c r="H23" s="422"/>
      <c r="I23" s="422"/>
      <c r="J23" s="422"/>
      <c r="K23" s="296"/>
    </row>
    <row r="24" spans="2:11" ht="15" customHeight="1">
      <c r="B24" s="299"/>
      <c r="C24" s="422" t="s">
        <v>1765</v>
      </c>
      <c r="D24" s="422"/>
      <c r="E24" s="422"/>
      <c r="F24" s="422"/>
      <c r="G24" s="422"/>
      <c r="H24" s="422"/>
      <c r="I24" s="422"/>
      <c r="J24" s="422"/>
      <c r="K24" s="296"/>
    </row>
    <row r="25" spans="2:11" ht="15" customHeight="1">
      <c r="B25" s="299"/>
      <c r="C25" s="298"/>
      <c r="D25" s="422" t="s">
        <v>1766</v>
      </c>
      <c r="E25" s="422"/>
      <c r="F25" s="422"/>
      <c r="G25" s="422"/>
      <c r="H25" s="422"/>
      <c r="I25" s="422"/>
      <c r="J25" s="422"/>
      <c r="K25" s="296"/>
    </row>
    <row r="26" spans="2:11" ht="15" customHeight="1">
      <c r="B26" s="299"/>
      <c r="C26" s="300"/>
      <c r="D26" s="422" t="s">
        <v>1767</v>
      </c>
      <c r="E26" s="422"/>
      <c r="F26" s="422"/>
      <c r="G26" s="422"/>
      <c r="H26" s="422"/>
      <c r="I26" s="422"/>
      <c r="J26" s="422"/>
      <c r="K26" s="296"/>
    </row>
    <row r="27" spans="2:11" ht="12.75" customHeight="1">
      <c r="B27" s="299"/>
      <c r="C27" s="300"/>
      <c r="D27" s="300"/>
      <c r="E27" s="300"/>
      <c r="F27" s="300"/>
      <c r="G27" s="300"/>
      <c r="H27" s="300"/>
      <c r="I27" s="300"/>
      <c r="J27" s="300"/>
      <c r="K27" s="296"/>
    </row>
    <row r="28" spans="2:11" ht="15" customHeight="1">
      <c r="B28" s="299"/>
      <c r="C28" s="300"/>
      <c r="D28" s="422" t="s">
        <v>1768</v>
      </c>
      <c r="E28" s="422"/>
      <c r="F28" s="422"/>
      <c r="G28" s="422"/>
      <c r="H28" s="422"/>
      <c r="I28" s="422"/>
      <c r="J28" s="422"/>
      <c r="K28" s="296"/>
    </row>
    <row r="29" spans="2:11" ht="15" customHeight="1">
      <c r="B29" s="299"/>
      <c r="C29" s="300"/>
      <c r="D29" s="422" t="s">
        <v>1769</v>
      </c>
      <c r="E29" s="422"/>
      <c r="F29" s="422"/>
      <c r="G29" s="422"/>
      <c r="H29" s="422"/>
      <c r="I29" s="422"/>
      <c r="J29" s="422"/>
      <c r="K29" s="296"/>
    </row>
    <row r="30" spans="2:11" ht="12.75" customHeight="1">
      <c r="B30" s="299"/>
      <c r="C30" s="300"/>
      <c r="D30" s="300"/>
      <c r="E30" s="300"/>
      <c r="F30" s="300"/>
      <c r="G30" s="300"/>
      <c r="H30" s="300"/>
      <c r="I30" s="300"/>
      <c r="J30" s="300"/>
      <c r="K30" s="296"/>
    </row>
    <row r="31" spans="2:11" ht="15" customHeight="1">
      <c r="B31" s="299"/>
      <c r="C31" s="300"/>
      <c r="D31" s="422" t="s">
        <v>1770</v>
      </c>
      <c r="E31" s="422"/>
      <c r="F31" s="422"/>
      <c r="G31" s="422"/>
      <c r="H31" s="422"/>
      <c r="I31" s="422"/>
      <c r="J31" s="422"/>
      <c r="K31" s="296"/>
    </row>
    <row r="32" spans="2:11" ht="15" customHeight="1">
      <c r="B32" s="299"/>
      <c r="C32" s="300"/>
      <c r="D32" s="422" t="s">
        <v>1771</v>
      </c>
      <c r="E32" s="422"/>
      <c r="F32" s="422"/>
      <c r="G32" s="422"/>
      <c r="H32" s="422"/>
      <c r="I32" s="422"/>
      <c r="J32" s="422"/>
      <c r="K32" s="296"/>
    </row>
    <row r="33" spans="2:11" ht="15" customHeight="1">
      <c r="B33" s="299"/>
      <c r="C33" s="300"/>
      <c r="D33" s="422" t="s">
        <v>1772</v>
      </c>
      <c r="E33" s="422"/>
      <c r="F33" s="422"/>
      <c r="G33" s="422"/>
      <c r="H33" s="422"/>
      <c r="I33" s="422"/>
      <c r="J33" s="422"/>
      <c r="K33" s="296"/>
    </row>
    <row r="34" spans="2:11" ht="15" customHeight="1">
      <c r="B34" s="299"/>
      <c r="C34" s="300"/>
      <c r="D34" s="298"/>
      <c r="E34" s="302" t="s">
        <v>144</v>
      </c>
      <c r="F34" s="298"/>
      <c r="G34" s="422" t="s">
        <v>1773</v>
      </c>
      <c r="H34" s="422"/>
      <c r="I34" s="422"/>
      <c r="J34" s="422"/>
      <c r="K34" s="296"/>
    </row>
    <row r="35" spans="2:11" ht="30.75" customHeight="1">
      <c r="B35" s="299"/>
      <c r="C35" s="300"/>
      <c r="D35" s="298"/>
      <c r="E35" s="302" t="s">
        <v>1774</v>
      </c>
      <c r="F35" s="298"/>
      <c r="G35" s="422" t="s">
        <v>1775</v>
      </c>
      <c r="H35" s="422"/>
      <c r="I35" s="422"/>
      <c r="J35" s="422"/>
      <c r="K35" s="296"/>
    </row>
    <row r="36" spans="2:11" ht="15" customHeight="1">
      <c r="B36" s="299"/>
      <c r="C36" s="300"/>
      <c r="D36" s="298"/>
      <c r="E36" s="302" t="s">
        <v>60</v>
      </c>
      <c r="F36" s="298"/>
      <c r="G36" s="422" t="s">
        <v>1776</v>
      </c>
      <c r="H36" s="422"/>
      <c r="I36" s="422"/>
      <c r="J36" s="422"/>
      <c r="K36" s="296"/>
    </row>
    <row r="37" spans="2:11" ht="15" customHeight="1">
      <c r="B37" s="299"/>
      <c r="C37" s="300"/>
      <c r="D37" s="298"/>
      <c r="E37" s="302" t="s">
        <v>145</v>
      </c>
      <c r="F37" s="298"/>
      <c r="G37" s="422" t="s">
        <v>1777</v>
      </c>
      <c r="H37" s="422"/>
      <c r="I37" s="422"/>
      <c r="J37" s="422"/>
      <c r="K37" s="296"/>
    </row>
    <row r="38" spans="2:11" ht="15" customHeight="1">
      <c r="B38" s="299"/>
      <c r="C38" s="300"/>
      <c r="D38" s="298"/>
      <c r="E38" s="302" t="s">
        <v>146</v>
      </c>
      <c r="F38" s="298"/>
      <c r="G38" s="422" t="s">
        <v>1778</v>
      </c>
      <c r="H38" s="422"/>
      <c r="I38" s="422"/>
      <c r="J38" s="422"/>
      <c r="K38" s="296"/>
    </row>
    <row r="39" spans="2:11" ht="15" customHeight="1">
      <c r="B39" s="299"/>
      <c r="C39" s="300"/>
      <c r="D39" s="298"/>
      <c r="E39" s="302" t="s">
        <v>147</v>
      </c>
      <c r="F39" s="298"/>
      <c r="G39" s="422" t="s">
        <v>1779</v>
      </c>
      <c r="H39" s="422"/>
      <c r="I39" s="422"/>
      <c r="J39" s="422"/>
      <c r="K39" s="296"/>
    </row>
    <row r="40" spans="2:11" ht="15" customHeight="1">
      <c r="B40" s="299"/>
      <c r="C40" s="300"/>
      <c r="D40" s="298"/>
      <c r="E40" s="302" t="s">
        <v>1780</v>
      </c>
      <c r="F40" s="298"/>
      <c r="G40" s="422" t="s">
        <v>1781</v>
      </c>
      <c r="H40" s="422"/>
      <c r="I40" s="422"/>
      <c r="J40" s="422"/>
      <c r="K40" s="296"/>
    </row>
    <row r="41" spans="2:11" ht="15" customHeight="1">
      <c r="B41" s="299"/>
      <c r="C41" s="300"/>
      <c r="D41" s="298"/>
      <c r="E41" s="302"/>
      <c r="F41" s="298"/>
      <c r="G41" s="422" t="s">
        <v>1782</v>
      </c>
      <c r="H41" s="422"/>
      <c r="I41" s="422"/>
      <c r="J41" s="422"/>
      <c r="K41" s="296"/>
    </row>
    <row r="42" spans="2:11" ht="15" customHeight="1">
      <c r="B42" s="299"/>
      <c r="C42" s="300"/>
      <c r="D42" s="298"/>
      <c r="E42" s="302" t="s">
        <v>1783</v>
      </c>
      <c r="F42" s="298"/>
      <c r="G42" s="422" t="s">
        <v>1784</v>
      </c>
      <c r="H42" s="422"/>
      <c r="I42" s="422"/>
      <c r="J42" s="422"/>
      <c r="K42" s="296"/>
    </row>
    <row r="43" spans="2:11" ht="15" customHeight="1">
      <c r="B43" s="299"/>
      <c r="C43" s="300"/>
      <c r="D43" s="298"/>
      <c r="E43" s="302" t="s">
        <v>149</v>
      </c>
      <c r="F43" s="298"/>
      <c r="G43" s="422" t="s">
        <v>1785</v>
      </c>
      <c r="H43" s="422"/>
      <c r="I43" s="422"/>
      <c r="J43" s="422"/>
      <c r="K43" s="296"/>
    </row>
    <row r="44" spans="2:11" ht="12.75" customHeight="1">
      <c r="B44" s="299"/>
      <c r="C44" s="300"/>
      <c r="D44" s="298"/>
      <c r="E44" s="298"/>
      <c r="F44" s="298"/>
      <c r="G44" s="298"/>
      <c r="H44" s="298"/>
      <c r="I44" s="298"/>
      <c r="J44" s="298"/>
      <c r="K44" s="296"/>
    </row>
    <row r="45" spans="2:11" ht="15" customHeight="1">
      <c r="B45" s="299"/>
      <c r="C45" s="300"/>
      <c r="D45" s="422" t="s">
        <v>1786</v>
      </c>
      <c r="E45" s="422"/>
      <c r="F45" s="422"/>
      <c r="G45" s="422"/>
      <c r="H45" s="422"/>
      <c r="I45" s="422"/>
      <c r="J45" s="422"/>
      <c r="K45" s="296"/>
    </row>
    <row r="46" spans="2:11" ht="15" customHeight="1">
      <c r="B46" s="299"/>
      <c r="C46" s="300"/>
      <c r="D46" s="300"/>
      <c r="E46" s="422" t="s">
        <v>1787</v>
      </c>
      <c r="F46" s="422"/>
      <c r="G46" s="422"/>
      <c r="H46" s="422"/>
      <c r="I46" s="422"/>
      <c r="J46" s="422"/>
      <c r="K46" s="296"/>
    </row>
    <row r="47" spans="2:11" ht="15" customHeight="1">
      <c r="B47" s="299"/>
      <c r="C47" s="300"/>
      <c r="D47" s="300"/>
      <c r="E47" s="422" t="s">
        <v>1788</v>
      </c>
      <c r="F47" s="422"/>
      <c r="G47" s="422"/>
      <c r="H47" s="422"/>
      <c r="I47" s="422"/>
      <c r="J47" s="422"/>
      <c r="K47" s="296"/>
    </row>
    <row r="48" spans="2:11" ht="15" customHeight="1">
      <c r="B48" s="299"/>
      <c r="C48" s="300"/>
      <c r="D48" s="300"/>
      <c r="E48" s="422" t="s">
        <v>1789</v>
      </c>
      <c r="F48" s="422"/>
      <c r="G48" s="422"/>
      <c r="H48" s="422"/>
      <c r="I48" s="422"/>
      <c r="J48" s="422"/>
      <c r="K48" s="296"/>
    </row>
    <row r="49" spans="2:11" ht="15" customHeight="1">
      <c r="B49" s="299"/>
      <c r="C49" s="300"/>
      <c r="D49" s="422" t="s">
        <v>1790</v>
      </c>
      <c r="E49" s="422"/>
      <c r="F49" s="422"/>
      <c r="G49" s="422"/>
      <c r="H49" s="422"/>
      <c r="I49" s="422"/>
      <c r="J49" s="422"/>
      <c r="K49" s="296"/>
    </row>
    <row r="50" spans="2:11" ht="25.5" customHeight="1">
      <c r="B50" s="295"/>
      <c r="C50" s="426" t="s">
        <v>1791</v>
      </c>
      <c r="D50" s="426"/>
      <c r="E50" s="426"/>
      <c r="F50" s="426"/>
      <c r="G50" s="426"/>
      <c r="H50" s="426"/>
      <c r="I50" s="426"/>
      <c r="J50" s="426"/>
      <c r="K50" s="296"/>
    </row>
    <row r="51" spans="2:11" ht="5.25" customHeight="1">
      <c r="B51" s="295"/>
      <c r="C51" s="297"/>
      <c r="D51" s="297"/>
      <c r="E51" s="297"/>
      <c r="F51" s="297"/>
      <c r="G51" s="297"/>
      <c r="H51" s="297"/>
      <c r="I51" s="297"/>
      <c r="J51" s="297"/>
      <c r="K51" s="296"/>
    </row>
    <row r="52" spans="2:11" ht="15" customHeight="1">
      <c r="B52" s="295"/>
      <c r="C52" s="422" t="s">
        <v>1792</v>
      </c>
      <c r="D52" s="422"/>
      <c r="E52" s="422"/>
      <c r="F52" s="422"/>
      <c r="G52" s="422"/>
      <c r="H52" s="422"/>
      <c r="I52" s="422"/>
      <c r="J52" s="422"/>
      <c r="K52" s="296"/>
    </row>
    <row r="53" spans="2:11" ht="15" customHeight="1">
      <c r="B53" s="295"/>
      <c r="C53" s="422" t="s">
        <v>1793</v>
      </c>
      <c r="D53" s="422"/>
      <c r="E53" s="422"/>
      <c r="F53" s="422"/>
      <c r="G53" s="422"/>
      <c r="H53" s="422"/>
      <c r="I53" s="422"/>
      <c r="J53" s="422"/>
      <c r="K53" s="296"/>
    </row>
    <row r="54" spans="2:11" ht="12.75" customHeight="1">
      <c r="B54" s="295"/>
      <c r="C54" s="298"/>
      <c r="D54" s="298"/>
      <c r="E54" s="298"/>
      <c r="F54" s="298"/>
      <c r="G54" s="298"/>
      <c r="H54" s="298"/>
      <c r="I54" s="298"/>
      <c r="J54" s="298"/>
      <c r="K54" s="296"/>
    </row>
    <row r="55" spans="2:11" ht="15" customHeight="1">
      <c r="B55" s="295"/>
      <c r="C55" s="422" t="s">
        <v>1794</v>
      </c>
      <c r="D55" s="422"/>
      <c r="E55" s="422"/>
      <c r="F55" s="422"/>
      <c r="G55" s="422"/>
      <c r="H55" s="422"/>
      <c r="I55" s="422"/>
      <c r="J55" s="422"/>
      <c r="K55" s="296"/>
    </row>
    <row r="56" spans="2:11" ht="15" customHeight="1">
      <c r="B56" s="295"/>
      <c r="C56" s="300"/>
      <c r="D56" s="422" t="s">
        <v>1795</v>
      </c>
      <c r="E56" s="422"/>
      <c r="F56" s="422"/>
      <c r="G56" s="422"/>
      <c r="H56" s="422"/>
      <c r="I56" s="422"/>
      <c r="J56" s="422"/>
      <c r="K56" s="296"/>
    </row>
    <row r="57" spans="2:11" ht="15" customHeight="1">
      <c r="B57" s="295"/>
      <c r="C57" s="300"/>
      <c r="D57" s="422" t="s">
        <v>1796</v>
      </c>
      <c r="E57" s="422"/>
      <c r="F57" s="422"/>
      <c r="G57" s="422"/>
      <c r="H57" s="422"/>
      <c r="I57" s="422"/>
      <c r="J57" s="422"/>
      <c r="K57" s="296"/>
    </row>
    <row r="58" spans="2:11" ht="15" customHeight="1">
      <c r="B58" s="295"/>
      <c r="C58" s="300"/>
      <c r="D58" s="422" t="s">
        <v>1797</v>
      </c>
      <c r="E58" s="422"/>
      <c r="F58" s="422"/>
      <c r="G58" s="422"/>
      <c r="H58" s="422"/>
      <c r="I58" s="422"/>
      <c r="J58" s="422"/>
      <c r="K58" s="296"/>
    </row>
    <row r="59" spans="2:11" ht="15" customHeight="1">
      <c r="B59" s="295"/>
      <c r="C59" s="300"/>
      <c r="D59" s="422" t="s">
        <v>1798</v>
      </c>
      <c r="E59" s="422"/>
      <c r="F59" s="422"/>
      <c r="G59" s="422"/>
      <c r="H59" s="422"/>
      <c r="I59" s="422"/>
      <c r="J59" s="422"/>
      <c r="K59" s="296"/>
    </row>
    <row r="60" spans="2:11" ht="15" customHeight="1">
      <c r="B60" s="295"/>
      <c r="C60" s="300"/>
      <c r="D60" s="423" t="s">
        <v>1799</v>
      </c>
      <c r="E60" s="423"/>
      <c r="F60" s="423"/>
      <c r="G60" s="423"/>
      <c r="H60" s="423"/>
      <c r="I60" s="423"/>
      <c r="J60" s="423"/>
      <c r="K60" s="296"/>
    </row>
    <row r="61" spans="2:11" ht="15" customHeight="1">
      <c r="B61" s="295"/>
      <c r="C61" s="300"/>
      <c r="D61" s="422" t="s">
        <v>1800</v>
      </c>
      <c r="E61" s="422"/>
      <c r="F61" s="422"/>
      <c r="G61" s="422"/>
      <c r="H61" s="422"/>
      <c r="I61" s="422"/>
      <c r="J61" s="422"/>
      <c r="K61" s="296"/>
    </row>
    <row r="62" spans="2:11" ht="12.75" customHeight="1">
      <c r="B62" s="295"/>
      <c r="C62" s="300"/>
      <c r="D62" s="300"/>
      <c r="E62" s="303"/>
      <c r="F62" s="300"/>
      <c r="G62" s="300"/>
      <c r="H62" s="300"/>
      <c r="I62" s="300"/>
      <c r="J62" s="300"/>
      <c r="K62" s="296"/>
    </row>
    <row r="63" spans="2:11" ht="15" customHeight="1">
      <c r="B63" s="295"/>
      <c r="C63" s="300"/>
      <c r="D63" s="422" t="s">
        <v>1801</v>
      </c>
      <c r="E63" s="422"/>
      <c r="F63" s="422"/>
      <c r="G63" s="422"/>
      <c r="H63" s="422"/>
      <c r="I63" s="422"/>
      <c r="J63" s="422"/>
      <c r="K63" s="296"/>
    </row>
    <row r="64" spans="2:11" ht="15" customHeight="1">
      <c r="B64" s="295"/>
      <c r="C64" s="300"/>
      <c r="D64" s="423" t="s">
        <v>1802</v>
      </c>
      <c r="E64" s="423"/>
      <c r="F64" s="423"/>
      <c r="G64" s="423"/>
      <c r="H64" s="423"/>
      <c r="I64" s="423"/>
      <c r="J64" s="423"/>
      <c r="K64" s="296"/>
    </row>
    <row r="65" spans="2:11" ht="15" customHeight="1">
      <c r="B65" s="295"/>
      <c r="C65" s="300"/>
      <c r="D65" s="422" t="s">
        <v>1803</v>
      </c>
      <c r="E65" s="422"/>
      <c r="F65" s="422"/>
      <c r="G65" s="422"/>
      <c r="H65" s="422"/>
      <c r="I65" s="422"/>
      <c r="J65" s="422"/>
      <c r="K65" s="296"/>
    </row>
    <row r="66" spans="2:11" ht="15" customHeight="1">
      <c r="B66" s="295"/>
      <c r="C66" s="300"/>
      <c r="D66" s="422" t="s">
        <v>1804</v>
      </c>
      <c r="E66" s="422"/>
      <c r="F66" s="422"/>
      <c r="G66" s="422"/>
      <c r="H66" s="422"/>
      <c r="I66" s="422"/>
      <c r="J66" s="422"/>
      <c r="K66" s="296"/>
    </row>
    <row r="67" spans="2:11" ht="15" customHeight="1">
      <c r="B67" s="295"/>
      <c r="C67" s="300"/>
      <c r="D67" s="422" t="s">
        <v>1805</v>
      </c>
      <c r="E67" s="422"/>
      <c r="F67" s="422"/>
      <c r="G67" s="422"/>
      <c r="H67" s="422"/>
      <c r="I67" s="422"/>
      <c r="J67" s="422"/>
      <c r="K67" s="296"/>
    </row>
    <row r="68" spans="2:11" ht="15" customHeight="1">
      <c r="B68" s="295"/>
      <c r="C68" s="300"/>
      <c r="D68" s="422" t="s">
        <v>1806</v>
      </c>
      <c r="E68" s="422"/>
      <c r="F68" s="422"/>
      <c r="G68" s="422"/>
      <c r="H68" s="422"/>
      <c r="I68" s="422"/>
      <c r="J68" s="422"/>
      <c r="K68" s="296"/>
    </row>
    <row r="69" spans="2:11" ht="12.75" customHeight="1">
      <c r="B69" s="304"/>
      <c r="C69" s="305"/>
      <c r="D69" s="305"/>
      <c r="E69" s="305"/>
      <c r="F69" s="305"/>
      <c r="G69" s="305"/>
      <c r="H69" s="305"/>
      <c r="I69" s="305"/>
      <c r="J69" s="305"/>
      <c r="K69" s="306"/>
    </row>
    <row r="70" spans="2:11" ht="18.75" customHeight="1">
      <c r="B70" s="307"/>
      <c r="C70" s="307"/>
      <c r="D70" s="307"/>
      <c r="E70" s="307"/>
      <c r="F70" s="307"/>
      <c r="G70" s="307"/>
      <c r="H70" s="307"/>
      <c r="I70" s="307"/>
      <c r="J70" s="307"/>
      <c r="K70" s="308"/>
    </row>
    <row r="71" spans="2:11" ht="18.75" customHeight="1">
      <c r="B71" s="308"/>
      <c r="C71" s="308"/>
      <c r="D71" s="308"/>
      <c r="E71" s="308"/>
      <c r="F71" s="308"/>
      <c r="G71" s="308"/>
      <c r="H71" s="308"/>
      <c r="I71" s="308"/>
      <c r="J71" s="308"/>
      <c r="K71" s="308"/>
    </row>
    <row r="72" spans="2:11" ht="7.5" customHeight="1">
      <c r="B72" s="309"/>
      <c r="C72" s="310"/>
      <c r="D72" s="310"/>
      <c r="E72" s="310"/>
      <c r="F72" s="310"/>
      <c r="G72" s="310"/>
      <c r="H72" s="310"/>
      <c r="I72" s="310"/>
      <c r="J72" s="310"/>
      <c r="K72" s="311"/>
    </row>
    <row r="73" spans="2:11" ht="45" customHeight="1">
      <c r="B73" s="312"/>
      <c r="C73" s="424" t="s">
        <v>121</v>
      </c>
      <c r="D73" s="424"/>
      <c r="E73" s="424"/>
      <c r="F73" s="424"/>
      <c r="G73" s="424"/>
      <c r="H73" s="424"/>
      <c r="I73" s="424"/>
      <c r="J73" s="424"/>
      <c r="K73" s="313"/>
    </row>
    <row r="74" spans="2:11" ht="17.25" customHeight="1">
      <c r="B74" s="312"/>
      <c r="C74" s="314" t="s">
        <v>1807</v>
      </c>
      <c r="D74" s="314"/>
      <c r="E74" s="314"/>
      <c r="F74" s="314" t="s">
        <v>1808</v>
      </c>
      <c r="G74" s="315"/>
      <c r="H74" s="314" t="s">
        <v>145</v>
      </c>
      <c r="I74" s="314" t="s">
        <v>64</v>
      </c>
      <c r="J74" s="314" t="s">
        <v>1809</v>
      </c>
      <c r="K74" s="313"/>
    </row>
    <row r="75" spans="2:11" ht="17.25" customHeight="1">
      <c r="B75" s="312"/>
      <c r="C75" s="316" t="s">
        <v>1810</v>
      </c>
      <c r="D75" s="316"/>
      <c r="E75" s="316"/>
      <c r="F75" s="317" t="s">
        <v>1811</v>
      </c>
      <c r="G75" s="318"/>
      <c r="H75" s="316"/>
      <c r="I75" s="316"/>
      <c r="J75" s="316" t="s">
        <v>1812</v>
      </c>
      <c r="K75" s="313"/>
    </row>
    <row r="76" spans="2:11" ht="5.25" customHeight="1">
      <c r="B76" s="312"/>
      <c r="C76" s="319"/>
      <c r="D76" s="319"/>
      <c r="E76" s="319"/>
      <c r="F76" s="319"/>
      <c r="G76" s="320"/>
      <c r="H76" s="319"/>
      <c r="I76" s="319"/>
      <c r="J76" s="319"/>
      <c r="K76" s="313"/>
    </row>
    <row r="77" spans="2:11" ht="15" customHeight="1">
      <c r="B77" s="312"/>
      <c r="C77" s="302" t="s">
        <v>60</v>
      </c>
      <c r="D77" s="319"/>
      <c r="E77" s="319"/>
      <c r="F77" s="321" t="s">
        <v>1813</v>
      </c>
      <c r="G77" s="320"/>
      <c r="H77" s="302" t="s">
        <v>1814</v>
      </c>
      <c r="I77" s="302" t="s">
        <v>1815</v>
      </c>
      <c r="J77" s="302">
        <v>20</v>
      </c>
      <c r="K77" s="313"/>
    </row>
    <row r="78" spans="2:11" ht="15" customHeight="1">
      <c r="B78" s="312"/>
      <c r="C78" s="302" t="s">
        <v>1816</v>
      </c>
      <c r="D78" s="302"/>
      <c r="E78" s="302"/>
      <c r="F78" s="321" t="s">
        <v>1813</v>
      </c>
      <c r="G78" s="320"/>
      <c r="H78" s="302" t="s">
        <v>1817</v>
      </c>
      <c r="I78" s="302" t="s">
        <v>1815</v>
      </c>
      <c r="J78" s="302">
        <v>120</v>
      </c>
      <c r="K78" s="313"/>
    </row>
    <row r="79" spans="2:11" ht="15" customHeight="1">
      <c r="B79" s="322"/>
      <c r="C79" s="302" t="s">
        <v>1818</v>
      </c>
      <c r="D79" s="302"/>
      <c r="E79" s="302"/>
      <c r="F79" s="321" t="s">
        <v>1819</v>
      </c>
      <c r="G79" s="320"/>
      <c r="H79" s="302" t="s">
        <v>1820</v>
      </c>
      <c r="I79" s="302" t="s">
        <v>1815</v>
      </c>
      <c r="J79" s="302">
        <v>50</v>
      </c>
      <c r="K79" s="313"/>
    </row>
    <row r="80" spans="2:11" ht="15" customHeight="1">
      <c r="B80" s="322"/>
      <c r="C80" s="302" t="s">
        <v>1821</v>
      </c>
      <c r="D80" s="302"/>
      <c r="E80" s="302"/>
      <c r="F80" s="321" t="s">
        <v>1813</v>
      </c>
      <c r="G80" s="320"/>
      <c r="H80" s="302" t="s">
        <v>1822</v>
      </c>
      <c r="I80" s="302" t="s">
        <v>1823</v>
      </c>
      <c r="J80" s="302"/>
      <c r="K80" s="313"/>
    </row>
    <row r="81" spans="2:11" ht="15" customHeight="1">
      <c r="B81" s="322"/>
      <c r="C81" s="323" t="s">
        <v>1824</v>
      </c>
      <c r="D81" s="323"/>
      <c r="E81" s="323"/>
      <c r="F81" s="324" t="s">
        <v>1819</v>
      </c>
      <c r="G81" s="323"/>
      <c r="H81" s="323" t="s">
        <v>1825</v>
      </c>
      <c r="I81" s="323" t="s">
        <v>1815</v>
      </c>
      <c r="J81" s="323">
        <v>15</v>
      </c>
      <c r="K81" s="313"/>
    </row>
    <row r="82" spans="2:11" ht="15" customHeight="1">
      <c r="B82" s="322"/>
      <c r="C82" s="323" t="s">
        <v>1826</v>
      </c>
      <c r="D82" s="323"/>
      <c r="E82" s="323"/>
      <c r="F82" s="324" t="s">
        <v>1819</v>
      </c>
      <c r="G82" s="323"/>
      <c r="H82" s="323" t="s">
        <v>1827</v>
      </c>
      <c r="I82" s="323" t="s">
        <v>1815</v>
      </c>
      <c r="J82" s="323">
        <v>15</v>
      </c>
      <c r="K82" s="313"/>
    </row>
    <row r="83" spans="2:11" ht="15" customHeight="1">
      <c r="B83" s="322"/>
      <c r="C83" s="323" t="s">
        <v>1828</v>
      </c>
      <c r="D83" s="323"/>
      <c r="E83" s="323"/>
      <c r="F83" s="324" t="s">
        <v>1819</v>
      </c>
      <c r="G83" s="323"/>
      <c r="H83" s="323" t="s">
        <v>1829</v>
      </c>
      <c r="I83" s="323" t="s">
        <v>1815</v>
      </c>
      <c r="J83" s="323">
        <v>20</v>
      </c>
      <c r="K83" s="313"/>
    </row>
    <row r="84" spans="2:11" ht="15" customHeight="1">
      <c r="B84" s="322"/>
      <c r="C84" s="323" t="s">
        <v>1830</v>
      </c>
      <c r="D84" s="323"/>
      <c r="E84" s="323"/>
      <c r="F84" s="324" t="s">
        <v>1819</v>
      </c>
      <c r="G84" s="323"/>
      <c r="H84" s="323" t="s">
        <v>1831</v>
      </c>
      <c r="I84" s="323" t="s">
        <v>1815</v>
      </c>
      <c r="J84" s="323">
        <v>20</v>
      </c>
      <c r="K84" s="313"/>
    </row>
    <row r="85" spans="2:11" ht="15" customHeight="1">
      <c r="B85" s="322"/>
      <c r="C85" s="302" t="s">
        <v>1832</v>
      </c>
      <c r="D85" s="302"/>
      <c r="E85" s="302"/>
      <c r="F85" s="321" t="s">
        <v>1819</v>
      </c>
      <c r="G85" s="320"/>
      <c r="H85" s="302" t="s">
        <v>1833</v>
      </c>
      <c r="I85" s="302" t="s">
        <v>1815</v>
      </c>
      <c r="J85" s="302">
        <v>50</v>
      </c>
      <c r="K85" s="313"/>
    </row>
    <row r="86" spans="2:11" ht="15" customHeight="1">
      <c r="B86" s="322"/>
      <c r="C86" s="302" t="s">
        <v>1834</v>
      </c>
      <c r="D86" s="302"/>
      <c r="E86" s="302"/>
      <c r="F86" s="321" t="s">
        <v>1819</v>
      </c>
      <c r="G86" s="320"/>
      <c r="H86" s="302" t="s">
        <v>1835</v>
      </c>
      <c r="I86" s="302" t="s">
        <v>1815</v>
      </c>
      <c r="J86" s="302">
        <v>20</v>
      </c>
      <c r="K86" s="313"/>
    </row>
    <row r="87" spans="2:11" ht="15" customHeight="1">
      <c r="B87" s="322"/>
      <c r="C87" s="302" t="s">
        <v>1836</v>
      </c>
      <c r="D87" s="302"/>
      <c r="E87" s="302"/>
      <c r="F87" s="321" t="s">
        <v>1819</v>
      </c>
      <c r="G87" s="320"/>
      <c r="H87" s="302" t="s">
        <v>1837</v>
      </c>
      <c r="I87" s="302" t="s">
        <v>1815</v>
      </c>
      <c r="J87" s="302">
        <v>20</v>
      </c>
      <c r="K87" s="313"/>
    </row>
    <row r="88" spans="2:11" ht="15" customHeight="1">
      <c r="B88" s="322"/>
      <c r="C88" s="302" t="s">
        <v>1838</v>
      </c>
      <c r="D88" s="302"/>
      <c r="E88" s="302"/>
      <c r="F88" s="321" t="s">
        <v>1819</v>
      </c>
      <c r="G88" s="320"/>
      <c r="H88" s="302" t="s">
        <v>1839</v>
      </c>
      <c r="I88" s="302" t="s">
        <v>1815</v>
      </c>
      <c r="J88" s="302">
        <v>50</v>
      </c>
      <c r="K88" s="313"/>
    </row>
    <row r="89" spans="2:11" ht="15" customHeight="1">
      <c r="B89" s="322"/>
      <c r="C89" s="302" t="s">
        <v>1840</v>
      </c>
      <c r="D89" s="302"/>
      <c r="E89" s="302"/>
      <c r="F89" s="321" t="s">
        <v>1819</v>
      </c>
      <c r="G89" s="320"/>
      <c r="H89" s="302" t="s">
        <v>1840</v>
      </c>
      <c r="I89" s="302" t="s">
        <v>1815</v>
      </c>
      <c r="J89" s="302">
        <v>50</v>
      </c>
      <c r="K89" s="313"/>
    </row>
    <row r="90" spans="2:11" ht="15" customHeight="1">
      <c r="B90" s="322"/>
      <c r="C90" s="302" t="s">
        <v>150</v>
      </c>
      <c r="D90" s="302"/>
      <c r="E90" s="302"/>
      <c r="F90" s="321" t="s">
        <v>1819</v>
      </c>
      <c r="G90" s="320"/>
      <c r="H90" s="302" t="s">
        <v>1841</v>
      </c>
      <c r="I90" s="302" t="s">
        <v>1815</v>
      </c>
      <c r="J90" s="302">
        <v>255</v>
      </c>
      <c r="K90" s="313"/>
    </row>
    <row r="91" spans="2:11" ht="15" customHeight="1">
      <c r="B91" s="322"/>
      <c r="C91" s="302" t="s">
        <v>1842</v>
      </c>
      <c r="D91" s="302"/>
      <c r="E91" s="302"/>
      <c r="F91" s="321" t="s">
        <v>1813</v>
      </c>
      <c r="G91" s="320"/>
      <c r="H91" s="302" t="s">
        <v>1843</v>
      </c>
      <c r="I91" s="302" t="s">
        <v>1844</v>
      </c>
      <c r="J91" s="302"/>
      <c r="K91" s="313"/>
    </row>
    <row r="92" spans="2:11" ht="15" customHeight="1">
      <c r="B92" s="322"/>
      <c r="C92" s="302" t="s">
        <v>1845</v>
      </c>
      <c r="D92" s="302"/>
      <c r="E92" s="302"/>
      <c r="F92" s="321" t="s">
        <v>1813</v>
      </c>
      <c r="G92" s="320"/>
      <c r="H92" s="302" t="s">
        <v>1846</v>
      </c>
      <c r="I92" s="302" t="s">
        <v>1847</v>
      </c>
      <c r="J92" s="302"/>
      <c r="K92" s="313"/>
    </row>
    <row r="93" spans="2:11" ht="15" customHeight="1">
      <c r="B93" s="322"/>
      <c r="C93" s="302" t="s">
        <v>1848</v>
      </c>
      <c r="D93" s="302"/>
      <c r="E93" s="302"/>
      <c r="F93" s="321" t="s">
        <v>1813</v>
      </c>
      <c r="G93" s="320"/>
      <c r="H93" s="302" t="s">
        <v>1848</v>
      </c>
      <c r="I93" s="302" t="s">
        <v>1847</v>
      </c>
      <c r="J93" s="302"/>
      <c r="K93" s="313"/>
    </row>
    <row r="94" spans="2:11" ht="15" customHeight="1">
      <c r="B94" s="322"/>
      <c r="C94" s="302" t="s">
        <v>45</v>
      </c>
      <c r="D94" s="302"/>
      <c r="E94" s="302"/>
      <c r="F94" s="321" t="s">
        <v>1813</v>
      </c>
      <c r="G94" s="320"/>
      <c r="H94" s="302" t="s">
        <v>1849</v>
      </c>
      <c r="I94" s="302" t="s">
        <v>1847</v>
      </c>
      <c r="J94" s="302"/>
      <c r="K94" s="313"/>
    </row>
    <row r="95" spans="2:11" ht="15" customHeight="1">
      <c r="B95" s="322"/>
      <c r="C95" s="302" t="s">
        <v>55</v>
      </c>
      <c r="D95" s="302"/>
      <c r="E95" s="302"/>
      <c r="F95" s="321" t="s">
        <v>1813</v>
      </c>
      <c r="G95" s="320"/>
      <c r="H95" s="302" t="s">
        <v>1850</v>
      </c>
      <c r="I95" s="302" t="s">
        <v>1847</v>
      </c>
      <c r="J95" s="302"/>
      <c r="K95" s="313"/>
    </row>
    <row r="96" spans="2:11" ht="15" customHeight="1">
      <c r="B96" s="325"/>
      <c r="C96" s="326"/>
      <c r="D96" s="326"/>
      <c r="E96" s="326"/>
      <c r="F96" s="326"/>
      <c r="G96" s="326"/>
      <c r="H96" s="326"/>
      <c r="I96" s="326"/>
      <c r="J96" s="326"/>
      <c r="K96" s="327"/>
    </row>
    <row r="97" spans="2:11" ht="18.75" customHeight="1">
      <c r="B97" s="328"/>
      <c r="C97" s="329"/>
      <c r="D97" s="329"/>
      <c r="E97" s="329"/>
      <c r="F97" s="329"/>
      <c r="G97" s="329"/>
      <c r="H97" s="329"/>
      <c r="I97" s="329"/>
      <c r="J97" s="329"/>
      <c r="K97" s="328"/>
    </row>
    <row r="98" spans="2:11" ht="18.75" customHeight="1">
      <c r="B98" s="308"/>
      <c r="C98" s="308"/>
      <c r="D98" s="308"/>
      <c r="E98" s="308"/>
      <c r="F98" s="308"/>
      <c r="G98" s="308"/>
      <c r="H98" s="308"/>
      <c r="I98" s="308"/>
      <c r="J98" s="308"/>
      <c r="K98" s="308"/>
    </row>
    <row r="99" spans="2:11" ht="7.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11"/>
    </row>
    <row r="100" spans="2:11" ht="45" customHeight="1">
      <c r="B100" s="312"/>
      <c r="C100" s="424" t="s">
        <v>1851</v>
      </c>
      <c r="D100" s="424"/>
      <c r="E100" s="424"/>
      <c r="F100" s="424"/>
      <c r="G100" s="424"/>
      <c r="H100" s="424"/>
      <c r="I100" s="424"/>
      <c r="J100" s="424"/>
      <c r="K100" s="313"/>
    </row>
    <row r="101" spans="2:11" ht="17.25" customHeight="1">
      <c r="B101" s="312"/>
      <c r="C101" s="314" t="s">
        <v>1807</v>
      </c>
      <c r="D101" s="314"/>
      <c r="E101" s="314"/>
      <c r="F101" s="314" t="s">
        <v>1808</v>
      </c>
      <c r="G101" s="315"/>
      <c r="H101" s="314" t="s">
        <v>145</v>
      </c>
      <c r="I101" s="314" t="s">
        <v>64</v>
      </c>
      <c r="J101" s="314" t="s">
        <v>1809</v>
      </c>
      <c r="K101" s="313"/>
    </row>
    <row r="102" spans="2:11" ht="17.25" customHeight="1">
      <c r="B102" s="312"/>
      <c r="C102" s="316" t="s">
        <v>1810</v>
      </c>
      <c r="D102" s="316"/>
      <c r="E102" s="316"/>
      <c r="F102" s="317" t="s">
        <v>1811</v>
      </c>
      <c r="G102" s="318"/>
      <c r="H102" s="316"/>
      <c r="I102" s="316"/>
      <c r="J102" s="316" t="s">
        <v>1812</v>
      </c>
      <c r="K102" s="313"/>
    </row>
    <row r="103" spans="2:11" ht="5.25" customHeight="1">
      <c r="B103" s="312"/>
      <c r="C103" s="314"/>
      <c r="D103" s="314"/>
      <c r="E103" s="314"/>
      <c r="F103" s="314"/>
      <c r="G103" s="330"/>
      <c r="H103" s="314"/>
      <c r="I103" s="314"/>
      <c r="J103" s="314"/>
      <c r="K103" s="313"/>
    </row>
    <row r="104" spans="2:11" ht="15" customHeight="1">
      <c r="B104" s="312"/>
      <c r="C104" s="302" t="s">
        <v>60</v>
      </c>
      <c r="D104" s="319"/>
      <c r="E104" s="319"/>
      <c r="F104" s="321" t="s">
        <v>1813</v>
      </c>
      <c r="G104" s="330"/>
      <c r="H104" s="302" t="s">
        <v>1852</v>
      </c>
      <c r="I104" s="302" t="s">
        <v>1815</v>
      </c>
      <c r="J104" s="302">
        <v>20</v>
      </c>
      <c r="K104" s="313"/>
    </row>
    <row r="105" spans="2:11" ht="15" customHeight="1">
      <c r="B105" s="312"/>
      <c r="C105" s="302" t="s">
        <v>1816</v>
      </c>
      <c r="D105" s="302"/>
      <c r="E105" s="302"/>
      <c r="F105" s="321" t="s">
        <v>1813</v>
      </c>
      <c r="G105" s="302"/>
      <c r="H105" s="302" t="s">
        <v>1852</v>
      </c>
      <c r="I105" s="302" t="s">
        <v>1815</v>
      </c>
      <c r="J105" s="302">
        <v>120</v>
      </c>
      <c r="K105" s="313"/>
    </row>
    <row r="106" spans="2:11" ht="15" customHeight="1">
      <c r="B106" s="322"/>
      <c r="C106" s="302" t="s">
        <v>1818</v>
      </c>
      <c r="D106" s="302"/>
      <c r="E106" s="302"/>
      <c r="F106" s="321" t="s">
        <v>1819</v>
      </c>
      <c r="G106" s="302"/>
      <c r="H106" s="302" t="s">
        <v>1852</v>
      </c>
      <c r="I106" s="302" t="s">
        <v>1815</v>
      </c>
      <c r="J106" s="302">
        <v>50</v>
      </c>
      <c r="K106" s="313"/>
    </row>
    <row r="107" spans="2:11" ht="15" customHeight="1">
      <c r="B107" s="322"/>
      <c r="C107" s="302" t="s">
        <v>1821</v>
      </c>
      <c r="D107" s="302"/>
      <c r="E107" s="302"/>
      <c r="F107" s="321" t="s">
        <v>1813</v>
      </c>
      <c r="G107" s="302"/>
      <c r="H107" s="302" t="s">
        <v>1852</v>
      </c>
      <c r="I107" s="302" t="s">
        <v>1823</v>
      </c>
      <c r="J107" s="302"/>
      <c r="K107" s="313"/>
    </row>
    <row r="108" spans="2:11" ht="15" customHeight="1">
      <c r="B108" s="322"/>
      <c r="C108" s="302" t="s">
        <v>1832</v>
      </c>
      <c r="D108" s="302"/>
      <c r="E108" s="302"/>
      <c r="F108" s="321" t="s">
        <v>1819</v>
      </c>
      <c r="G108" s="302"/>
      <c r="H108" s="302" t="s">
        <v>1852</v>
      </c>
      <c r="I108" s="302" t="s">
        <v>1815</v>
      </c>
      <c r="J108" s="302">
        <v>50</v>
      </c>
      <c r="K108" s="313"/>
    </row>
    <row r="109" spans="2:11" ht="15" customHeight="1">
      <c r="B109" s="322"/>
      <c r="C109" s="302" t="s">
        <v>1840</v>
      </c>
      <c r="D109" s="302"/>
      <c r="E109" s="302"/>
      <c r="F109" s="321" t="s">
        <v>1819</v>
      </c>
      <c r="G109" s="302"/>
      <c r="H109" s="302" t="s">
        <v>1852</v>
      </c>
      <c r="I109" s="302" t="s">
        <v>1815</v>
      </c>
      <c r="J109" s="302">
        <v>50</v>
      </c>
      <c r="K109" s="313"/>
    </row>
    <row r="110" spans="2:11" ht="15" customHeight="1">
      <c r="B110" s="322"/>
      <c r="C110" s="302" t="s">
        <v>1838</v>
      </c>
      <c r="D110" s="302"/>
      <c r="E110" s="302"/>
      <c r="F110" s="321" t="s">
        <v>1819</v>
      </c>
      <c r="G110" s="302"/>
      <c r="H110" s="302" t="s">
        <v>1852</v>
      </c>
      <c r="I110" s="302" t="s">
        <v>1815</v>
      </c>
      <c r="J110" s="302">
        <v>50</v>
      </c>
      <c r="K110" s="313"/>
    </row>
    <row r="111" spans="2:11" ht="15" customHeight="1">
      <c r="B111" s="322"/>
      <c r="C111" s="302" t="s">
        <v>60</v>
      </c>
      <c r="D111" s="302"/>
      <c r="E111" s="302"/>
      <c r="F111" s="321" t="s">
        <v>1813</v>
      </c>
      <c r="G111" s="302"/>
      <c r="H111" s="302" t="s">
        <v>1853</v>
      </c>
      <c r="I111" s="302" t="s">
        <v>1815</v>
      </c>
      <c r="J111" s="302">
        <v>20</v>
      </c>
      <c r="K111" s="313"/>
    </row>
    <row r="112" spans="2:11" ht="15" customHeight="1">
      <c r="B112" s="322"/>
      <c r="C112" s="302" t="s">
        <v>1854</v>
      </c>
      <c r="D112" s="302"/>
      <c r="E112" s="302"/>
      <c r="F112" s="321" t="s">
        <v>1813</v>
      </c>
      <c r="G112" s="302"/>
      <c r="H112" s="302" t="s">
        <v>1855</v>
      </c>
      <c r="I112" s="302" t="s">
        <v>1815</v>
      </c>
      <c r="J112" s="302">
        <v>120</v>
      </c>
      <c r="K112" s="313"/>
    </row>
    <row r="113" spans="2:11" ht="15" customHeight="1">
      <c r="B113" s="322"/>
      <c r="C113" s="302" t="s">
        <v>45</v>
      </c>
      <c r="D113" s="302"/>
      <c r="E113" s="302"/>
      <c r="F113" s="321" t="s">
        <v>1813</v>
      </c>
      <c r="G113" s="302"/>
      <c r="H113" s="302" t="s">
        <v>1856</v>
      </c>
      <c r="I113" s="302" t="s">
        <v>1847</v>
      </c>
      <c r="J113" s="302"/>
      <c r="K113" s="313"/>
    </row>
    <row r="114" spans="2:11" ht="15" customHeight="1">
      <c r="B114" s="322"/>
      <c r="C114" s="302" t="s">
        <v>55</v>
      </c>
      <c r="D114" s="302"/>
      <c r="E114" s="302"/>
      <c r="F114" s="321" t="s">
        <v>1813</v>
      </c>
      <c r="G114" s="302"/>
      <c r="H114" s="302" t="s">
        <v>1857</v>
      </c>
      <c r="I114" s="302" t="s">
        <v>1847</v>
      </c>
      <c r="J114" s="302"/>
      <c r="K114" s="313"/>
    </row>
    <row r="115" spans="2:11" ht="15" customHeight="1">
      <c r="B115" s="322"/>
      <c r="C115" s="302" t="s">
        <v>64</v>
      </c>
      <c r="D115" s="302"/>
      <c r="E115" s="302"/>
      <c r="F115" s="321" t="s">
        <v>1813</v>
      </c>
      <c r="G115" s="302"/>
      <c r="H115" s="302" t="s">
        <v>1858</v>
      </c>
      <c r="I115" s="302" t="s">
        <v>1859</v>
      </c>
      <c r="J115" s="302"/>
      <c r="K115" s="313"/>
    </row>
    <row r="116" spans="2:11" ht="15" customHeight="1">
      <c r="B116" s="325"/>
      <c r="C116" s="331"/>
      <c r="D116" s="331"/>
      <c r="E116" s="331"/>
      <c r="F116" s="331"/>
      <c r="G116" s="331"/>
      <c r="H116" s="331"/>
      <c r="I116" s="331"/>
      <c r="J116" s="331"/>
      <c r="K116" s="327"/>
    </row>
    <row r="117" spans="2:11" ht="18.75" customHeight="1">
      <c r="B117" s="332"/>
      <c r="C117" s="298"/>
      <c r="D117" s="298"/>
      <c r="E117" s="298"/>
      <c r="F117" s="333"/>
      <c r="G117" s="298"/>
      <c r="H117" s="298"/>
      <c r="I117" s="298"/>
      <c r="J117" s="298"/>
      <c r="K117" s="332"/>
    </row>
    <row r="118" spans="2:11" ht="18.75" customHeight="1">
      <c r="B118" s="308"/>
      <c r="C118" s="308"/>
      <c r="D118" s="308"/>
      <c r="E118" s="308"/>
      <c r="F118" s="308"/>
      <c r="G118" s="308"/>
      <c r="H118" s="308"/>
      <c r="I118" s="308"/>
      <c r="J118" s="308"/>
      <c r="K118" s="308"/>
    </row>
    <row r="119" spans="2:11" ht="7.5" customHeight="1">
      <c r="B119" s="334"/>
      <c r="C119" s="335"/>
      <c r="D119" s="335"/>
      <c r="E119" s="335"/>
      <c r="F119" s="335"/>
      <c r="G119" s="335"/>
      <c r="H119" s="335"/>
      <c r="I119" s="335"/>
      <c r="J119" s="335"/>
      <c r="K119" s="336"/>
    </row>
    <row r="120" spans="2:11" ht="45" customHeight="1">
      <c r="B120" s="337"/>
      <c r="C120" s="419" t="s">
        <v>1860</v>
      </c>
      <c r="D120" s="419"/>
      <c r="E120" s="419"/>
      <c r="F120" s="419"/>
      <c r="G120" s="419"/>
      <c r="H120" s="419"/>
      <c r="I120" s="419"/>
      <c r="J120" s="419"/>
      <c r="K120" s="338"/>
    </row>
    <row r="121" spans="2:11" ht="17.25" customHeight="1">
      <c r="B121" s="339"/>
      <c r="C121" s="314" t="s">
        <v>1807</v>
      </c>
      <c r="D121" s="314"/>
      <c r="E121" s="314"/>
      <c r="F121" s="314" t="s">
        <v>1808</v>
      </c>
      <c r="G121" s="315"/>
      <c r="H121" s="314" t="s">
        <v>145</v>
      </c>
      <c r="I121" s="314" t="s">
        <v>64</v>
      </c>
      <c r="J121" s="314" t="s">
        <v>1809</v>
      </c>
      <c r="K121" s="340"/>
    </row>
    <row r="122" spans="2:11" ht="17.25" customHeight="1">
      <c r="B122" s="339"/>
      <c r="C122" s="316" t="s">
        <v>1810</v>
      </c>
      <c r="D122" s="316"/>
      <c r="E122" s="316"/>
      <c r="F122" s="317" t="s">
        <v>1811</v>
      </c>
      <c r="G122" s="318"/>
      <c r="H122" s="316"/>
      <c r="I122" s="316"/>
      <c r="J122" s="316" t="s">
        <v>1812</v>
      </c>
      <c r="K122" s="340"/>
    </row>
    <row r="123" spans="2:11" ht="5.25" customHeight="1">
      <c r="B123" s="341"/>
      <c r="C123" s="319"/>
      <c r="D123" s="319"/>
      <c r="E123" s="319"/>
      <c r="F123" s="319"/>
      <c r="G123" s="302"/>
      <c r="H123" s="319"/>
      <c r="I123" s="319"/>
      <c r="J123" s="319"/>
      <c r="K123" s="342"/>
    </row>
    <row r="124" spans="2:11" ht="15" customHeight="1">
      <c r="B124" s="341"/>
      <c r="C124" s="302" t="s">
        <v>1816</v>
      </c>
      <c r="D124" s="319"/>
      <c r="E124" s="319"/>
      <c r="F124" s="321" t="s">
        <v>1813</v>
      </c>
      <c r="G124" s="302"/>
      <c r="H124" s="302" t="s">
        <v>1852</v>
      </c>
      <c r="I124" s="302" t="s">
        <v>1815</v>
      </c>
      <c r="J124" s="302">
        <v>120</v>
      </c>
      <c r="K124" s="343"/>
    </row>
    <row r="125" spans="2:11" ht="15" customHeight="1">
      <c r="B125" s="341"/>
      <c r="C125" s="302" t="s">
        <v>1861</v>
      </c>
      <c r="D125" s="302"/>
      <c r="E125" s="302"/>
      <c r="F125" s="321" t="s">
        <v>1813</v>
      </c>
      <c r="G125" s="302"/>
      <c r="H125" s="302" t="s">
        <v>1862</v>
      </c>
      <c r="I125" s="302" t="s">
        <v>1815</v>
      </c>
      <c r="J125" s="302" t="s">
        <v>1863</v>
      </c>
      <c r="K125" s="343"/>
    </row>
    <row r="126" spans="2:11" ht="15" customHeight="1">
      <c r="B126" s="341"/>
      <c r="C126" s="302" t="s">
        <v>92</v>
      </c>
      <c r="D126" s="302"/>
      <c r="E126" s="302"/>
      <c r="F126" s="321" t="s">
        <v>1813</v>
      </c>
      <c r="G126" s="302"/>
      <c r="H126" s="302" t="s">
        <v>1864</v>
      </c>
      <c r="I126" s="302" t="s">
        <v>1815</v>
      </c>
      <c r="J126" s="302" t="s">
        <v>1863</v>
      </c>
      <c r="K126" s="343"/>
    </row>
    <row r="127" spans="2:11" ht="15" customHeight="1">
      <c r="B127" s="341"/>
      <c r="C127" s="302" t="s">
        <v>1824</v>
      </c>
      <c r="D127" s="302"/>
      <c r="E127" s="302"/>
      <c r="F127" s="321" t="s">
        <v>1819</v>
      </c>
      <c r="G127" s="302"/>
      <c r="H127" s="302" t="s">
        <v>1825</v>
      </c>
      <c r="I127" s="302" t="s">
        <v>1815</v>
      </c>
      <c r="J127" s="302">
        <v>15</v>
      </c>
      <c r="K127" s="343"/>
    </row>
    <row r="128" spans="2:11" ht="15" customHeight="1">
      <c r="B128" s="341"/>
      <c r="C128" s="323" t="s">
        <v>1826</v>
      </c>
      <c r="D128" s="323"/>
      <c r="E128" s="323"/>
      <c r="F128" s="324" t="s">
        <v>1819</v>
      </c>
      <c r="G128" s="323"/>
      <c r="H128" s="323" t="s">
        <v>1827</v>
      </c>
      <c r="I128" s="323" t="s">
        <v>1815</v>
      </c>
      <c r="J128" s="323">
        <v>15</v>
      </c>
      <c r="K128" s="343"/>
    </row>
    <row r="129" spans="2:11" ht="15" customHeight="1">
      <c r="B129" s="341"/>
      <c r="C129" s="323" t="s">
        <v>1828</v>
      </c>
      <c r="D129" s="323"/>
      <c r="E129" s="323"/>
      <c r="F129" s="324" t="s">
        <v>1819</v>
      </c>
      <c r="G129" s="323"/>
      <c r="H129" s="323" t="s">
        <v>1829</v>
      </c>
      <c r="I129" s="323" t="s">
        <v>1815</v>
      </c>
      <c r="J129" s="323">
        <v>20</v>
      </c>
      <c r="K129" s="343"/>
    </row>
    <row r="130" spans="2:11" ht="15" customHeight="1">
      <c r="B130" s="341"/>
      <c r="C130" s="323" t="s">
        <v>1830</v>
      </c>
      <c r="D130" s="323"/>
      <c r="E130" s="323"/>
      <c r="F130" s="324" t="s">
        <v>1819</v>
      </c>
      <c r="G130" s="323"/>
      <c r="H130" s="323" t="s">
        <v>1831</v>
      </c>
      <c r="I130" s="323" t="s">
        <v>1815</v>
      </c>
      <c r="J130" s="323">
        <v>20</v>
      </c>
      <c r="K130" s="343"/>
    </row>
    <row r="131" spans="2:11" ht="15" customHeight="1">
      <c r="B131" s="341"/>
      <c r="C131" s="302" t="s">
        <v>1818</v>
      </c>
      <c r="D131" s="302"/>
      <c r="E131" s="302"/>
      <c r="F131" s="321" t="s">
        <v>1819</v>
      </c>
      <c r="G131" s="302"/>
      <c r="H131" s="302" t="s">
        <v>1852</v>
      </c>
      <c r="I131" s="302" t="s">
        <v>1815</v>
      </c>
      <c r="J131" s="302">
        <v>50</v>
      </c>
      <c r="K131" s="343"/>
    </row>
    <row r="132" spans="2:11" ht="15" customHeight="1">
      <c r="B132" s="341"/>
      <c r="C132" s="302" t="s">
        <v>1832</v>
      </c>
      <c r="D132" s="302"/>
      <c r="E132" s="302"/>
      <c r="F132" s="321" t="s">
        <v>1819</v>
      </c>
      <c r="G132" s="302"/>
      <c r="H132" s="302" t="s">
        <v>1852</v>
      </c>
      <c r="I132" s="302" t="s">
        <v>1815</v>
      </c>
      <c r="J132" s="302">
        <v>50</v>
      </c>
      <c r="K132" s="343"/>
    </row>
    <row r="133" spans="2:11" ht="15" customHeight="1">
      <c r="B133" s="341"/>
      <c r="C133" s="302" t="s">
        <v>1838</v>
      </c>
      <c r="D133" s="302"/>
      <c r="E133" s="302"/>
      <c r="F133" s="321" t="s">
        <v>1819</v>
      </c>
      <c r="G133" s="302"/>
      <c r="H133" s="302" t="s">
        <v>1852</v>
      </c>
      <c r="I133" s="302" t="s">
        <v>1815</v>
      </c>
      <c r="J133" s="302">
        <v>50</v>
      </c>
      <c r="K133" s="343"/>
    </row>
    <row r="134" spans="2:11" ht="15" customHeight="1">
      <c r="B134" s="341"/>
      <c r="C134" s="302" t="s">
        <v>1840</v>
      </c>
      <c r="D134" s="302"/>
      <c r="E134" s="302"/>
      <c r="F134" s="321" t="s">
        <v>1819</v>
      </c>
      <c r="G134" s="302"/>
      <c r="H134" s="302" t="s">
        <v>1852</v>
      </c>
      <c r="I134" s="302" t="s">
        <v>1815</v>
      </c>
      <c r="J134" s="302">
        <v>50</v>
      </c>
      <c r="K134" s="343"/>
    </row>
    <row r="135" spans="2:11" ht="15" customHeight="1">
      <c r="B135" s="341"/>
      <c r="C135" s="302" t="s">
        <v>150</v>
      </c>
      <c r="D135" s="302"/>
      <c r="E135" s="302"/>
      <c r="F135" s="321" t="s">
        <v>1819</v>
      </c>
      <c r="G135" s="302"/>
      <c r="H135" s="302" t="s">
        <v>1865</v>
      </c>
      <c r="I135" s="302" t="s">
        <v>1815</v>
      </c>
      <c r="J135" s="302">
        <v>255</v>
      </c>
      <c r="K135" s="343"/>
    </row>
    <row r="136" spans="2:11" ht="15" customHeight="1">
      <c r="B136" s="341"/>
      <c r="C136" s="302" t="s">
        <v>1842</v>
      </c>
      <c r="D136" s="302"/>
      <c r="E136" s="302"/>
      <c r="F136" s="321" t="s">
        <v>1813</v>
      </c>
      <c r="G136" s="302"/>
      <c r="H136" s="302" t="s">
        <v>1866</v>
      </c>
      <c r="I136" s="302" t="s">
        <v>1844</v>
      </c>
      <c r="J136" s="302"/>
      <c r="K136" s="343"/>
    </row>
    <row r="137" spans="2:11" ht="15" customHeight="1">
      <c r="B137" s="341"/>
      <c r="C137" s="302" t="s">
        <v>1845</v>
      </c>
      <c r="D137" s="302"/>
      <c r="E137" s="302"/>
      <c r="F137" s="321" t="s">
        <v>1813</v>
      </c>
      <c r="G137" s="302"/>
      <c r="H137" s="302" t="s">
        <v>1867</v>
      </c>
      <c r="I137" s="302" t="s">
        <v>1847</v>
      </c>
      <c r="J137" s="302"/>
      <c r="K137" s="343"/>
    </row>
    <row r="138" spans="2:11" ht="15" customHeight="1">
      <c r="B138" s="341"/>
      <c r="C138" s="302" t="s">
        <v>1848</v>
      </c>
      <c r="D138" s="302"/>
      <c r="E138" s="302"/>
      <c r="F138" s="321" t="s">
        <v>1813</v>
      </c>
      <c r="G138" s="302"/>
      <c r="H138" s="302" t="s">
        <v>1848</v>
      </c>
      <c r="I138" s="302" t="s">
        <v>1847</v>
      </c>
      <c r="J138" s="302"/>
      <c r="K138" s="343"/>
    </row>
    <row r="139" spans="2:11" ht="15" customHeight="1">
      <c r="B139" s="341"/>
      <c r="C139" s="302" t="s">
        <v>45</v>
      </c>
      <c r="D139" s="302"/>
      <c r="E139" s="302"/>
      <c r="F139" s="321" t="s">
        <v>1813</v>
      </c>
      <c r="G139" s="302"/>
      <c r="H139" s="302" t="s">
        <v>1868</v>
      </c>
      <c r="I139" s="302" t="s">
        <v>1847</v>
      </c>
      <c r="J139" s="302"/>
      <c r="K139" s="343"/>
    </row>
    <row r="140" spans="2:11" ht="15" customHeight="1">
      <c r="B140" s="341"/>
      <c r="C140" s="302" t="s">
        <v>1869</v>
      </c>
      <c r="D140" s="302"/>
      <c r="E140" s="302"/>
      <c r="F140" s="321" t="s">
        <v>1813</v>
      </c>
      <c r="G140" s="302"/>
      <c r="H140" s="302" t="s">
        <v>1870</v>
      </c>
      <c r="I140" s="302" t="s">
        <v>1847</v>
      </c>
      <c r="J140" s="302"/>
      <c r="K140" s="343"/>
    </row>
    <row r="141" spans="2:11" ht="15" customHeight="1">
      <c r="B141" s="344"/>
      <c r="C141" s="345"/>
      <c r="D141" s="345"/>
      <c r="E141" s="345"/>
      <c r="F141" s="345"/>
      <c r="G141" s="345"/>
      <c r="H141" s="345"/>
      <c r="I141" s="345"/>
      <c r="J141" s="345"/>
      <c r="K141" s="346"/>
    </row>
    <row r="142" spans="2:11" ht="18.75" customHeight="1">
      <c r="B142" s="298"/>
      <c r="C142" s="298"/>
      <c r="D142" s="298"/>
      <c r="E142" s="298"/>
      <c r="F142" s="333"/>
      <c r="G142" s="298"/>
      <c r="H142" s="298"/>
      <c r="I142" s="298"/>
      <c r="J142" s="298"/>
      <c r="K142" s="298"/>
    </row>
    <row r="143" spans="2:11" ht="18.75" customHeight="1">
      <c r="B143" s="308"/>
      <c r="C143" s="308"/>
      <c r="D143" s="308"/>
      <c r="E143" s="308"/>
      <c r="F143" s="308"/>
      <c r="G143" s="308"/>
      <c r="H143" s="308"/>
      <c r="I143" s="308"/>
      <c r="J143" s="308"/>
      <c r="K143" s="308"/>
    </row>
    <row r="144" spans="2:11" ht="7.5" customHeight="1">
      <c r="B144" s="309"/>
      <c r="C144" s="310"/>
      <c r="D144" s="310"/>
      <c r="E144" s="310"/>
      <c r="F144" s="310"/>
      <c r="G144" s="310"/>
      <c r="H144" s="310"/>
      <c r="I144" s="310"/>
      <c r="J144" s="310"/>
      <c r="K144" s="311"/>
    </row>
    <row r="145" spans="2:11" ht="45" customHeight="1">
      <c r="B145" s="312"/>
      <c r="C145" s="424" t="s">
        <v>1871</v>
      </c>
      <c r="D145" s="424"/>
      <c r="E145" s="424"/>
      <c r="F145" s="424"/>
      <c r="G145" s="424"/>
      <c r="H145" s="424"/>
      <c r="I145" s="424"/>
      <c r="J145" s="424"/>
      <c r="K145" s="313"/>
    </row>
    <row r="146" spans="2:11" ht="17.25" customHeight="1">
      <c r="B146" s="312"/>
      <c r="C146" s="314" t="s">
        <v>1807</v>
      </c>
      <c r="D146" s="314"/>
      <c r="E146" s="314"/>
      <c r="F146" s="314" t="s">
        <v>1808</v>
      </c>
      <c r="G146" s="315"/>
      <c r="H146" s="314" t="s">
        <v>145</v>
      </c>
      <c r="I146" s="314" t="s">
        <v>64</v>
      </c>
      <c r="J146" s="314" t="s">
        <v>1809</v>
      </c>
      <c r="K146" s="313"/>
    </row>
    <row r="147" spans="2:11" ht="17.25" customHeight="1">
      <c r="B147" s="312"/>
      <c r="C147" s="316" t="s">
        <v>1810</v>
      </c>
      <c r="D147" s="316"/>
      <c r="E147" s="316"/>
      <c r="F147" s="317" t="s">
        <v>1811</v>
      </c>
      <c r="G147" s="318"/>
      <c r="H147" s="316"/>
      <c r="I147" s="316"/>
      <c r="J147" s="316" t="s">
        <v>1812</v>
      </c>
      <c r="K147" s="313"/>
    </row>
    <row r="148" spans="2:11" ht="5.25" customHeight="1">
      <c r="B148" s="322"/>
      <c r="C148" s="319"/>
      <c r="D148" s="319"/>
      <c r="E148" s="319"/>
      <c r="F148" s="319"/>
      <c r="G148" s="320"/>
      <c r="H148" s="319"/>
      <c r="I148" s="319"/>
      <c r="J148" s="319"/>
      <c r="K148" s="343"/>
    </row>
    <row r="149" spans="2:11" ht="15" customHeight="1">
      <c r="B149" s="322"/>
      <c r="C149" s="347" t="s">
        <v>1816</v>
      </c>
      <c r="D149" s="302"/>
      <c r="E149" s="302"/>
      <c r="F149" s="348" t="s">
        <v>1813</v>
      </c>
      <c r="G149" s="302"/>
      <c r="H149" s="347" t="s">
        <v>1852</v>
      </c>
      <c r="I149" s="347" t="s">
        <v>1815</v>
      </c>
      <c r="J149" s="347">
        <v>120</v>
      </c>
      <c r="K149" s="343"/>
    </row>
    <row r="150" spans="2:11" ht="15" customHeight="1">
      <c r="B150" s="322"/>
      <c r="C150" s="347" t="s">
        <v>1861</v>
      </c>
      <c r="D150" s="302"/>
      <c r="E150" s="302"/>
      <c r="F150" s="348" t="s">
        <v>1813</v>
      </c>
      <c r="G150" s="302"/>
      <c r="H150" s="347" t="s">
        <v>1872</v>
      </c>
      <c r="I150" s="347" t="s">
        <v>1815</v>
      </c>
      <c r="J150" s="347" t="s">
        <v>1863</v>
      </c>
      <c r="K150" s="343"/>
    </row>
    <row r="151" spans="2:11" ht="15" customHeight="1">
      <c r="B151" s="322"/>
      <c r="C151" s="347" t="s">
        <v>92</v>
      </c>
      <c r="D151" s="302"/>
      <c r="E151" s="302"/>
      <c r="F151" s="348" t="s">
        <v>1813</v>
      </c>
      <c r="G151" s="302"/>
      <c r="H151" s="347" t="s">
        <v>1873</v>
      </c>
      <c r="I151" s="347" t="s">
        <v>1815</v>
      </c>
      <c r="J151" s="347" t="s">
        <v>1863</v>
      </c>
      <c r="K151" s="343"/>
    </row>
    <row r="152" spans="2:11" ht="15" customHeight="1">
      <c r="B152" s="322"/>
      <c r="C152" s="347" t="s">
        <v>1818</v>
      </c>
      <c r="D152" s="302"/>
      <c r="E152" s="302"/>
      <c r="F152" s="348" t="s">
        <v>1819</v>
      </c>
      <c r="G152" s="302"/>
      <c r="H152" s="347" t="s">
        <v>1852</v>
      </c>
      <c r="I152" s="347" t="s">
        <v>1815</v>
      </c>
      <c r="J152" s="347">
        <v>50</v>
      </c>
      <c r="K152" s="343"/>
    </row>
    <row r="153" spans="2:11" ht="15" customHeight="1">
      <c r="B153" s="322"/>
      <c r="C153" s="347" t="s">
        <v>1821</v>
      </c>
      <c r="D153" s="302"/>
      <c r="E153" s="302"/>
      <c r="F153" s="348" t="s">
        <v>1813</v>
      </c>
      <c r="G153" s="302"/>
      <c r="H153" s="347" t="s">
        <v>1852</v>
      </c>
      <c r="I153" s="347" t="s">
        <v>1823</v>
      </c>
      <c r="J153" s="347"/>
      <c r="K153" s="343"/>
    </row>
    <row r="154" spans="2:11" ht="15" customHeight="1">
      <c r="B154" s="322"/>
      <c r="C154" s="347" t="s">
        <v>1832</v>
      </c>
      <c r="D154" s="302"/>
      <c r="E154" s="302"/>
      <c r="F154" s="348" t="s">
        <v>1819</v>
      </c>
      <c r="G154" s="302"/>
      <c r="H154" s="347" t="s">
        <v>1852</v>
      </c>
      <c r="I154" s="347" t="s">
        <v>1815</v>
      </c>
      <c r="J154" s="347">
        <v>50</v>
      </c>
      <c r="K154" s="343"/>
    </row>
    <row r="155" spans="2:11" ht="15" customHeight="1">
      <c r="B155" s="322"/>
      <c r="C155" s="347" t="s">
        <v>1840</v>
      </c>
      <c r="D155" s="302"/>
      <c r="E155" s="302"/>
      <c r="F155" s="348" t="s">
        <v>1819</v>
      </c>
      <c r="G155" s="302"/>
      <c r="H155" s="347" t="s">
        <v>1852</v>
      </c>
      <c r="I155" s="347" t="s">
        <v>1815</v>
      </c>
      <c r="J155" s="347">
        <v>50</v>
      </c>
      <c r="K155" s="343"/>
    </row>
    <row r="156" spans="2:11" ht="15" customHeight="1">
      <c r="B156" s="322"/>
      <c r="C156" s="347" t="s">
        <v>1838</v>
      </c>
      <c r="D156" s="302"/>
      <c r="E156" s="302"/>
      <c r="F156" s="348" t="s">
        <v>1819</v>
      </c>
      <c r="G156" s="302"/>
      <c r="H156" s="347" t="s">
        <v>1852</v>
      </c>
      <c r="I156" s="347" t="s">
        <v>1815</v>
      </c>
      <c r="J156" s="347">
        <v>50</v>
      </c>
      <c r="K156" s="343"/>
    </row>
    <row r="157" spans="2:11" ht="15" customHeight="1">
      <c r="B157" s="322"/>
      <c r="C157" s="347" t="s">
        <v>128</v>
      </c>
      <c r="D157" s="302"/>
      <c r="E157" s="302"/>
      <c r="F157" s="348" t="s">
        <v>1813</v>
      </c>
      <c r="G157" s="302"/>
      <c r="H157" s="347" t="s">
        <v>1874</v>
      </c>
      <c r="I157" s="347" t="s">
        <v>1815</v>
      </c>
      <c r="J157" s="347" t="s">
        <v>1875</v>
      </c>
      <c r="K157" s="343"/>
    </row>
    <row r="158" spans="2:11" ht="15" customHeight="1">
      <c r="B158" s="322"/>
      <c r="C158" s="347" t="s">
        <v>1876</v>
      </c>
      <c r="D158" s="302"/>
      <c r="E158" s="302"/>
      <c r="F158" s="348" t="s">
        <v>1813</v>
      </c>
      <c r="G158" s="302"/>
      <c r="H158" s="347" t="s">
        <v>1877</v>
      </c>
      <c r="I158" s="347" t="s">
        <v>1847</v>
      </c>
      <c r="J158" s="347"/>
      <c r="K158" s="343"/>
    </row>
    <row r="159" spans="2:11" ht="15" customHeight="1">
      <c r="B159" s="349"/>
      <c r="C159" s="331"/>
      <c r="D159" s="331"/>
      <c r="E159" s="331"/>
      <c r="F159" s="331"/>
      <c r="G159" s="331"/>
      <c r="H159" s="331"/>
      <c r="I159" s="331"/>
      <c r="J159" s="331"/>
      <c r="K159" s="350"/>
    </row>
    <row r="160" spans="2:11" ht="18.75" customHeight="1">
      <c r="B160" s="298"/>
      <c r="C160" s="302"/>
      <c r="D160" s="302"/>
      <c r="E160" s="302"/>
      <c r="F160" s="321"/>
      <c r="G160" s="302"/>
      <c r="H160" s="302"/>
      <c r="I160" s="302"/>
      <c r="J160" s="302"/>
      <c r="K160" s="298"/>
    </row>
    <row r="161" spans="2:11" ht="18.75" customHeight="1">
      <c r="B161" s="308"/>
      <c r="C161" s="308"/>
      <c r="D161" s="308"/>
      <c r="E161" s="308"/>
      <c r="F161" s="308"/>
      <c r="G161" s="308"/>
      <c r="H161" s="308"/>
      <c r="I161" s="308"/>
      <c r="J161" s="308"/>
      <c r="K161" s="308"/>
    </row>
    <row r="162" spans="2:11" ht="7.5" customHeight="1">
      <c r="B162" s="290"/>
      <c r="C162" s="291"/>
      <c r="D162" s="291"/>
      <c r="E162" s="291"/>
      <c r="F162" s="291"/>
      <c r="G162" s="291"/>
      <c r="H162" s="291"/>
      <c r="I162" s="291"/>
      <c r="J162" s="291"/>
      <c r="K162" s="292"/>
    </row>
    <row r="163" spans="2:11" ht="45" customHeight="1">
      <c r="B163" s="293"/>
      <c r="C163" s="419" t="s">
        <v>1878</v>
      </c>
      <c r="D163" s="419"/>
      <c r="E163" s="419"/>
      <c r="F163" s="419"/>
      <c r="G163" s="419"/>
      <c r="H163" s="419"/>
      <c r="I163" s="419"/>
      <c r="J163" s="419"/>
      <c r="K163" s="294"/>
    </row>
    <row r="164" spans="2:11" ht="17.25" customHeight="1">
      <c r="B164" s="293"/>
      <c r="C164" s="314" t="s">
        <v>1807</v>
      </c>
      <c r="D164" s="314"/>
      <c r="E164" s="314"/>
      <c r="F164" s="314" t="s">
        <v>1808</v>
      </c>
      <c r="G164" s="351"/>
      <c r="H164" s="352" t="s">
        <v>145</v>
      </c>
      <c r="I164" s="352" t="s">
        <v>64</v>
      </c>
      <c r="J164" s="314" t="s">
        <v>1809</v>
      </c>
      <c r="K164" s="294"/>
    </row>
    <row r="165" spans="2:11" ht="17.25" customHeight="1">
      <c r="B165" s="295"/>
      <c r="C165" s="316" t="s">
        <v>1810</v>
      </c>
      <c r="D165" s="316"/>
      <c r="E165" s="316"/>
      <c r="F165" s="317" t="s">
        <v>1811</v>
      </c>
      <c r="G165" s="353"/>
      <c r="H165" s="354"/>
      <c r="I165" s="354"/>
      <c r="J165" s="316" t="s">
        <v>1812</v>
      </c>
      <c r="K165" s="296"/>
    </row>
    <row r="166" spans="2:11" ht="5.25" customHeight="1">
      <c r="B166" s="322"/>
      <c r="C166" s="319"/>
      <c r="D166" s="319"/>
      <c r="E166" s="319"/>
      <c r="F166" s="319"/>
      <c r="G166" s="320"/>
      <c r="H166" s="319"/>
      <c r="I166" s="319"/>
      <c r="J166" s="319"/>
      <c r="K166" s="343"/>
    </row>
    <row r="167" spans="2:11" ht="15" customHeight="1">
      <c r="B167" s="322"/>
      <c r="C167" s="302" t="s">
        <v>1816</v>
      </c>
      <c r="D167" s="302"/>
      <c r="E167" s="302"/>
      <c r="F167" s="321" t="s">
        <v>1813</v>
      </c>
      <c r="G167" s="302"/>
      <c r="H167" s="302" t="s">
        <v>1852</v>
      </c>
      <c r="I167" s="302" t="s">
        <v>1815</v>
      </c>
      <c r="J167" s="302">
        <v>120</v>
      </c>
      <c r="K167" s="343"/>
    </row>
    <row r="168" spans="2:11" ht="15" customHeight="1">
      <c r="B168" s="322"/>
      <c r="C168" s="302" t="s">
        <v>1861</v>
      </c>
      <c r="D168" s="302"/>
      <c r="E168" s="302"/>
      <c r="F168" s="321" t="s">
        <v>1813</v>
      </c>
      <c r="G168" s="302"/>
      <c r="H168" s="302" t="s">
        <v>1862</v>
      </c>
      <c r="I168" s="302" t="s">
        <v>1815</v>
      </c>
      <c r="J168" s="302" t="s">
        <v>1863</v>
      </c>
      <c r="K168" s="343"/>
    </row>
    <row r="169" spans="2:11" ht="15" customHeight="1">
      <c r="B169" s="322"/>
      <c r="C169" s="302" t="s">
        <v>92</v>
      </c>
      <c r="D169" s="302"/>
      <c r="E169" s="302"/>
      <c r="F169" s="321" t="s">
        <v>1813</v>
      </c>
      <c r="G169" s="302"/>
      <c r="H169" s="302" t="s">
        <v>1879</v>
      </c>
      <c r="I169" s="302" t="s">
        <v>1815</v>
      </c>
      <c r="J169" s="302" t="s">
        <v>1863</v>
      </c>
      <c r="K169" s="343"/>
    </row>
    <row r="170" spans="2:11" ht="15" customHeight="1">
      <c r="B170" s="322"/>
      <c r="C170" s="302" t="s">
        <v>1818</v>
      </c>
      <c r="D170" s="302"/>
      <c r="E170" s="302"/>
      <c r="F170" s="321" t="s">
        <v>1819</v>
      </c>
      <c r="G170" s="302"/>
      <c r="H170" s="302" t="s">
        <v>1879</v>
      </c>
      <c r="I170" s="302" t="s">
        <v>1815</v>
      </c>
      <c r="J170" s="302">
        <v>50</v>
      </c>
      <c r="K170" s="343"/>
    </row>
    <row r="171" spans="2:11" ht="15" customHeight="1">
      <c r="B171" s="322"/>
      <c r="C171" s="302" t="s">
        <v>1821</v>
      </c>
      <c r="D171" s="302"/>
      <c r="E171" s="302"/>
      <c r="F171" s="321" t="s">
        <v>1813</v>
      </c>
      <c r="G171" s="302"/>
      <c r="H171" s="302" t="s">
        <v>1879</v>
      </c>
      <c r="I171" s="302" t="s">
        <v>1823</v>
      </c>
      <c r="J171" s="302"/>
      <c r="K171" s="343"/>
    </row>
    <row r="172" spans="2:11" ht="15" customHeight="1">
      <c r="B172" s="322"/>
      <c r="C172" s="302" t="s">
        <v>1832</v>
      </c>
      <c r="D172" s="302"/>
      <c r="E172" s="302"/>
      <c r="F172" s="321" t="s">
        <v>1819</v>
      </c>
      <c r="G172" s="302"/>
      <c r="H172" s="302" t="s">
        <v>1879</v>
      </c>
      <c r="I172" s="302" t="s">
        <v>1815</v>
      </c>
      <c r="J172" s="302">
        <v>50</v>
      </c>
      <c r="K172" s="343"/>
    </row>
    <row r="173" spans="2:11" ht="15" customHeight="1">
      <c r="B173" s="322"/>
      <c r="C173" s="302" t="s">
        <v>1840</v>
      </c>
      <c r="D173" s="302"/>
      <c r="E173" s="302"/>
      <c r="F173" s="321" t="s">
        <v>1819</v>
      </c>
      <c r="G173" s="302"/>
      <c r="H173" s="302" t="s">
        <v>1879</v>
      </c>
      <c r="I173" s="302" t="s">
        <v>1815</v>
      </c>
      <c r="J173" s="302">
        <v>50</v>
      </c>
      <c r="K173" s="343"/>
    </row>
    <row r="174" spans="2:11" ht="15" customHeight="1">
      <c r="B174" s="322"/>
      <c r="C174" s="302" t="s">
        <v>1838</v>
      </c>
      <c r="D174" s="302"/>
      <c r="E174" s="302"/>
      <c r="F174" s="321" t="s">
        <v>1819</v>
      </c>
      <c r="G174" s="302"/>
      <c r="H174" s="302" t="s">
        <v>1879</v>
      </c>
      <c r="I174" s="302" t="s">
        <v>1815</v>
      </c>
      <c r="J174" s="302">
        <v>50</v>
      </c>
      <c r="K174" s="343"/>
    </row>
    <row r="175" spans="2:11" ht="15" customHeight="1">
      <c r="B175" s="322"/>
      <c r="C175" s="302" t="s">
        <v>144</v>
      </c>
      <c r="D175" s="302"/>
      <c r="E175" s="302"/>
      <c r="F175" s="321" t="s">
        <v>1813</v>
      </c>
      <c r="G175" s="302"/>
      <c r="H175" s="302" t="s">
        <v>1880</v>
      </c>
      <c r="I175" s="302" t="s">
        <v>1881</v>
      </c>
      <c r="J175" s="302"/>
      <c r="K175" s="343"/>
    </row>
    <row r="176" spans="2:11" ht="15" customHeight="1">
      <c r="B176" s="322"/>
      <c r="C176" s="302" t="s">
        <v>64</v>
      </c>
      <c r="D176" s="302"/>
      <c r="E176" s="302"/>
      <c r="F176" s="321" t="s">
        <v>1813</v>
      </c>
      <c r="G176" s="302"/>
      <c r="H176" s="302" t="s">
        <v>1882</v>
      </c>
      <c r="I176" s="302" t="s">
        <v>1883</v>
      </c>
      <c r="J176" s="302">
        <v>1</v>
      </c>
      <c r="K176" s="343"/>
    </row>
    <row r="177" spans="2:11" ht="15" customHeight="1">
      <c r="B177" s="322"/>
      <c r="C177" s="302" t="s">
        <v>60</v>
      </c>
      <c r="D177" s="302"/>
      <c r="E177" s="302"/>
      <c r="F177" s="321" t="s">
        <v>1813</v>
      </c>
      <c r="G177" s="302"/>
      <c r="H177" s="302" t="s">
        <v>1884</v>
      </c>
      <c r="I177" s="302" t="s">
        <v>1815</v>
      </c>
      <c r="J177" s="302">
        <v>20</v>
      </c>
      <c r="K177" s="343"/>
    </row>
    <row r="178" spans="2:11" ht="15" customHeight="1">
      <c r="B178" s="322"/>
      <c r="C178" s="302" t="s">
        <v>145</v>
      </c>
      <c r="D178" s="302"/>
      <c r="E178" s="302"/>
      <c r="F178" s="321" t="s">
        <v>1813</v>
      </c>
      <c r="G178" s="302"/>
      <c r="H178" s="302" t="s">
        <v>1885</v>
      </c>
      <c r="I178" s="302" t="s">
        <v>1815</v>
      </c>
      <c r="J178" s="302">
        <v>255</v>
      </c>
      <c r="K178" s="343"/>
    </row>
    <row r="179" spans="2:11" ht="15" customHeight="1">
      <c r="B179" s="322"/>
      <c r="C179" s="302" t="s">
        <v>146</v>
      </c>
      <c r="D179" s="302"/>
      <c r="E179" s="302"/>
      <c r="F179" s="321" t="s">
        <v>1813</v>
      </c>
      <c r="G179" s="302"/>
      <c r="H179" s="302" t="s">
        <v>1778</v>
      </c>
      <c r="I179" s="302" t="s">
        <v>1815</v>
      </c>
      <c r="J179" s="302">
        <v>10</v>
      </c>
      <c r="K179" s="343"/>
    </row>
    <row r="180" spans="2:11" ht="15" customHeight="1">
      <c r="B180" s="322"/>
      <c r="C180" s="302" t="s">
        <v>147</v>
      </c>
      <c r="D180" s="302"/>
      <c r="E180" s="302"/>
      <c r="F180" s="321" t="s">
        <v>1813</v>
      </c>
      <c r="G180" s="302"/>
      <c r="H180" s="302" t="s">
        <v>1886</v>
      </c>
      <c r="I180" s="302" t="s">
        <v>1847</v>
      </c>
      <c r="J180" s="302"/>
      <c r="K180" s="343"/>
    </row>
    <row r="181" spans="2:11" ht="15" customHeight="1">
      <c r="B181" s="322"/>
      <c r="C181" s="302" t="s">
        <v>1887</v>
      </c>
      <c r="D181" s="302"/>
      <c r="E181" s="302"/>
      <c r="F181" s="321" t="s">
        <v>1813</v>
      </c>
      <c r="G181" s="302"/>
      <c r="H181" s="302" t="s">
        <v>1888</v>
      </c>
      <c r="I181" s="302" t="s">
        <v>1847</v>
      </c>
      <c r="J181" s="302"/>
      <c r="K181" s="343"/>
    </row>
    <row r="182" spans="2:11" ht="15" customHeight="1">
      <c r="B182" s="322"/>
      <c r="C182" s="302" t="s">
        <v>1876</v>
      </c>
      <c r="D182" s="302"/>
      <c r="E182" s="302"/>
      <c r="F182" s="321" t="s">
        <v>1813</v>
      </c>
      <c r="G182" s="302"/>
      <c r="H182" s="302" t="s">
        <v>1889</v>
      </c>
      <c r="I182" s="302" t="s">
        <v>1847</v>
      </c>
      <c r="J182" s="302"/>
      <c r="K182" s="343"/>
    </row>
    <row r="183" spans="2:11" ht="15" customHeight="1">
      <c r="B183" s="322"/>
      <c r="C183" s="302" t="s">
        <v>149</v>
      </c>
      <c r="D183" s="302"/>
      <c r="E183" s="302"/>
      <c r="F183" s="321" t="s">
        <v>1819</v>
      </c>
      <c r="G183" s="302"/>
      <c r="H183" s="302" t="s">
        <v>1890</v>
      </c>
      <c r="I183" s="302" t="s">
        <v>1815</v>
      </c>
      <c r="J183" s="302">
        <v>50</v>
      </c>
      <c r="K183" s="343"/>
    </row>
    <row r="184" spans="2:11" ht="15" customHeight="1">
      <c r="B184" s="322"/>
      <c r="C184" s="302" t="s">
        <v>1891</v>
      </c>
      <c r="D184" s="302"/>
      <c r="E184" s="302"/>
      <c r="F184" s="321" t="s">
        <v>1819</v>
      </c>
      <c r="G184" s="302"/>
      <c r="H184" s="302" t="s">
        <v>1892</v>
      </c>
      <c r="I184" s="302" t="s">
        <v>1893</v>
      </c>
      <c r="J184" s="302"/>
      <c r="K184" s="343"/>
    </row>
    <row r="185" spans="2:11" ht="15" customHeight="1">
      <c r="B185" s="322"/>
      <c r="C185" s="302" t="s">
        <v>1894</v>
      </c>
      <c r="D185" s="302"/>
      <c r="E185" s="302"/>
      <c r="F185" s="321" t="s">
        <v>1819</v>
      </c>
      <c r="G185" s="302"/>
      <c r="H185" s="302" t="s">
        <v>1895</v>
      </c>
      <c r="I185" s="302" t="s">
        <v>1893</v>
      </c>
      <c r="J185" s="302"/>
      <c r="K185" s="343"/>
    </row>
    <row r="186" spans="2:11" ht="15" customHeight="1">
      <c r="B186" s="322"/>
      <c r="C186" s="302" t="s">
        <v>1896</v>
      </c>
      <c r="D186" s="302"/>
      <c r="E186" s="302"/>
      <c r="F186" s="321" t="s">
        <v>1819</v>
      </c>
      <c r="G186" s="302"/>
      <c r="H186" s="302" t="s">
        <v>1897</v>
      </c>
      <c r="I186" s="302" t="s">
        <v>1893</v>
      </c>
      <c r="J186" s="302"/>
      <c r="K186" s="343"/>
    </row>
    <row r="187" spans="2:11" ht="15" customHeight="1">
      <c r="B187" s="322"/>
      <c r="C187" s="355" t="s">
        <v>1898</v>
      </c>
      <c r="D187" s="302"/>
      <c r="E187" s="302"/>
      <c r="F187" s="321" t="s">
        <v>1819</v>
      </c>
      <c r="G187" s="302"/>
      <c r="H187" s="302" t="s">
        <v>1899</v>
      </c>
      <c r="I187" s="302" t="s">
        <v>1900</v>
      </c>
      <c r="J187" s="356" t="s">
        <v>1901</v>
      </c>
      <c r="K187" s="343"/>
    </row>
    <row r="188" spans="2:11" ht="15" customHeight="1">
      <c r="B188" s="322"/>
      <c r="C188" s="307" t="s">
        <v>49</v>
      </c>
      <c r="D188" s="302"/>
      <c r="E188" s="302"/>
      <c r="F188" s="321" t="s">
        <v>1813</v>
      </c>
      <c r="G188" s="302"/>
      <c r="H188" s="298" t="s">
        <v>1902</v>
      </c>
      <c r="I188" s="302" t="s">
        <v>1903</v>
      </c>
      <c r="J188" s="302"/>
      <c r="K188" s="343"/>
    </row>
    <row r="189" spans="2:11" ht="15" customHeight="1">
      <c r="B189" s="322"/>
      <c r="C189" s="307" t="s">
        <v>1904</v>
      </c>
      <c r="D189" s="302"/>
      <c r="E189" s="302"/>
      <c r="F189" s="321" t="s">
        <v>1813</v>
      </c>
      <c r="G189" s="302"/>
      <c r="H189" s="302" t="s">
        <v>1905</v>
      </c>
      <c r="I189" s="302" t="s">
        <v>1847</v>
      </c>
      <c r="J189" s="302"/>
      <c r="K189" s="343"/>
    </row>
    <row r="190" spans="2:11" ht="15" customHeight="1">
      <c r="B190" s="322"/>
      <c r="C190" s="307" t="s">
        <v>1906</v>
      </c>
      <c r="D190" s="302"/>
      <c r="E190" s="302"/>
      <c r="F190" s="321" t="s">
        <v>1813</v>
      </c>
      <c r="G190" s="302"/>
      <c r="H190" s="302" t="s">
        <v>1907</v>
      </c>
      <c r="I190" s="302" t="s">
        <v>1847</v>
      </c>
      <c r="J190" s="302"/>
      <c r="K190" s="343"/>
    </row>
    <row r="191" spans="2:11" ht="15" customHeight="1">
      <c r="B191" s="322"/>
      <c r="C191" s="307" t="s">
        <v>1908</v>
      </c>
      <c r="D191" s="302"/>
      <c r="E191" s="302"/>
      <c r="F191" s="321" t="s">
        <v>1819</v>
      </c>
      <c r="G191" s="302"/>
      <c r="H191" s="302" t="s">
        <v>1909</v>
      </c>
      <c r="I191" s="302" t="s">
        <v>1847</v>
      </c>
      <c r="J191" s="302"/>
      <c r="K191" s="343"/>
    </row>
    <row r="192" spans="2:11" ht="15" customHeight="1">
      <c r="B192" s="349"/>
      <c r="C192" s="357"/>
      <c r="D192" s="331"/>
      <c r="E192" s="331"/>
      <c r="F192" s="331"/>
      <c r="G192" s="331"/>
      <c r="H192" s="331"/>
      <c r="I192" s="331"/>
      <c r="J192" s="331"/>
      <c r="K192" s="350"/>
    </row>
    <row r="193" spans="2:11" ht="18.75" customHeight="1">
      <c r="B193" s="298"/>
      <c r="C193" s="302"/>
      <c r="D193" s="302"/>
      <c r="E193" s="302"/>
      <c r="F193" s="321"/>
      <c r="G193" s="302"/>
      <c r="H193" s="302"/>
      <c r="I193" s="302"/>
      <c r="J193" s="302"/>
      <c r="K193" s="298"/>
    </row>
    <row r="194" spans="2:11" ht="18.75" customHeight="1">
      <c r="B194" s="298"/>
      <c r="C194" s="302"/>
      <c r="D194" s="302"/>
      <c r="E194" s="302"/>
      <c r="F194" s="321"/>
      <c r="G194" s="302"/>
      <c r="H194" s="302"/>
      <c r="I194" s="302"/>
      <c r="J194" s="302"/>
      <c r="K194" s="298"/>
    </row>
    <row r="195" spans="2:11" ht="18.75" customHeight="1">
      <c r="B195" s="308"/>
      <c r="C195" s="308"/>
      <c r="D195" s="308"/>
      <c r="E195" s="308"/>
      <c r="F195" s="308"/>
      <c r="G195" s="308"/>
      <c r="H195" s="308"/>
      <c r="I195" s="308"/>
      <c r="J195" s="308"/>
      <c r="K195" s="308"/>
    </row>
    <row r="196" spans="2:11" ht="13.5">
      <c r="B196" s="290"/>
      <c r="C196" s="291"/>
      <c r="D196" s="291"/>
      <c r="E196" s="291"/>
      <c r="F196" s="291"/>
      <c r="G196" s="291"/>
      <c r="H196" s="291"/>
      <c r="I196" s="291"/>
      <c r="J196" s="291"/>
      <c r="K196" s="292"/>
    </row>
    <row r="197" spans="2:11" ht="21">
      <c r="B197" s="293"/>
      <c r="C197" s="419" t="s">
        <v>1910</v>
      </c>
      <c r="D197" s="419"/>
      <c r="E197" s="419"/>
      <c r="F197" s="419"/>
      <c r="G197" s="419"/>
      <c r="H197" s="419"/>
      <c r="I197" s="419"/>
      <c r="J197" s="419"/>
      <c r="K197" s="294"/>
    </row>
    <row r="198" spans="2:11" ht="25.5" customHeight="1">
      <c r="B198" s="293"/>
      <c r="C198" s="358" t="s">
        <v>1911</v>
      </c>
      <c r="D198" s="358"/>
      <c r="E198" s="358"/>
      <c r="F198" s="358" t="s">
        <v>1912</v>
      </c>
      <c r="G198" s="359"/>
      <c r="H198" s="425" t="s">
        <v>1913</v>
      </c>
      <c r="I198" s="425"/>
      <c r="J198" s="425"/>
      <c r="K198" s="294"/>
    </row>
    <row r="199" spans="2:11" ht="5.25" customHeight="1">
      <c r="B199" s="322"/>
      <c r="C199" s="319"/>
      <c r="D199" s="319"/>
      <c r="E199" s="319"/>
      <c r="F199" s="319"/>
      <c r="G199" s="302"/>
      <c r="H199" s="319"/>
      <c r="I199" s="319"/>
      <c r="J199" s="319"/>
      <c r="K199" s="343"/>
    </row>
    <row r="200" spans="2:11" ht="15" customHeight="1">
      <c r="B200" s="322"/>
      <c r="C200" s="302" t="s">
        <v>1903</v>
      </c>
      <c r="D200" s="302"/>
      <c r="E200" s="302"/>
      <c r="F200" s="321" t="s">
        <v>50</v>
      </c>
      <c r="G200" s="302"/>
      <c r="H200" s="421" t="s">
        <v>1914</v>
      </c>
      <c r="I200" s="421"/>
      <c r="J200" s="421"/>
      <c r="K200" s="343"/>
    </row>
    <row r="201" spans="2:11" ht="15" customHeight="1">
      <c r="B201" s="322"/>
      <c r="C201" s="328"/>
      <c r="D201" s="302"/>
      <c r="E201" s="302"/>
      <c r="F201" s="321" t="s">
        <v>51</v>
      </c>
      <c r="G201" s="302"/>
      <c r="H201" s="421" t="s">
        <v>1915</v>
      </c>
      <c r="I201" s="421"/>
      <c r="J201" s="421"/>
      <c r="K201" s="343"/>
    </row>
    <row r="202" spans="2:11" ht="15" customHeight="1">
      <c r="B202" s="322"/>
      <c r="C202" s="328"/>
      <c r="D202" s="302"/>
      <c r="E202" s="302"/>
      <c r="F202" s="321" t="s">
        <v>54</v>
      </c>
      <c r="G202" s="302"/>
      <c r="H202" s="421" t="s">
        <v>1916</v>
      </c>
      <c r="I202" s="421"/>
      <c r="J202" s="421"/>
      <c r="K202" s="343"/>
    </row>
    <row r="203" spans="2:11" ht="15" customHeight="1">
      <c r="B203" s="322"/>
      <c r="C203" s="302"/>
      <c r="D203" s="302"/>
      <c r="E203" s="302"/>
      <c r="F203" s="321" t="s">
        <v>52</v>
      </c>
      <c r="G203" s="302"/>
      <c r="H203" s="421" t="s">
        <v>1917</v>
      </c>
      <c r="I203" s="421"/>
      <c r="J203" s="421"/>
      <c r="K203" s="343"/>
    </row>
    <row r="204" spans="2:11" ht="15" customHeight="1">
      <c r="B204" s="322"/>
      <c r="C204" s="302"/>
      <c r="D204" s="302"/>
      <c r="E204" s="302"/>
      <c r="F204" s="321" t="s">
        <v>53</v>
      </c>
      <c r="G204" s="302"/>
      <c r="H204" s="421" t="s">
        <v>1918</v>
      </c>
      <c r="I204" s="421"/>
      <c r="J204" s="421"/>
      <c r="K204" s="343"/>
    </row>
    <row r="205" spans="2:11" ht="15" customHeight="1">
      <c r="B205" s="322"/>
      <c r="C205" s="302"/>
      <c r="D205" s="302"/>
      <c r="E205" s="302"/>
      <c r="F205" s="321"/>
      <c r="G205" s="302"/>
      <c r="H205" s="302"/>
      <c r="I205" s="302"/>
      <c r="J205" s="302"/>
      <c r="K205" s="343"/>
    </row>
    <row r="206" spans="2:11" ht="15" customHeight="1">
      <c r="B206" s="322"/>
      <c r="C206" s="302" t="s">
        <v>1859</v>
      </c>
      <c r="D206" s="302"/>
      <c r="E206" s="302"/>
      <c r="F206" s="321" t="s">
        <v>85</v>
      </c>
      <c r="G206" s="302"/>
      <c r="H206" s="421" t="s">
        <v>1919</v>
      </c>
      <c r="I206" s="421"/>
      <c r="J206" s="421"/>
      <c r="K206" s="343"/>
    </row>
    <row r="207" spans="2:11" ht="15" customHeight="1">
      <c r="B207" s="322"/>
      <c r="C207" s="328"/>
      <c r="D207" s="302"/>
      <c r="E207" s="302"/>
      <c r="F207" s="321" t="s">
        <v>1759</v>
      </c>
      <c r="G207" s="302"/>
      <c r="H207" s="421" t="s">
        <v>1760</v>
      </c>
      <c r="I207" s="421"/>
      <c r="J207" s="421"/>
      <c r="K207" s="343"/>
    </row>
    <row r="208" spans="2:11" ht="15" customHeight="1">
      <c r="B208" s="322"/>
      <c r="C208" s="302"/>
      <c r="D208" s="302"/>
      <c r="E208" s="302"/>
      <c r="F208" s="321" t="s">
        <v>1757</v>
      </c>
      <c r="G208" s="302"/>
      <c r="H208" s="421" t="s">
        <v>1920</v>
      </c>
      <c r="I208" s="421"/>
      <c r="J208" s="421"/>
      <c r="K208" s="343"/>
    </row>
    <row r="209" spans="2:11" ht="15" customHeight="1">
      <c r="B209" s="360"/>
      <c r="C209" s="328"/>
      <c r="D209" s="328"/>
      <c r="E209" s="328"/>
      <c r="F209" s="321" t="s">
        <v>1761</v>
      </c>
      <c r="G209" s="307"/>
      <c r="H209" s="420" t="s">
        <v>1762</v>
      </c>
      <c r="I209" s="420"/>
      <c r="J209" s="420"/>
      <c r="K209" s="361"/>
    </row>
    <row r="210" spans="2:11" ht="15" customHeight="1">
      <c r="B210" s="360"/>
      <c r="C210" s="328"/>
      <c r="D210" s="328"/>
      <c r="E210" s="328"/>
      <c r="F210" s="321" t="s">
        <v>833</v>
      </c>
      <c r="G210" s="307"/>
      <c r="H210" s="420" t="s">
        <v>1737</v>
      </c>
      <c r="I210" s="420"/>
      <c r="J210" s="420"/>
      <c r="K210" s="361"/>
    </row>
    <row r="211" spans="2:11" ht="15" customHeight="1">
      <c r="B211" s="360"/>
      <c r="C211" s="328"/>
      <c r="D211" s="328"/>
      <c r="E211" s="328"/>
      <c r="F211" s="362"/>
      <c r="G211" s="307"/>
      <c r="H211" s="363"/>
      <c r="I211" s="363"/>
      <c r="J211" s="363"/>
      <c r="K211" s="361"/>
    </row>
    <row r="212" spans="2:11" ht="15" customHeight="1">
      <c r="B212" s="360"/>
      <c r="C212" s="302" t="s">
        <v>1883</v>
      </c>
      <c r="D212" s="328"/>
      <c r="E212" s="328"/>
      <c r="F212" s="321">
        <v>1</v>
      </c>
      <c r="G212" s="307"/>
      <c r="H212" s="420" t="s">
        <v>1921</v>
      </c>
      <c r="I212" s="420"/>
      <c r="J212" s="420"/>
      <c r="K212" s="361"/>
    </row>
    <row r="213" spans="2:11" ht="15" customHeight="1">
      <c r="B213" s="360"/>
      <c r="C213" s="328"/>
      <c r="D213" s="328"/>
      <c r="E213" s="328"/>
      <c r="F213" s="321">
        <v>2</v>
      </c>
      <c r="G213" s="307"/>
      <c r="H213" s="420" t="s">
        <v>1922</v>
      </c>
      <c r="I213" s="420"/>
      <c r="J213" s="420"/>
      <c r="K213" s="361"/>
    </row>
    <row r="214" spans="2:11" ht="15" customHeight="1">
      <c r="B214" s="360"/>
      <c r="C214" s="328"/>
      <c r="D214" s="328"/>
      <c r="E214" s="328"/>
      <c r="F214" s="321">
        <v>3</v>
      </c>
      <c r="G214" s="307"/>
      <c r="H214" s="420" t="s">
        <v>1923</v>
      </c>
      <c r="I214" s="420"/>
      <c r="J214" s="420"/>
      <c r="K214" s="361"/>
    </row>
    <row r="215" spans="2:11" ht="15" customHeight="1">
      <c r="B215" s="360"/>
      <c r="C215" s="328"/>
      <c r="D215" s="328"/>
      <c r="E215" s="328"/>
      <c r="F215" s="321">
        <v>4</v>
      </c>
      <c r="G215" s="307"/>
      <c r="H215" s="420" t="s">
        <v>1924</v>
      </c>
      <c r="I215" s="420"/>
      <c r="J215" s="420"/>
      <c r="K215" s="361"/>
    </row>
    <row r="216" spans="2:11" ht="12.75" customHeight="1">
      <c r="B216" s="364"/>
      <c r="C216" s="365"/>
      <c r="D216" s="365"/>
      <c r="E216" s="365"/>
      <c r="F216" s="365"/>
      <c r="G216" s="365"/>
      <c r="H216" s="365"/>
      <c r="I216" s="365"/>
      <c r="J216" s="365"/>
      <c r="K216" s="366"/>
    </row>
  </sheetData>
  <sheetProtection password="CC35" sheet="1" objects="1" scenarios="1" formatCells="0" formatColumns="0" formatRows="0" sort="0" autoFilter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roba@sindlar.cz</dc:creator>
  <cp:keywords/>
  <dc:description/>
  <cp:lastModifiedBy>Vocel Ales</cp:lastModifiedBy>
  <dcterms:created xsi:type="dcterms:W3CDTF">2017-02-06T14:56:55Z</dcterms:created>
  <dcterms:modified xsi:type="dcterms:W3CDTF">2023-11-15T07:12:39Z</dcterms:modified>
  <cp:category/>
  <cp:version/>
  <cp:contentType/>
  <cp:contentStatus/>
</cp:coreProperties>
</file>