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7640" activeTab="4"/>
  </bookViews>
  <sheets>
    <sheet name="Rekapitulace stavby" sheetId="1" r:id="rId1"/>
    <sheet name="01 - SO 01 - Arm.šachta n..." sheetId="2" r:id="rId2"/>
    <sheet name="02 - SO 02 - Stavební část" sheetId="3" r:id="rId3"/>
    <sheet name="03 - SO 03 - Bourací a de..." sheetId="4" r:id="rId4"/>
    <sheet name="04 - SO 04 - Elektrostave..." sheetId="5" r:id="rId5"/>
    <sheet name="05 - SO 05 - Venkovní pot..." sheetId="6" r:id="rId6"/>
    <sheet name="06 - SO 06 - Oplocení a t..." sheetId="7" r:id="rId7"/>
    <sheet name="07 - PS 01 - Strojně tech..." sheetId="8" r:id="rId8"/>
    <sheet name="08 - PS 02 - Elektro tech..." sheetId="9" r:id="rId9"/>
    <sheet name="09 - VRN" sheetId="10" r:id="rId10"/>
    <sheet name="Seznam figur" sheetId="11" r:id="rId11"/>
    <sheet name="Pokyny pro vyplnění" sheetId="12" r:id="rId12"/>
  </sheets>
  <definedNames>
    <definedName name="_xlnm._FilterDatabase" localSheetId="1" hidden="1">'01 - SO 01 - Arm.šachta n...'!$C$89:$K$227</definedName>
    <definedName name="_xlnm._FilterDatabase" localSheetId="2" hidden="1">'02 - SO 02 - Stavební část'!$C$86:$K$139</definedName>
    <definedName name="_xlnm._FilterDatabase" localSheetId="3" hidden="1">'03 - SO 03 - Bourací a de...'!$C$85:$K$166</definedName>
    <definedName name="_xlnm._FilterDatabase" localSheetId="4" hidden="1">'04 - SO 04 - Elektrostave...'!$C$81:$K$138</definedName>
    <definedName name="_xlnm._FilterDatabase" localSheetId="5" hidden="1">'05 - SO 05 - Venkovní pot...'!$C$84:$K$252</definedName>
    <definedName name="_xlnm._FilterDatabase" localSheetId="6" hidden="1">'06 - SO 06 - Oplocení a t...'!$C$85:$K$179</definedName>
    <definedName name="_xlnm._FilterDatabase" localSheetId="7" hidden="1">'07 - PS 01 - Strojně tech...'!$C$82:$K$145</definedName>
    <definedName name="_xlnm._FilterDatabase" localSheetId="8" hidden="1">'08 - PS 02 - Elektro tech...'!$C$80:$K$194</definedName>
    <definedName name="_xlnm._FilterDatabase" localSheetId="9" hidden="1">'09 - VRN'!$C$79:$K$96</definedName>
    <definedName name="_xlnm.Print_Area" localSheetId="1">'01 - SO 01 - Arm.šachta n...'!$C$4:$J$39,'01 - SO 01 - Arm.šachta n...'!$C$45:$J$71,'01 - SO 01 - Arm.šachta n...'!$C$77:$K$227</definedName>
    <definedName name="_xlnm.Print_Area" localSheetId="2">'02 - SO 02 - Stavební část'!$C$4:$J$39,'02 - SO 02 - Stavební část'!$C$45:$J$68,'02 - SO 02 - Stavební část'!$C$74:$K$139</definedName>
    <definedName name="_xlnm.Print_Area" localSheetId="3">'03 - SO 03 - Bourací a de...'!$C$4:$J$39,'03 - SO 03 - Bourací a de...'!$C$45:$J$67,'03 - SO 03 - Bourací a de...'!$C$73:$K$166</definedName>
    <definedName name="_xlnm.Print_Area" localSheetId="4">'04 - SO 04 - Elektrostave...'!$C$4:$J$39,'04 - SO 04 - Elektrostave...'!$C$45:$J$63,'04 - SO 04 - Elektrostave...'!$C$69:$K$138</definedName>
    <definedName name="_xlnm.Print_Area" localSheetId="5">'05 - SO 05 - Venkovní pot...'!$C$4:$J$39,'05 - SO 05 - Venkovní pot...'!$C$45:$J$66,'05 - SO 05 - Venkovní pot...'!$C$72:$K$252</definedName>
    <definedName name="_xlnm.Print_Area" localSheetId="6">'06 - SO 06 - Oplocení a t...'!$C$4:$J$39,'06 - SO 06 - Oplocení a t...'!$C$45:$J$67,'06 - SO 06 - Oplocení a t...'!$C$73:$K$179</definedName>
    <definedName name="_xlnm.Print_Area" localSheetId="7">'07 - PS 01 - Strojně tech...'!$C$4:$J$39,'07 - PS 01 - Strojně tech...'!$C$45:$J$64,'07 - PS 01 - Strojně tech...'!$C$70:$K$145</definedName>
    <definedName name="_xlnm.Print_Area" localSheetId="8">'08 - PS 02 - Elektro tech...'!$C$4:$J$39,'08 - PS 02 - Elektro tech...'!$C$45:$J$62,'08 - PS 02 - Elektro tech...'!$C$68:$K$194</definedName>
    <definedName name="_xlnm.Print_Area" localSheetId="9">'09 - VRN'!$C$4:$J$39,'09 - VRN'!$C$45:$J$61,'09 - VRN'!$C$67:$K$96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10">'Seznam figur'!$C$4:$G$207</definedName>
    <definedName name="_xlnm.Print_Titles" localSheetId="0">'Rekapitulace stavby'!$52:$52</definedName>
    <definedName name="_xlnm.Print_Titles" localSheetId="1">'01 - SO 01 - Arm.šachta n...'!$89:$89</definedName>
    <definedName name="_xlnm.Print_Titles" localSheetId="2">'02 - SO 02 - Stavební část'!$86:$86</definedName>
    <definedName name="_xlnm.Print_Titles" localSheetId="3">'03 - SO 03 - Bourací a de...'!$85:$85</definedName>
    <definedName name="_xlnm.Print_Titles" localSheetId="4">'04 - SO 04 - Elektrostave...'!$81:$81</definedName>
    <definedName name="_xlnm.Print_Titles" localSheetId="5">'05 - SO 05 - Venkovní pot...'!$84:$84</definedName>
    <definedName name="_xlnm.Print_Titles" localSheetId="6">'06 - SO 06 - Oplocení a t...'!$85:$85</definedName>
    <definedName name="_xlnm.Print_Titles" localSheetId="7">'07 - PS 01 - Strojně tech...'!$82:$82</definedName>
    <definedName name="_xlnm.Print_Titles" localSheetId="8">'08 - PS 02 - Elektro tech...'!$80:$80</definedName>
    <definedName name="_xlnm.Print_Titles" localSheetId="9">'09 - VRN'!$79:$79</definedName>
    <definedName name="_xlnm.Print_Titles" localSheetId="10">'Seznam figur'!$9:$9</definedName>
  </definedNames>
  <calcPr calcId="191029"/>
  <extLst/>
</workbook>
</file>

<file path=xl/sharedStrings.xml><?xml version="1.0" encoding="utf-8"?>
<sst xmlns="http://schemas.openxmlformats.org/spreadsheetml/2006/main" count="10634" uniqueCount="1920">
  <si>
    <t>Export Komplet</t>
  </si>
  <si>
    <t>VZ</t>
  </si>
  <si>
    <t>2.0</t>
  </si>
  <si>
    <t/>
  </si>
  <si>
    <t>False</t>
  </si>
  <si>
    <t>{306d768e-4152-4d5f-bb17-5b520306ecbc}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</si>
  <si>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</si>
  <si>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</si>
  <si>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</si>
  <si>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</si>
  <si>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</si>
  <si>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</si>
  <si>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</si>
  <si>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</si>
  <si>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</si>
  <si>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22-04-3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</si>
  <si>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</si>
  <si>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</si>
  <si>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Jizerní Vtelno - Úpravna vody - rekonstrukce, úprava 24.6.</t>
  </si>
  <si>
    <t>KSO:</t>
  </si>
  <si>
    <t>CC-CZ:</t>
  </si>
  <si>
    <t>Místo:</t>
  </si>
  <si>
    <t xml:space="preserve"> </t>
  </si>
  <si>
    <t>Datum:</t>
  </si>
  <si>
    <t>21. 4. 2022</t>
  </si>
  <si>
    <t>Zadavatel:</t>
  </si>
  <si>
    <t>IČ:</t>
  </si>
  <si>
    <t>DIČ:</t>
  </si>
  <si>
    <t>Uchazeč:</t>
  </si>
  <si>
    <t>Vyplň údaj</t>
  </si>
  <si>
    <t>Projektant:</t>
  </si>
  <si>
    <t>Vodohospodářské inženýrské stavby, a.s.</t>
  </si>
  <si>
    <t>True</t>
  </si>
  <si>
    <t>Zpracovatel:</t>
  </si>
  <si>
    <t>Ing. Josef Němeček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</si>
  <si>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</si>
  <si>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</si>
  <si>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</si>
  <si>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</si>
  <si>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</si>
  <si>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</si>
  <si>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</si>
  <si>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</si>
  <si>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</si>
  <si>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</si>
  <si>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</si>
  <si>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</si>
  <si>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</si>
  <si>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</si>
  <si>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</si>
  <si>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</si>
  <si>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</si>
  <si>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</si>
  <si>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</si>
  <si>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</si>
  <si>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</si>
  <si>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</si>
  <si>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</si>
  <si>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</si>
  <si>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</si>
  <si>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</si>
  <si>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</si>
  <si>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</si>
  <si>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</si>
  <si>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</si>
  <si>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</si>
  <si>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</si>
  <si>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</si>
  <si>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</si>
  <si>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</si>
  <si>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</si>
  <si>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</si>
  <si>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</si>
  <si>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</si>
  <si>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</si>
  <si>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</si>
  <si>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</si>
  <si>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Arm.šachta nad vrtem - rekonstrukce</t>
  </si>
  <si>
    <t>STA</t>
  </si>
  <si>
    <t>1</t>
  </si>
  <si>
    <t>{c8269bd5-9423-4d14-8e4e-a3cf09e34622}</t>
  </si>
  <si>
    <t>2</t>
  </si>
  <si>
    <t>02</t>
  </si>
  <si>
    <t>SO 02 - Stavební část</t>
  </si>
  <si>
    <t>{ca1b04b6-77cb-4703-b71b-9589c4cff5a0}</t>
  </si>
  <si>
    <t>03</t>
  </si>
  <si>
    <t>SO 03 - Bourací a demontážní práce</t>
  </si>
  <si>
    <t>{7666de6f-3fe9-4e0e-8021-592eb23cb468}</t>
  </si>
  <si>
    <t>04</t>
  </si>
  <si>
    <t>SO 04 - Elektrostavební část</t>
  </si>
  <si>
    <t>{e799008f-324a-4b60-9d72-bbe3edd4543a}</t>
  </si>
  <si>
    <t>05</t>
  </si>
  <si>
    <t>SO 05 - Venkovní potrubí</t>
  </si>
  <si>
    <t>{f95d678f-4c8a-4252-b0f0-007b740dd2c3}</t>
  </si>
  <si>
    <t>06</t>
  </si>
  <si>
    <t>SO 06 - Oplocení a terénní úpravy</t>
  </si>
  <si>
    <t>{710ad289-270f-496e-8596-68c0097a90ac}</t>
  </si>
  <si>
    <t>07</t>
  </si>
  <si>
    <t>PS 01 - Strojně technologická část</t>
  </si>
  <si>
    <t>PRO</t>
  </si>
  <si>
    <t>{483d232a-20da-4017-b7f0-834fa087cefb}</t>
  </si>
  <si>
    <t>08</t>
  </si>
  <si>
    <t>PS 02 - Elektro technologická část</t>
  </si>
  <si>
    <t>{2ff91333-1e5b-40e9-bde1-c426bf650d58}</t>
  </si>
  <si>
    <t>09</t>
  </si>
  <si>
    <t>VRN</t>
  </si>
  <si>
    <t>VON</t>
  </si>
  <si>
    <t>{e9c3194a-7edb-4238-8de7-6d582fe00649}</t>
  </si>
  <si>
    <t>san1</t>
  </si>
  <si>
    <t>sanace 1 - stěny šachty</t>
  </si>
  <si>
    <t>m2</t>
  </si>
  <si>
    <t>9,35</t>
  </si>
  <si>
    <t>san2</t>
  </si>
  <si>
    <t>sanace 2 - dno šachty</t>
  </si>
  <si>
    <t>3,096</t>
  </si>
  <si>
    <t>KRYCÍ LIST SOUPISU PRACÍ</t>
  </si>
  <si>
    <t>san3</t>
  </si>
  <si>
    <t>sanace 3 - plocha otvoru</t>
  </si>
  <si>
    <t>0,8</t>
  </si>
  <si>
    <t>kce2</t>
  </si>
  <si>
    <t>plocha víka šachty</t>
  </si>
  <si>
    <t>3,675</t>
  </si>
  <si>
    <t>kce3</t>
  </si>
  <si>
    <t>plocha boků víka</t>
  </si>
  <si>
    <t>12,69</t>
  </si>
  <si>
    <t>Objekt:</t>
  </si>
  <si>
    <t>01 - SO 01 - Arm.šachta nad vrtem - rekonstrukce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</si>
  <si>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</si>
  <si>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</si>
  <si>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</si>
  <si>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</si>
  <si>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</si>
  <si>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</si>
  <si>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</si>
  <si>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</si>
  <si>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</si>
  <si>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</si>
  <si>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</si>
  <si>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</si>
  <si>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</si>
  <si>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</si>
  <si>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</si>
  <si>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</si>
  <si>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</si>
  <si>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</si>
  <si>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</si>
  <si>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</si>
  <si>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</si>
  <si>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</si>
  <si>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</si>
  <si>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</si>
  <si>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</si>
  <si>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</si>
  <si>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</si>
  <si>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</si>
  <si>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</si>
  <si>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</si>
  <si>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</si>
  <si>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</si>
  <si>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</si>
  <si>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</si>
  <si>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31021786R</t>
  </si>
  <si>
    <t>Zazdívka otvorů ve zdivu základovém betonem s kamenem plochy do 0,25 m2 , ve zdi tl. přes 450 do 600 mm, kamenivo frakce 32/63</t>
  </si>
  <si>
    <t>kus</t>
  </si>
  <si>
    <t>4</t>
  </si>
  <si>
    <t>1230995780</t>
  </si>
  <si>
    <t>VV</t>
  </si>
  <si>
    <t>1  "sanace 3 - dobetonávka otvoru šachty 0,4 x 0,4 x 0,5m</t>
  </si>
  <si>
    <t>6</t>
  </si>
  <si>
    <t>Úpravy povrchů, podlahy a osazování výplní</t>
  </si>
  <si>
    <t>631311115</t>
  </si>
  <si>
    <t>Mazanina z betonu prostého bez zvýšených nároků na prostředí tl. přes 50 do 80 mm tř. C 20/25</t>
  </si>
  <si>
    <t>m3</t>
  </si>
  <si>
    <t>CS ÚRS 2022 01</t>
  </si>
  <si>
    <t>1222627876</t>
  </si>
  <si>
    <t>Online PSC</t>
  </si>
  <si>
    <t>https://podminky.urs.cz/item/CS_URS_2022_01/631311115</t>
  </si>
  <si>
    <t>(1,97+3,16)*2*0,05*0,25  "vyrovnání koruny stěn pod izolaci</t>
  </si>
  <si>
    <t>631311135</t>
  </si>
  <si>
    <t>Mazanina z betonu prostého bez zvýšených nároků na prostředí tl. přes 120 do 240 mm tř. C 20/25</t>
  </si>
  <si>
    <t>642351788</t>
  </si>
  <si>
    <t>https://podminky.urs.cz/item/CS_URS_2022_01/631311135</t>
  </si>
  <si>
    <t>san2*0,125  "spádový beton tl. 100-150mm, kamenivo 16/22</t>
  </si>
  <si>
    <t>631319023</t>
  </si>
  <si>
    <t>Příplatek k cenám mazanin za úpravu povrchu mazaniny přehlazením s poprášením cementem pro konečnou úpravu, mazanina tl. přes 120 do 240 mm (10 kg/m3)</t>
  </si>
  <si>
    <t>1958249965</t>
  </si>
  <si>
    <t>https://podminky.urs.cz/item/CS_URS_2022_01/631319023</t>
  </si>
  <si>
    <t>5</t>
  </si>
  <si>
    <t>63131911.1</t>
  </si>
  <si>
    <t>Příplatek k cenám mazanin za vytvoření kalové jímky ve dně d= 200mm</t>
  </si>
  <si>
    <t>970742781</t>
  </si>
  <si>
    <t>631319197</t>
  </si>
  <si>
    <t>Příplatek k cenám mazanin za malou plochu do 5 m2 jednotlivě mazanina tl. přes 120 do 240 mm</t>
  </si>
  <si>
    <t>743660564</t>
  </si>
  <si>
    <t>https://podminky.urs.cz/item/CS_URS_2022_01/631319197</t>
  </si>
  <si>
    <t>7</t>
  </si>
  <si>
    <t>631362021</t>
  </si>
  <si>
    <t>Výztuž mazanin ze svařovaných sítí z drátů typu KARI</t>
  </si>
  <si>
    <t>t</t>
  </si>
  <si>
    <t>344849591</t>
  </si>
  <si>
    <t>https://podminky.urs.cz/item/CS_URS_2022_01/631362021</t>
  </si>
  <si>
    <t>san2*3,1*0,001  "KARI 6/150</t>
  </si>
  <si>
    <t>8</t>
  </si>
  <si>
    <t>Trubní vedení</t>
  </si>
  <si>
    <t>89441030R</t>
  </si>
  <si>
    <t>Osazení betonových dílců šachet - deska zákrytová prefabrikovaná, dle D.1.2</t>
  </si>
  <si>
    <t>1699448268</t>
  </si>
  <si>
    <t>P</t>
  </si>
  <si>
    <t>Poznámka k položce:
prefabrikovaná deska se dvěma vstupními komínky, jeden jako vstupní otvor 600 x 600mm, druhý jako montážní otvor 600 x 800mm.
 Beton C30/37, kompletní dodávka PREFA</t>
  </si>
  <si>
    <t>1  "deska 2000 x 2900 x 250 - kce1</t>
  </si>
  <si>
    <t>9</t>
  </si>
  <si>
    <t>899103112</t>
  </si>
  <si>
    <t>Osazení poklopů litinových a ocelových včetně rámů pro třídu zatížení B125, C250</t>
  </si>
  <si>
    <t>-221623000</t>
  </si>
  <si>
    <t>https://podminky.urs.cz/item/CS_URS_2022_01/899103112</t>
  </si>
  <si>
    <t>10</t>
  </si>
  <si>
    <t>M</t>
  </si>
  <si>
    <t>28661933.1</t>
  </si>
  <si>
    <t>poklop šachtový nerezový 600 x 600  pro třídu zatížení B125</t>
  </si>
  <si>
    <t>-1391863870</t>
  </si>
  <si>
    <t>Poznámka k položce:
 DO VENKOVNÍHO PROSTŘEDÍ S LÍMCEM PRO UKOTVENÍ,
OPATŘENÝ RUČNÍM MADLEM, ODKLÁPĚCÍ (VZOR VaK M.B.)</t>
  </si>
  <si>
    <t>11</t>
  </si>
  <si>
    <t>28661935,1</t>
  </si>
  <si>
    <t>poklop šachtový nerezový  600 x 800 pro třídu zatížení B125</t>
  </si>
  <si>
    <t>-2135997519</t>
  </si>
  <si>
    <t>Ostatní konstrukce a práce-bourání</t>
  </si>
  <si>
    <t>12</t>
  </si>
  <si>
    <t>977131110</t>
  </si>
  <si>
    <t>Vrty příklepovými vrtáky do cihelného zdiva nebo prostého betonu průměru do 16 mm</t>
  </si>
  <si>
    <t>m</t>
  </si>
  <si>
    <t>1289382270</t>
  </si>
  <si>
    <t>https://podminky.urs.cz/item/CS_URS_2022_01/977131110</t>
  </si>
  <si>
    <t>16*0,1  "pol. -c-, výztuž nabetonávky</t>
  </si>
  <si>
    <t>20*0,15  "pol. -f-, kotvení žebříku</t>
  </si>
  <si>
    <t>Součet</t>
  </si>
  <si>
    <t>13</t>
  </si>
  <si>
    <t>977151119</t>
  </si>
  <si>
    <t>Jádrové vrty diamantovými korunkami do stavebních materiálů (železobetonu, betonu, cihel, obkladů, dlažeb, kamene) průměru přes 100 do 110 mm</t>
  </si>
  <si>
    <t>-2106300386</t>
  </si>
  <si>
    <t>https://podminky.urs.cz/item/CS_URS_2022_01/977151119</t>
  </si>
  <si>
    <t>0,55  "prostup 2 - d= 102mm, kabel NN</t>
  </si>
  <si>
    <t>14</t>
  </si>
  <si>
    <t>977151126</t>
  </si>
  <si>
    <t>Jádrové vrty diamantovými korunkami do stavebních materiálů (železobetonu, betonu, cihel, obkladů, dlažeb, kamene) průměru přes 200 do 225 mm</t>
  </si>
  <si>
    <t>1198564286</t>
  </si>
  <si>
    <t>https://podminky.urs.cz/item/CS_URS_2022_01/977151126</t>
  </si>
  <si>
    <t>0,55  "prostup 1, d= 225mm, potrubí nerez DN80</t>
  </si>
  <si>
    <t>97716413R</t>
  </si>
  <si>
    <t>Utěsnění potrubí ve vyvrtaném otvoru do DN 250 - dle TZ a D.1.2</t>
  </si>
  <si>
    <t>kpl</t>
  </si>
  <si>
    <t>38936736</t>
  </si>
  <si>
    <t>Poznámka k položce:
  Dodávka TP kus,  mat.:  nerez AISI 316L</t>
  </si>
  <si>
    <t>1 " prostup 1, d225 - potrubí DN80,  TP kus d= 86x3mm</t>
  </si>
  <si>
    <t>16</t>
  </si>
  <si>
    <t>97716412R</t>
  </si>
  <si>
    <t>Utěsnění potrubí ve vyvrtaném otvoru do DN150</t>
  </si>
  <si>
    <t>kpl.</t>
  </si>
  <si>
    <t>207601855</t>
  </si>
  <si>
    <t>1  "prostup 2 - d102 - kabelový vstup, osadit 2x segmentové těsnění (HDS 100-SSG 18-65)</t>
  </si>
  <si>
    <t>17</t>
  </si>
  <si>
    <t>985121122</t>
  </si>
  <si>
    <t>Tryskání degradovaného betonu stěn, rubu kleneb a podlah vodou pod tlakem přes 300 do 1 250 barů</t>
  </si>
  <si>
    <t>-786391443</t>
  </si>
  <si>
    <t>https://podminky.urs.cz/item/CS_URS_2022_01/985121122</t>
  </si>
  <si>
    <t>(1,37+2,26)*2+2,09  "stěny šachty</t>
  </si>
  <si>
    <t>18</t>
  </si>
  <si>
    <t>985131111</t>
  </si>
  <si>
    <t>Očištění ploch stěn, rubu kleneb a podlah tlakovou vodou</t>
  </si>
  <si>
    <t>-1452266959</t>
  </si>
  <si>
    <t>https://podminky.urs.cz/item/CS_URS_2022_01/985131111</t>
  </si>
  <si>
    <t xml:space="preserve">1,37*2,26  "dno šachty  </t>
  </si>
  <si>
    <t>0,4*4*0,5  "plocha dobetonovávaného otvoru</t>
  </si>
  <si>
    <t>kce2+kce3  "víko šachty</t>
  </si>
  <si>
    <t>19</t>
  </si>
  <si>
    <t>985131411</t>
  </si>
  <si>
    <t>Očištění ploch stěn, rubu kleneb a podlah vysušení stlačeným vzduchem</t>
  </si>
  <si>
    <t>-1141383268</t>
  </si>
  <si>
    <t>https://podminky.urs.cz/item/CS_URS_2022_01/985131411</t>
  </si>
  <si>
    <t>san1+san2+san3+kce2+kce3</t>
  </si>
  <si>
    <t>20</t>
  </si>
  <si>
    <t>985311112</t>
  </si>
  <si>
    <t>Reprofilace betonu sanačními maltami na cementové bázi ručně stěn, tloušťky přes 10 do 20 mm</t>
  </si>
  <si>
    <t>1472758283</t>
  </si>
  <si>
    <t>https://podminky.urs.cz/item/CS_URS_2022_01/985311112</t>
  </si>
  <si>
    <t>san1*0,2  "20% povrchu stěn</t>
  </si>
  <si>
    <t>985311911</t>
  </si>
  <si>
    <t>Reprofilace betonu sanačními maltami na cementové bázi ručně Příplatek k cenám za práci ve stísněném prostoru</t>
  </si>
  <si>
    <t>-297498269</t>
  </si>
  <si>
    <t>https://podminky.urs.cz/item/CS_URS_2022_01/985311911</t>
  </si>
  <si>
    <t>22</t>
  </si>
  <si>
    <t>985323111</t>
  </si>
  <si>
    <t>Spojovací můstek reprofilovaného betonu na cementové bázi, tloušťky 1 mm</t>
  </si>
  <si>
    <t>-806284817</t>
  </si>
  <si>
    <t>https://podminky.urs.cz/item/CS_URS_2022_01/985323111</t>
  </si>
  <si>
    <t>san1  "stěny šachty</t>
  </si>
  <si>
    <t>23</t>
  </si>
  <si>
    <t>985323211</t>
  </si>
  <si>
    <t>Spojovací můstek reprofilovaného betonu na epoxidové bázi, tloušťky 1 mm</t>
  </si>
  <si>
    <t>1833884200</t>
  </si>
  <si>
    <t>https://podminky.urs.cz/item/CS_URS_2022_01/985323211</t>
  </si>
  <si>
    <t>san2+san3</t>
  </si>
  <si>
    <t>24</t>
  </si>
  <si>
    <t>985323911</t>
  </si>
  <si>
    <t>Spojovací můstek reprofilovaného betonu Příplatek k cenám za práci ve stísněném prostoru</t>
  </si>
  <si>
    <t>1169842774</t>
  </si>
  <si>
    <t>https://podminky.urs.cz/item/CS_URS_2022_01/985323911</t>
  </si>
  <si>
    <t>25</t>
  </si>
  <si>
    <t>985671115</t>
  </si>
  <si>
    <t>Ztužující věnce ze železobetonu obrubní nebo příčné tř. C 30/37</t>
  </si>
  <si>
    <t>-69862882</t>
  </si>
  <si>
    <t>https://podminky.urs.cz/item/CS_URS_2022_01/985671115</t>
  </si>
  <si>
    <t>(1,97+3,16)*2*0,3*0,3  "vyrovnání stěn pod zákrytovou desku</t>
  </si>
  <si>
    <t>26</t>
  </si>
  <si>
    <t>985675111</t>
  </si>
  <si>
    <t>Bednění ztužujících věnců zřízení</t>
  </si>
  <si>
    <t>-1452096410</t>
  </si>
  <si>
    <t>https://podminky.urs.cz/item/CS_URS_2022_01/985675111</t>
  </si>
  <si>
    <t>(1,97+3,16)*2*0,3*2 "vyrovnání stěn pod zákrytovou desku</t>
  </si>
  <si>
    <t>27</t>
  </si>
  <si>
    <t>985675121</t>
  </si>
  <si>
    <t>Bednění ztužujících věnců odstranění</t>
  </si>
  <si>
    <t>-2041749017</t>
  </si>
  <si>
    <t>https://podminky.urs.cz/item/CS_URS_2022_01/985675121</t>
  </si>
  <si>
    <t>28</t>
  </si>
  <si>
    <t>985676112</t>
  </si>
  <si>
    <t>Výztuž ztužujících věnců z oceli 10 505 (R) nebo BSt 500</t>
  </si>
  <si>
    <t>-1091743958</t>
  </si>
  <si>
    <t>https://podminky.urs.cz/item/CS_URS_2022_01/985676112</t>
  </si>
  <si>
    <t>0,923*130*0,001  "výztuž</t>
  </si>
  <si>
    <t>998</t>
  </si>
  <si>
    <t>Přesun hmot</t>
  </si>
  <si>
    <t>29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</si>
  <si>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</si>
  <si>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</si>
  <si>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-1499311332</t>
  </si>
  <si>
    <t>https://podminky.urs.cz/item/CS_URS_2022_01/998142251</t>
  </si>
  <si>
    <t>PSV</t>
  </si>
  <si>
    <t>Práce a dodávky PSV</t>
  </si>
  <si>
    <t>711</t>
  </si>
  <si>
    <t>Izolace proti vodě, vlhkosti a plynům</t>
  </si>
  <si>
    <t>30</t>
  </si>
  <si>
    <t>711111001</t>
  </si>
  <si>
    <t>Provedení izolace proti zemní vlhkosti natěradly a tmely za studena na ploše vodorovné V nátěrem penetračním</t>
  </si>
  <si>
    <t>-769013946</t>
  </si>
  <si>
    <t>https://podminky.urs.cz/item/CS_URS_2022_01/711111001</t>
  </si>
  <si>
    <t>kce2+kce3</t>
  </si>
  <si>
    <t>31</t>
  </si>
  <si>
    <t>11163153</t>
  </si>
  <si>
    <t>emulze asfaltová penetrační</t>
  </si>
  <si>
    <t>litr</t>
  </si>
  <si>
    <t>32</t>
  </si>
  <si>
    <t>846599159</t>
  </si>
  <si>
    <t>16,365*0,3 'Přepočtené koeficientem množství</t>
  </si>
  <si>
    <t>711141559</t>
  </si>
  <si>
    <t>Provedení izolace proti zemní vlhkosti pásy přitavením NAIP na ploše vodorovné V</t>
  </si>
  <si>
    <t>-717187136</t>
  </si>
  <si>
    <t>https://podminky.urs.cz/item/CS_URS_2022_01/711141559</t>
  </si>
  <si>
    <t>1,67*2,56-(0,5+0,7)*0,5  "horní plocha víka bez prostupů</t>
  </si>
  <si>
    <t>33</t>
  </si>
  <si>
    <t>711142559</t>
  </si>
  <si>
    <t>Provedení izolace proti zemní vlhkosti pásy přitavením NAIP na ploše svislé S</t>
  </si>
  <si>
    <t>775352270</t>
  </si>
  <si>
    <t>https://podminky.urs.cz/item/CS_URS_2022_01/711142559</t>
  </si>
  <si>
    <t xml:space="preserve">(1,67+2,56)*2*1,5  "plocha boků víka </t>
  </si>
  <si>
    <t>34</t>
  </si>
  <si>
    <t>62853004</t>
  </si>
  <si>
    <t>pás asfaltový natavitelný modifikovaný SBS tl 4,0mm s vložkou ze skleněné tkaniny a spalitelnou PE fólií nebo jemnozrnným minerálním posypem na horním povrchu</t>
  </si>
  <si>
    <t>128342388</t>
  </si>
  <si>
    <t>16,365*1,2 'Přepočtené koeficientem množství</t>
  </si>
  <si>
    <t>35</t>
  </si>
  <si>
    <t>62855002</t>
  </si>
  <si>
    <t>pás asfaltový natavitelný modifikovaný SBS tl 5,0mm s vložkou z polyesterové rohože a spalitelnou PE fólií nebo jemnozrnným minerálním posypem na horním povrchu</t>
  </si>
  <si>
    <t>-2111698751</t>
  </si>
  <si>
    <t>36</t>
  </si>
  <si>
    <t>711491172</t>
  </si>
  <si>
    <t>Provedení doplňků izolace proti vodě textilií na ploše vodorovné V vrstva ochranná</t>
  </si>
  <si>
    <t>-1935340511</t>
  </si>
  <si>
    <t>https://podminky.urs.cz/item/CS_URS_2022_01/711491172</t>
  </si>
  <si>
    <t>37</t>
  </si>
  <si>
    <t>711491272</t>
  </si>
  <si>
    <t>Provedení doplňků izolace proti vodě textilií na ploše svislé S vrstva ochranná</t>
  </si>
  <si>
    <t>-1177323893</t>
  </si>
  <si>
    <t>https://podminky.urs.cz/item/CS_URS_2022_01/711491272</t>
  </si>
  <si>
    <t>38</t>
  </si>
  <si>
    <t>69311199</t>
  </si>
  <si>
    <t>geotextilie netkaná separační, ochranná, filtrační, drenážní PES(70%)+PP(30%) 300g/m2</t>
  </si>
  <si>
    <t>1857068068</t>
  </si>
  <si>
    <t>16,365*1,15 'Přepočtené koeficientem množství</t>
  </si>
  <si>
    <t>39</t>
  </si>
  <si>
    <t>998711101</t>
  </si>
  <si>
    <t>Přesun hmot pro izolace proti vodě, vlhkosti a plynům stanovený z hmotnosti přesunovaného materiálu vodorovná dopravní vzdálenost do 50 m v objektech výšky do 6 m</t>
  </si>
  <si>
    <t>-1655403154</t>
  </si>
  <si>
    <t>https://podminky.urs.cz/item/CS_URS_2022_01/998711101</t>
  </si>
  <si>
    <t>713</t>
  </si>
  <si>
    <t>Izolace tepelné</t>
  </si>
  <si>
    <t>40</t>
  </si>
  <si>
    <t>71312111.1</t>
  </si>
  <si>
    <t>Montáž tepelné izolace podlah rohožemi, pásy, deskami, dílci, bloky lepenými celoplošně</t>
  </si>
  <si>
    <t>-805177389</t>
  </si>
  <si>
    <t>41</t>
  </si>
  <si>
    <t>713131141</t>
  </si>
  <si>
    <t>Montáž tepelné izolace stěn rohožemi, pásy, deskami, dílci, bloky (izolační materiál ve specifikaci) lepením celoplošně</t>
  </si>
  <si>
    <t>156413569</t>
  </si>
  <si>
    <t>https://podminky.urs.cz/item/CS_URS_2022_01/713131141</t>
  </si>
  <si>
    <t>42</t>
  </si>
  <si>
    <t>AZF.RDBT315020</t>
  </si>
  <si>
    <t>Deska FOAMGLAS® READY BOARD RDBT3+ tloušťka 15 cm</t>
  </si>
  <si>
    <t>CS ÚRS 2019 01</t>
  </si>
  <si>
    <t>935102727</t>
  </si>
  <si>
    <t>16,365*1,02 'Přepočtené koeficientem množství</t>
  </si>
  <si>
    <t>43</t>
  </si>
  <si>
    <t>998713101</t>
  </si>
  <si>
    <t>Přesun hmot pro izolace tepelné stanovený z hmotnosti přesunovaného materiálu vodorovná dopravní vzdálenost do 50 m v objektech výšky do 6 m</t>
  </si>
  <si>
    <t>-918985063</t>
  </si>
  <si>
    <t>https://podminky.urs.cz/item/CS_URS_2022_01/998713101</t>
  </si>
  <si>
    <t>767</t>
  </si>
  <si>
    <t>Konstrukce zámečnické</t>
  </si>
  <si>
    <t>44</t>
  </si>
  <si>
    <t>767861011</t>
  </si>
  <si>
    <t>Montáž vnitřních kovových žebříků přímých délky přes 2 do 5 m, ukotvených do betonu</t>
  </si>
  <si>
    <t>-220164439</t>
  </si>
  <si>
    <t>https://podminky.urs.cz/item/CS_URS_2022_01/767861011</t>
  </si>
  <si>
    <t>45</t>
  </si>
  <si>
    <t>44983026.1</t>
  </si>
  <si>
    <t>žebřík výstupový jednoduchý přímý z nerezové oceli dl 2,8m, včetně madla a kotevních prvnků podle D.1.3</t>
  </si>
  <si>
    <t>-1561524897</t>
  </si>
  <si>
    <t>46</t>
  </si>
  <si>
    <t>998767101</t>
  </si>
  <si>
    <t>Přesun hmot pro zámečnické konstrukce stanovený z hmotnosti přesunovaného materiálu vodorovná dopravní vzdálenost do 50 m v objektech výšky do 6 m</t>
  </si>
  <si>
    <t>-2098653565</t>
  </si>
  <si>
    <t>https://podminky.urs.cz/item/CS_URS_2022_01/998767101</t>
  </si>
  <si>
    <t>783</t>
  </si>
  <si>
    <t>Dokončovací práce - nátěry</t>
  </si>
  <si>
    <t>47</t>
  </si>
  <si>
    <t>783826605</t>
  </si>
  <si>
    <t xml:space="preserve">Hydrofobizační nátěr omítek silikonový, transparentní, povrchů hladkých betonových </t>
  </si>
  <si>
    <t>531135181</t>
  </si>
  <si>
    <t>https://podminky.urs.cz/item/CS_URS_2022_01/783826605</t>
  </si>
  <si>
    <t>san1  "vrchní nátěr šachty</t>
  </si>
  <si>
    <t>výkop jámy</t>
  </si>
  <si>
    <t>02 - SO 02 - Stavební část</t>
  </si>
  <si>
    <t xml:space="preserve">    1 - Zemní práce</t>
  </si>
  <si>
    <t xml:space="preserve">    2 - Zakládání</t>
  </si>
  <si>
    <t xml:space="preserve">    4 - Vodorovné konstrukce</t>
  </si>
  <si>
    <t>Zemní práce</t>
  </si>
  <si>
    <t>131151100</t>
  </si>
  <si>
    <t>Hloubení nezapažených jam a zářezů strojně s urovnáním dna do předepsaného profilu a spádu v hornině třídy těžitelnosti I skupiny 1 a 2 do 20 m3</t>
  </si>
  <si>
    <t>-1763985754</t>
  </si>
  <si>
    <t>https://podminky.urs.cz/item/CS_URS_2022_01/131151100</t>
  </si>
  <si>
    <t>v*0,2</t>
  </si>
  <si>
    <t>131251100</t>
  </si>
  <si>
    <t>Hloubení nezapažených jam a zářezů strojně s urovnáním dna do předepsaného profilu a spádu v hornině třídy těžitelnosti I skupiny 3 do 20 m3</t>
  </si>
  <si>
    <t>-1341053602</t>
  </si>
  <si>
    <t>https://podminky.urs.cz/item/CS_URS_2022_01/131251100</t>
  </si>
  <si>
    <t>5*3*0,8  "jáma pro osazení buňky</t>
  </si>
  <si>
    <t>v*0,8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</si>
  <si>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</si>
  <si>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</si>
  <si>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939552244</t>
  </si>
  <si>
    <t>https://podminky.urs.cz/item/CS_URS_2022_01/162351104</t>
  </si>
  <si>
    <t>v*1,5  "meziskládka a zpět - přepoklad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</si>
  <si>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</si>
  <si>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</si>
  <si>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2057241352</t>
  </si>
  <si>
    <t>https://podminky.urs.cz/item/CS_URS_2022_01/162751117</t>
  </si>
  <si>
    <t>v*0,5  "nepotřbná zemina na skládku - předpoklad</t>
  </si>
  <si>
    <t>167151101</t>
  </si>
  <si>
    <t>Nakládání, skládání a překládání neulehlého výkopku nebo sypaniny strojně nakládání, množství do 100 m3, z horniny třídy těžitelnosti I, skupiny 1 až 3</t>
  </si>
  <si>
    <t>-1738312775</t>
  </si>
  <si>
    <t>https://podminky.urs.cz/item/CS_URS_2022_01/167151101</t>
  </si>
  <si>
    <t>171201221</t>
  </si>
  <si>
    <t>Poplatek za uložení stavebního odpadu na skládce (skládkovné) zeminy a kamení zatříděného do Katalogu odpadů pod kódem 17 05 04</t>
  </si>
  <si>
    <t>-1957775107</t>
  </si>
  <si>
    <t>https://podminky.urs.cz/item/CS_URS_2022_01/171201221</t>
  </si>
  <si>
    <t>v*0,5</t>
  </si>
  <si>
    <t>6*1,6 'Přepočtené koeficientem množství</t>
  </si>
  <si>
    <t>Zakládání</t>
  </si>
  <si>
    <t>271532213</t>
  </si>
  <si>
    <t>Podsyp pod základové konstrukce se zhutněním a urovnáním povrchu z kameniva hrubého, frakce 8 - 16 mm</t>
  </si>
  <si>
    <t>1509878746</t>
  </si>
  <si>
    <t>https://podminky.urs.cz/item/CS_URS_2022_01/271532213</t>
  </si>
  <si>
    <t>v  "zásyp pro osazení buňky</t>
  </si>
  <si>
    <t>Vodorovné konstrukce</t>
  </si>
  <si>
    <t>4131250R</t>
  </si>
  <si>
    <t>Montáž ŽB buňky UF 3048 podle specifikace</t>
  </si>
  <si>
    <t>-1519700113</t>
  </si>
  <si>
    <t>Poznámka k položce:
Dodávka obsahuje:
- Betonová buňka typ UF 3048, vč. spádového dna
-Tepelná izolace spodku buňky - FOAMGLAS T4+ - Tl. 100 mm
- Kompletní provedení střechy na stavbě
- Fasáda - Zateplená EPS 100F tl.100mm, Vrchní omítka Akrylátová K2, Sokl.pas marmolit střednězrnný.
- Vnitřní výmalba - Bisil silikon-akryl
- Obklad Rako POOL-16,8m2
- Plastové dveře dvojkřídlé 600+900x2000 mm, vč. kování a prahu 
- Vnitřní nerez mříž dvoukřídlá 600/900x2100mm s rámem podle D.2.3
- Nátěrpodlahy protiskluzový Eternal Stabil,  hydroizolační- 12,8m2 
- Doprava a osazení stanice
- Větrací mřížky se sítí HACO
- Podlahová vpusť svislá - DN 100/75/50 s nerezovou mřížkou
- Prostupy, včetně utěsnění dle D.2.1 :
- E - DN 100, elektrovedení 6x
- T1 až T4, DN 250, 4x
- DN 110, 2x</t>
  </si>
  <si>
    <t>871255202</t>
  </si>
  <si>
    <t>Montáž kanalizačního potrubí z plastů z polyetylenu PE 100 svařovaných elektrotvarovkou v otevřeném výkopu ve sklonu do 20 % SDR 11/PN16 D 90 x 8,2 mm</t>
  </si>
  <si>
    <t>1699591330</t>
  </si>
  <si>
    <t>https://podminky.urs.cz/item/CS_URS_2022_01/871255202</t>
  </si>
  <si>
    <t>2,5  "napojení vpusti</t>
  </si>
  <si>
    <t>28613384</t>
  </si>
  <si>
    <t>potrubí kanalizační tlakové PE100 SDR11 návin se signalizační vrstvou 90x8,2mm</t>
  </si>
  <si>
    <t>-2060010738</t>
  </si>
  <si>
    <t>2,5*1,015 'Přepočtené koeficientem množství</t>
  </si>
  <si>
    <t>877245210</t>
  </si>
  <si>
    <t>Montáž tvarovek na kanalizačním plastovém potrubí z polyetylenu PE 100 elektrotvarovek SDR 11/PN16 kolen 45° d 90</t>
  </si>
  <si>
    <t>1385389127</t>
  </si>
  <si>
    <t>https://podminky.urs.cz/item/CS_URS_2022_01/877245210</t>
  </si>
  <si>
    <t>28614948</t>
  </si>
  <si>
    <t>elektrokoleno 45° PE 100 PN16 D 90mm</t>
  </si>
  <si>
    <t>-463856045</t>
  </si>
  <si>
    <t>877245212</t>
  </si>
  <si>
    <t>Montáž tvarovek na kanalizačním plastovém potrubí z polyetylenu PE 100 elektrotvarovek SDR 11/PN16 kolen 90° d 90</t>
  </si>
  <si>
    <t>-1228924869</t>
  </si>
  <si>
    <t>https://podminky.urs.cz/item/CS_URS_2022_01/877245212</t>
  </si>
  <si>
    <t>28653060</t>
  </si>
  <si>
    <t>elektrokoleno 90° PE 100 D 90mm</t>
  </si>
  <si>
    <t>1417737673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</si>
  <si>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</si>
  <si>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</si>
  <si>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-424877474</t>
  </si>
  <si>
    <t>https://podminky.urs.cz/item/CS_URS_2022_01/998014011</t>
  </si>
  <si>
    <t>767995113</t>
  </si>
  <si>
    <t>Montáž ostatních atypických zámečnických konstrukcí hmotnosti přes 10 do 20 kg</t>
  </si>
  <si>
    <t>kg</t>
  </si>
  <si>
    <t>224001051</t>
  </si>
  <si>
    <t>https://podminky.urs.cz/item/CS_URS_2022_01/767995113</t>
  </si>
  <si>
    <t>14,4  " anténní konzola, podle D.2.4</t>
  </si>
  <si>
    <t>1544104R</t>
  </si>
  <si>
    <t>konzola anténní - zakázková výroba - nerez 17.240</t>
  </si>
  <si>
    <t>1397335334</t>
  </si>
  <si>
    <t>1834334084</t>
  </si>
  <si>
    <t>celkový výkop</t>
  </si>
  <si>
    <t>20,612</t>
  </si>
  <si>
    <t>03 - SO 03 - Bourací a demontážní práce</t>
  </si>
  <si>
    <t xml:space="preserve">    9 - Ostatní konstrukce a práce, bourání</t>
  </si>
  <si>
    <t xml:space="preserve">    997 - Přesun sutě</t>
  </si>
  <si>
    <t>113151111</t>
  </si>
  <si>
    <t>Rozebírání zpevněných ploch s přemístěním na skládku na vzdálenost do 20 m nebo s naložením na dopravní prostředek ze silničních panelů</t>
  </si>
  <si>
    <t>772843036</t>
  </si>
  <si>
    <t>https://podminky.urs.cz/item/CS_URS_2022_01/113151111</t>
  </si>
  <si>
    <t>4,3*4,7  "zpevněná plocha pod ÚV</t>
  </si>
  <si>
    <t>122251101</t>
  </si>
  <si>
    <t>Odkopávky a prokopávky nezapažené strojně v hornině třídy těžitelnosti I skupiny 3 do 20 m3</t>
  </si>
  <si>
    <t>-1523203155</t>
  </si>
  <si>
    <t>https://podminky.urs.cz/item/CS_URS_2022_01/122251101</t>
  </si>
  <si>
    <t>(4,2+4,4)*2*0,5*1,1+1,65*1,5*2  "odkrytí stěn AŠ</t>
  </si>
  <si>
    <t>2,7*4*0,2+4,3*4,7*0,2  "podkladní vrstvy chlorovny a ÚV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</si>
  <si>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</si>
  <si>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</si>
  <si>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-1925238226</t>
  </si>
  <si>
    <t>https://podminky.urs.cz/item/CS_URS_2022_01/162451105</t>
  </si>
  <si>
    <t>v*2 "meziskládka a zpět na zásyp</t>
  </si>
  <si>
    <t>1377654087</t>
  </si>
  <si>
    <t>174151101</t>
  </si>
  <si>
    <t>Zásyp sypaninou z jakékoliv horniny strojně s uložením výkopku ve vrstvách se zhutněním jam, šachet, rýh nebo kolem objektů v těchto vykopávkách</t>
  </si>
  <si>
    <t>-837354394</t>
  </si>
  <si>
    <t>https://podminky.urs.cz/item/CS_URS_2022_01/174151101</t>
  </si>
  <si>
    <t>Poznámka k položce:
včetně záspu vedlejší AŠ, případná chybějící zemina bude použita z přebytku z objektu SO 05</t>
  </si>
  <si>
    <t>v  "zemina zpět do zásypů</t>
  </si>
  <si>
    <t>116951211</t>
  </si>
  <si>
    <t>Zemina promísená s vápnem na deponii za účelem zlepšení jejích mechanických vlastností do zásypů inženýrských sítí a stavebních objektů v množství z objemové hmotnosti zeminy po zhutnění do 1 %</t>
  </si>
  <si>
    <t>1322945296</t>
  </si>
  <si>
    <t>https://podminky.urs.cz/item/CS_URS_2022_01/116951211</t>
  </si>
  <si>
    <t>v   "přetřídění zeminy, úprava po posouzení geologem</t>
  </si>
  <si>
    <t>899102211</t>
  </si>
  <si>
    <t>Demontáž poklopů litinových a ocelových včetně rámů, hmotnosti jednotlivě přes 50 do 100 Kg</t>
  </si>
  <si>
    <t>884539113</t>
  </si>
  <si>
    <t>https://podminky.urs.cz/item/CS_URS_2022_01/899102211</t>
  </si>
  <si>
    <t>Ostatní konstrukce a práce, bourání</t>
  </si>
  <si>
    <t>961044111</t>
  </si>
  <si>
    <t>Bourání základů z betonu prostého</t>
  </si>
  <si>
    <t>-923436292</t>
  </si>
  <si>
    <t>https://podminky.urs.cz/item/CS_URS_2022_01/961044111</t>
  </si>
  <si>
    <t>4*2,7*0,2+4*1*0,15   "základová deska chlorovny vč. chodníčku</t>
  </si>
  <si>
    <t>(4+2,7*2)*0,5*0,2   "úprava zákl. pasu chlorovny</t>
  </si>
  <si>
    <t>(2,5*0,75*0,92)+(2,5*0,5*0,935)+(2*1,2*0,935)+(2,7*0,5*0,8)  "úprava AŠ nad vrtem</t>
  </si>
  <si>
    <t>(1,5*2+1,8)*0,3*0,5  "úprava vedlejší AŠ</t>
  </si>
  <si>
    <t>961055111</t>
  </si>
  <si>
    <t>Bourání základů z betonu železového</t>
  </si>
  <si>
    <t>748837739</t>
  </si>
  <si>
    <t>https://podminky.urs.cz/item/CS_URS_2022_01/961055111</t>
  </si>
  <si>
    <t>4,2*4,4*0,2  "krycí deska nad AŠ</t>
  </si>
  <si>
    <t>963012510</t>
  </si>
  <si>
    <t>Bourání stropů z desek nebo panelů železobetonových prefabrikovaných s dutinami z desek, š. do 300 mm tl. do 140 mm</t>
  </si>
  <si>
    <t>1476813699</t>
  </si>
  <si>
    <t>https://podminky.urs.cz/item/CS_URS_2022_01/963012510</t>
  </si>
  <si>
    <t>4*2,7*0,14   "strop chlorovny</t>
  </si>
  <si>
    <t>981011111</t>
  </si>
  <si>
    <t>Demolice budov postupným rozebíráním dřevěných lehkých, jednostranně obitých</t>
  </si>
  <si>
    <t>-702246006</t>
  </si>
  <si>
    <t>https://podminky.urs.cz/item/CS_URS_2022_01/981011111</t>
  </si>
  <si>
    <t>4,7*4,3*3,95  "úpravna vody</t>
  </si>
  <si>
    <t>981011314</t>
  </si>
  <si>
    <t>Demolice budov postupným rozebíráním z cihel, kamene, smíšeného nebo hrázděného zdiva, tvárnic na maltu vápennou nebo vápenocementovou s podílem konstrukcí přes 20 do 25 %</t>
  </si>
  <si>
    <t>-61243950</t>
  </si>
  <si>
    <t>https://podminky.urs.cz/item/CS_URS_2022_01/981011314</t>
  </si>
  <si>
    <t>2,7*4*3   "chlorovna</t>
  </si>
  <si>
    <t>997</t>
  </si>
  <si>
    <t>Přesun sutě</t>
  </si>
  <si>
    <t>997006002</t>
  </si>
  <si>
    <t>Úprava stavebního odpadu třídění na jednotlivé druhy</t>
  </si>
  <si>
    <t>473036223</t>
  </si>
  <si>
    <t>https://podminky.urs.cz/item/CS_URS_2022_01/997006002</t>
  </si>
  <si>
    <t>997013501</t>
  </si>
  <si>
    <t>Odvoz suti a vybouraných hmot na skládku nebo meziskládku se složením, na vzdálenost do 1 km</t>
  </si>
  <si>
    <t>-1060410211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</si>
  <si>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</si>
  <si>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</si>
  <si>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</si>
  <si>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-380972774</t>
  </si>
  <si>
    <t>https://podminky.urs.cz/item/CS_URS_2022_01/997013509</t>
  </si>
  <si>
    <t>58,39*9 'Přepočtené koeficientem množství</t>
  </si>
  <si>
    <t>997013602</t>
  </si>
  <si>
    <t>Poplatek za uložení stavebního odpadu na skládce (skládkovné) z armovaného betonu zatříděného do Katalogu odpadů pod kódem 17 01 01</t>
  </si>
  <si>
    <t>-1806084229</t>
  </si>
  <si>
    <t>https://podminky.urs.cz/item/CS_URS_2022_01/997013602</t>
  </si>
  <si>
    <t>7,175+8,87+3,175  "železobeton</t>
  </si>
  <si>
    <t>997013601</t>
  </si>
  <si>
    <t>Poplatek za uložení stavebního odpadu na skládce (skládkovné) z prostého betonu zatříděného do Katalogu odpadů pod kódem 17 01 01</t>
  </si>
  <si>
    <t>-317937964</t>
  </si>
  <si>
    <t>https://podminky.urs.cz/item/CS_URS_2022_01/997013601</t>
  </si>
  <si>
    <t>21,276  "beton</t>
  </si>
  <si>
    <t>997013631</t>
  </si>
  <si>
    <t>Poplatek za uložení stavebního odpadu na skládce (skládkovné) směsného stavebního a demoličního zatříděného do Katalogu odpadů pod kódem 17 09 04</t>
  </si>
  <si>
    <t>-636723618</t>
  </si>
  <si>
    <t>https://podminky.urs.cz/item/CS_URS_2022_01/997013631</t>
  </si>
  <si>
    <t>14,58  "směsný odpad chlorovna</t>
  </si>
  <si>
    <t>997013811</t>
  </si>
  <si>
    <t>Poplatek za uložení stavebního odpadu na skládce (skládkovné) dřevěného zatříděného do Katalogu odpadů pod kódem 17 02 01</t>
  </si>
  <si>
    <t>-460105873</t>
  </si>
  <si>
    <t>https://podminky.urs.cz/item/CS_URS_2022_01/997013811</t>
  </si>
  <si>
    <t>3,113  "dřevěná stavba</t>
  </si>
  <si>
    <t>767833802</t>
  </si>
  <si>
    <t>Demontáž vnitřních kovových žebříků přímých délky přes 2 do 5 m</t>
  </si>
  <si>
    <t>-508859336</t>
  </si>
  <si>
    <t>https://podminky.urs.cz/item/CS_URS_2022_01/767833802</t>
  </si>
  <si>
    <t>767871810</t>
  </si>
  <si>
    <t>Demontáž podpěrných konstrukcí pro vedení v kolektorech řezáním, hmotnosti jednotlivě do 100 kg</t>
  </si>
  <si>
    <t>-500493121</t>
  </si>
  <si>
    <t>https://podminky.urs.cz/item/CS_URS_2022_01/767871810</t>
  </si>
  <si>
    <t>767996801</t>
  </si>
  <si>
    <t>Demontáž ostatních zámečnických konstrukcí o hmotnosti jednotlivých dílů rozebráním do 50 kg</t>
  </si>
  <si>
    <t>-939664198</t>
  </si>
  <si>
    <t>https://podminky.urs.cz/item/CS_URS_2022_01/767996801</t>
  </si>
  <si>
    <t>Poznámka k položce:
Demontované kce budou předány investorovi</t>
  </si>
  <si>
    <t>600  "propojovací potrubí</t>
  </si>
  <si>
    <t>767996804</t>
  </si>
  <si>
    <t>Demontáž ostatních zámečnických konstrukcí o hmotnosti jednotlivých dílů rozebráním přes 250 do 500 kg</t>
  </si>
  <si>
    <t>1298799471</t>
  </si>
  <si>
    <t>https://podminky.urs.cz/item/CS_URS_2022_01/767996804</t>
  </si>
  <si>
    <t>400  "tlaková filtrace a reakční nádrž</t>
  </si>
  <si>
    <t>04 - SO 04 - Elektrostavební část</t>
  </si>
  <si>
    <t>1 - Dodávky a montáže stavební el.</t>
  </si>
  <si>
    <t>2 - Uzemnění</t>
  </si>
  <si>
    <t>3 - Přípojka NN</t>
  </si>
  <si>
    <t>Dodávky a montáže stavební el.</t>
  </si>
  <si>
    <t>Pol42</t>
  </si>
  <si>
    <t>PVC kabelová chránička do země DN 63</t>
  </si>
  <si>
    <t>Pol60</t>
  </si>
  <si>
    <t>Kabelová rýha Š 50cm, H 120cm, zemina tř. 3</t>
  </si>
  <si>
    <t>Pol61</t>
  </si>
  <si>
    <t>Zához rýhy Š 50cm, H 120cm, zemina tř. 3</t>
  </si>
  <si>
    <t>Pol50</t>
  </si>
  <si>
    <t>Obsypový materiál kabelové chráničky (písek nebo štěrkopísek)</t>
  </si>
  <si>
    <t>Pol51</t>
  </si>
  <si>
    <t>Krytí kabelů výstražnou fólií šířky 33 cm, rudá, blesk</t>
  </si>
  <si>
    <t>Pol62</t>
  </si>
  <si>
    <t>Utěsnění kabelu v chráničce voděsnou pěnou</t>
  </si>
  <si>
    <t>ks</t>
  </si>
  <si>
    <t>Pol56</t>
  </si>
  <si>
    <t>Vodotěsná montážní pěna</t>
  </si>
  <si>
    <t>Pol63</t>
  </si>
  <si>
    <t>Segmentové těsnění pro kabel 2x8-30mm a 3x4-16,5mm</t>
  </si>
  <si>
    <t>Pol64</t>
  </si>
  <si>
    <t>Kabel CYKY-J 3x1,5</t>
  </si>
  <si>
    <t>Pol65</t>
  </si>
  <si>
    <t>Kabelová spojka vodotěsná, 3x1,5mm</t>
  </si>
  <si>
    <t>Pol66</t>
  </si>
  <si>
    <t>Plastová krabicová rozvodka se svorkami 98x98x61mm, IP 65 vč. Vývodek</t>
  </si>
  <si>
    <t>Pol67</t>
  </si>
  <si>
    <t>Gel zalévací dvousložkový 0,24l</t>
  </si>
  <si>
    <t>Pol68</t>
  </si>
  <si>
    <t>Elektroinstalační kabelová lišta 25x20 vč. příslušenství</t>
  </si>
  <si>
    <t>Pol69</t>
  </si>
  <si>
    <t>Elektroinstalační trubka DN25</t>
  </si>
  <si>
    <t>Pol70</t>
  </si>
  <si>
    <t>Plastová krabicová rozvodka 100x100mm, 6 průchodek, IP 55 vč. Wago svorek</t>
  </si>
  <si>
    <t>Pol71</t>
  </si>
  <si>
    <t>Vypínač řaz. 1 montáž na povrch, IP 44</t>
  </si>
  <si>
    <t>Pol72</t>
  </si>
  <si>
    <t>Svítidlo zářivkové LED 230V/43W/IP66, 4000K, průběžné zapojení</t>
  </si>
  <si>
    <t>Pol73</t>
  </si>
  <si>
    <t>Přímotopný konvektor 230V, 2000W</t>
  </si>
  <si>
    <t>Pol74</t>
  </si>
  <si>
    <t>Uzemnění a pospojování</t>
  </si>
  <si>
    <t>Pol75</t>
  </si>
  <si>
    <t>Značení</t>
  </si>
  <si>
    <t>Pol76</t>
  </si>
  <si>
    <t>Výchozí revize elektrické instalace</t>
  </si>
  <si>
    <t>Pol77</t>
  </si>
  <si>
    <t>Ostatní rozpočtové náklady</t>
  </si>
  <si>
    <t>Uzemnění</t>
  </si>
  <si>
    <t>Pol78</t>
  </si>
  <si>
    <t>Zemnící páska FeZn 30x4 mm</t>
  </si>
  <si>
    <t>25408987</t>
  </si>
  <si>
    <t>Poznámka k položce:
TREMIS Páska 30x4</t>
  </si>
  <si>
    <t>Pol79</t>
  </si>
  <si>
    <t>Zemnící drát FeZn 10 mm</t>
  </si>
  <si>
    <t>1838107646</t>
  </si>
  <si>
    <t xml:space="preserve">Poznámka k položce:
TREMIS Drát 10
V ceně obsažena dodávka, pokládka, spoje a nátěry
</t>
  </si>
  <si>
    <t>Pol80</t>
  </si>
  <si>
    <t>Svorka páska-páska FeZn</t>
  </si>
  <si>
    <t>-915928822</t>
  </si>
  <si>
    <t>Pol81</t>
  </si>
  <si>
    <t>Svorka páska - drát FeZn</t>
  </si>
  <si>
    <t>-1679778072</t>
  </si>
  <si>
    <t>Pol82</t>
  </si>
  <si>
    <t>Ekvipotencionální svorkovnice s krytem</t>
  </si>
  <si>
    <t>1648506433</t>
  </si>
  <si>
    <t xml:space="preserve">Poznámka k položce:
Prohlídka, měření a vypracování revizní zprávy.
</t>
  </si>
  <si>
    <t>Pol58</t>
  </si>
  <si>
    <t>-1230178966</t>
  </si>
  <si>
    <t>Pol83</t>
  </si>
  <si>
    <t>-337645987</t>
  </si>
  <si>
    <t xml:space="preserve">Poznámka k položce:
Položka obsahuje:
- doprava, přesun materiálu
- dokumentace skutečného provedení
</t>
  </si>
  <si>
    <t>Přípojka NN</t>
  </si>
  <si>
    <t>Pol41</t>
  </si>
  <si>
    <t>Nožové pojistky vel. 000 50A gG</t>
  </si>
  <si>
    <t>1734263232</t>
  </si>
  <si>
    <t>-897059481</t>
  </si>
  <si>
    <t>Pol43</t>
  </si>
  <si>
    <t>Kabel AYKY-J 4x70</t>
  </si>
  <si>
    <t>-2087717276</t>
  </si>
  <si>
    <t>Pol44</t>
  </si>
  <si>
    <t>Kabel CYKY-J 4x16</t>
  </si>
  <si>
    <t>251365496</t>
  </si>
  <si>
    <t>Pol45</t>
  </si>
  <si>
    <t>Kabelová spojka smršťovací 4x35-150 se šroubovými spojovači do 1kV</t>
  </si>
  <si>
    <t>180723620</t>
  </si>
  <si>
    <t>Pol46</t>
  </si>
  <si>
    <t>Jistič 40B/3</t>
  </si>
  <si>
    <t>-722153344</t>
  </si>
  <si>
    <t>Pol47</t>
  </si>
  <si>
    <t>Elektroměrový rozváděč, kompaktní pilíř, třífázový, přímé měření</t>
  </si>
  <si>
    <t>1841025211</t>
  </si>
  <si>
    <t>Poznámka k položce:
možnost osazení jističe 63A, připojení 1x 700mm2, vývod 1x 16mm2</t>
  </si>
  <si>
    <t>Pol48</t>
  </si>
  <si>
    <t>-1140523573</t>
  </si>
  <si>
    <t>Pol49</t>
  </si>
  <si>
    <t>712547389</t>
  </si>
  <si>
    <t>770922450</t>
  </si>
  <si>
    <t>1768611816</t>
  </si>
  <si>
    <t>Pol52</t>
  </si>
  <si>
    <t>-1657408970</t>
  </si>
  <si>
    <t>Pol53</t>
  </si>
  <si>
    <t>-1646859016</t>
  </si>
  <si>
    <t>Pol54</t>
  </si>
  <si>
    <t>Vodič CYA 25mm</t>
  </si>
  <si>
    <t>225283181</t>
  </si>
  <si>
    <t>Pol55</t>
  </si>
  <si>
    <t>-203891906</t>
  </si>
  <si>
    <t>341586786</t>
  </si>
  <si>
    <t>Pol57</t>
  </si>
  <si>
    <t>Segmentové těsnění pro kabel 24-52mm</t>
  </si>
  <si>
    <t>966152617</t>
  </si>
  <si>
    <t>1947150044</t>
  </si>
  <si>
    <t>48</t>
  </si>
  <si>
    <t>Pol59</t>
  </si>
  <si>
    <t>-224213252</t>
  </si>
  <si>
    <t>lo</t>
  </si>
  <si>
    <t>lože pískové</t>
  </si>
  <si>
    <t>6,574</t>
  </si>
  <si>
    <t>PB</t>
  </si>
  <si>
    <t>podkladní beton šachet</t>
  </si>
  <si>
    <t>0,177</t>
  </si>
  <si>
    <t>bet</t>
  </si>
  <si>
    <t>betonové kce pro  potrubí</t>
  </si>
  <si>
    <t>0,42</t>
  </si>
  <si>
    <t>LT80</t>
  </si>
  <si>
    <t>litinové potrubí</t>
  </si>
  <si>
    <t>20,73</t>
  </si>
  <si>
    <t>PE80</t>
  </si>
  <si>
    <t>potrubí PE</t>
  </si>
  <si>
    <t>18,24</t>
  </si>
  <si>
    <t>57,928</t>
  </si>
  <si>
    <t>ob</t>
  </si>
  <si>
    <t>obsyp potrubí</t>
  </si>
  <si>
    <t>17,147</t>
  </si>
  <si>
    <t>05 - SO 05 - Venkovní potrubí</t>
  </si>
  <si>
    <t>z</t>
  </si>
  <si>
    <t>zpětný zásyp</t>
  </si>
  <si>
    <t>59,036</t>
  </si>
  <si>
    <t>zv</t>
  </si>
  <si>
    <t>zásyp vsaku</t>
  </si>
  <si>
    <t>trav</t>
  </si>
  <si>
    <t>plocha zatravněného povrchu</t>
  </si>
  <si>
    <t>44,567</t>
  </si>
  <si>
    <t>skl</t>
  </si>
  <si>
    <t>skládka</t>
  </si>
  <si>
    <t>51,812</t>
  </si>
  <si>
    <t>výkop pro vsak</t>
  </si>
  <si>
    <t>52,92</t>
  </si>
  <si>
    <t>lov</t>
  </si>
  <si>
    <t>lože vsaku</t>
  </si>
  <si>
    <t>2,827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</si>
  <si>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</si>
  <si>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</si>
  <si>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1322570665</t>
  </si>
  <si>
    <t>https://podminky.urs.cz/item/CS_URS_2022_01/113107322</t>
  </si>
  <si>
    <t>3*1,1  "zpevněná část výkopu</t>
  </si>
  <si>
    <t>121151103</t>
  </si>
  <si>
    <t>Sejmutí ornice strojně při souvislé ploše do 100 m2, tl. vrstvy do 200 mm</t>
  </si>
  <si>
    <t>-1760441788</t>
  </si>
  <si>
    <t>https://podminky.urs.cz/item/CS_URS_2022_01/121151103</t>
  </si>
  <si>
    <t>1,1*(PE80+LT80-3)  "plocha zatravněného výkopu</t>
  </si>
  <si>
    <t>5*5*0,2   "vsakovaní</t>
  </si>
  <si>
    <t>131151103</t>
  </si>
  <si>
    <t>Hloubení nezapažených jam a zářezů strojně s urovnáním dna do předepsaného profilu a spádu v hornině třídy těžitelnosti I skupiny 1 a 2 přes 50 do 100 m3</t>
  </si>
  <si>
    <t>517287035</t>
  </si>
  <si>
    <t>https://podminky.urs.cz/item/CS_URS_2022_01/131151103</t>
  </si>
  <si>
    <t>vv*0,4  "vsakovací šachta</t>
  </si>
  <si>
    <t>131251103</t>
  </si>
  <si>
    <t>Hloubení nezapažených jam a zářezů strojně s urovnáním dna do předepsaného profilu a spádu v hornině třídy těžitelnosti I skupiny 3 přes 50 do 100 m3</t>
  </si>
  <si>
    <t>966424525</t>
  </si>
  <si>
    <t>https://podminky.urs.cz/item/CS_URS_2022_01/131251103</t>
  </si>
  <si>
    <t>4,2*4,2*3 "vsakovací šachta</t>
  </si>
  <si>
    <t>vv*0,6</t>
  </si>
  <si>
    <t>132154203</t>
  </si>
  <si>
    <t>Hloubení zapažených rýh šířky přes 800 do 2 000 mm strojně s urovnáním dna do předepsaného profilu a spádu v hornině třídy těžitelnosti I skupiny 1 a 2 přes 50 do 100 m3</t>
  </si>
  <si>
    <t>-1022164966</t>
  </si>
  <si>
    <t>https://podminky.urs.cz/item/CS_URS_2022_01/132154203</t>
  </si>
  <si>
    <t>V*0,4</t>
  </si>
  <si>
    <t>132254203</t>
  </si>
  <si>
    <t>Hloubení zapažených rýh šířky přes 800 do 2 000 mm strojně s urovnáním dna do předepsaného profilu a spádu v hornině třídy těžitelnosti I skupiny 3 přes 50 do 100 m3</t>
  </si>
  <si>
    <t>1527582030</t>
  </si>
  <si>
    <t>https://podminky.urs.cz/item/CS_URS_2022_01/132254203</t>
  </si>
  <si>
    <t>1,1*(LT80+PE80)*1,5  "výkop pro potrubí</t>
  </si>
  <si>
    <t>2*(2-1)*1,1 "rozšíření pro šachtu -spojná-</t>
  </si>
  <si>
    <t>-1,1*(PE80+LT80)*0,2  "povrchy nad potrubím</t>
  </si>
  <si>
    <t>v*0,6</t>
  </si>
  <si>
    <t>151101201</t>
  </si>
  <si>
    <t>Zřízení pažení stěn výkopu bez rozepření nebo vzepření příložné, hloubky do 4 m</t>
  </si>
  <si>
    <t>199955522</t>
  </si>
  <si>
    <t>https://podminky.urs.cz/item/CS_URS_2022_01/151101201</t>
  </si>
  <si>
    <t>(PE80+LT80)*1,5*2</t>
  </si>
  <si>
    <t>151101211</t>
  </si>
  <si>
    <t>Odstranění pažení stěn výkopu bez rozepření nebo vzepření s uložením pažin na vzdálenost do 3 m od okraje výkopu příložné, hloubky do 4 m</t>
  </si>
  <si>
    <t>1385992526</t>
  </si>
  <si>
    <t>https://podminky.urs.cz/item/CS_URS_2022_01/151101211</t>
  </si>
  <si>
    <t>-2036719271</t>
  </si>
  <si>
    <t>MEZISKLÁDKA</t>
  </si>
  <si>
    <t>trav*0,15*2  "ornice na meziskládku  a zpět k použití</t>
  </si>
  <si>
    <t>v+vv-z  "výkopek k použití</t>
  </si>
  <si>
    <t>1181952964</t>
  </si>
  <si>
    <t>Poznámka k položce:
skládka vzdálená 10 km</t>
  </si>
  <si>
    <t>skl  "skládka</t>
  </si>
  <si>
    <t>314113343</t>
  </si>
  <si>
    <t>v+vv "celkový výkop</t>
  </si>
  <si>
    <t>-z  "zpětný zásyp</t>
  </si>
  <si>
    <t>51,812*1,6 'Přepočtené koeficientem množství</t>
  </si>
  <si>
    <t>1301878257</t>
  </si>
  <si>
    <t>v+VV  "celkový výkop</t>
  </si>
  <si>
    <t>-(lo+ob+bet+PB+lov)  "podkladní betony, obsyp</t>
  </si>
  <si>
    <t>-PI*1,2*1,2*2,8  "vsakovací šachta</t>
  </si>
  <si>
    <t>-zv "kačírek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</si>
  <si>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</si>
  <si>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</si>
  <si>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1831417982</t>
  </si>
  <si>
    <t>https://podminky.urs.cz/item/CS_URS_2022_01/175151101</t>
  </si>
  <si>
    <t>1,1*(PE80+LT80)*0,4  "trubní vedení</t>
  </si>
  <si>
    <t>58333625</t>
  </si>
  <si>
    <t>kamenivo těžené hrubé frakce 4/8</t>
  </si>
  <si>
    <t>191109624</t>
  </si>
  <si>
    <t>17,147*2 'Přepočtené koeficientem množství</t>
  </si>
  <si>
    <t>45154111.1</t>
  </si>
  <si>
    <t>Lože pod potrubí, stoky a drobné objekty v otevřeném výkopu ze štěrkodrtě 8-16 mm</t>
  </si>
  <si>
    <t>625485110</t>
  </si>
  <si>
    <t>PI*1,5*1,5*0,4   "vsakovací šachta - filtrační lože</t>
  </si>
  <si>
    <t>451572111</t>
  </si>
  <si>
    <t>Lože pod potrubí, stoky a drobné objekty v otevřeném výkopu z kameniva drobného těženého 0 až 4 mm</t>
  </si>
  <si>
    <t>1385770418</t>
  </si>
  <si>
    <t>https://podminky.urs.cz/item/CS_URS_2022_01/451572111</t>
  </si>
  <si>
    <t xml:space="preserve">1,1*(LT80+PE80)*0,15  </t>
  </si>
  <si>
    <t>1,2*1,2*0,1   "podsyp šachty</t>
  </si>
  <si>
    <t>452311131</t>
  </si>
  <si>
    <t>Podkladní a zajišťovací konstrukce z betonu prostého v otevřeném výkopu desky pod potrubí, stoky a drobné objekty z betonu tř. C 12/15</t>
  </si>
  <si>
    <t>-853596908</t>
  </si>
  <si>
    <t>https://podminky.urs.cz/item/CS_URS_2022_01/452311131</t>
  </si>
  <si>
    <t>PI*0,75*0,75*0,1  "podkladní deska šachty</t>
  </si>
  <si>
    <t>452313131</t>
  </si>
  <si>
    <t>Podkladní a zajišťovací konstrukce z betonu prostého v otevřeném výkopu bloky pro potrubí z betonu tř. C 12/15</t>
  </si>
  <si>
    <t>-1001737244</t>
  </si>
  <si>
    <t>https://podminky.urs.cz/item/CS_URS_2022_01/452313131</t>
  </si>
  <si>
    <t xml:space="preserve">0,3*0,35*0,5*8 "zajišťovací bloky - </t>
  </si>
  <si>
    <t xml:space="preserve">Součet  </t>
  </si>
  <si>
    <t>452351101</t>
  </si>
  <si>
    <t>Bednění podkladních a zajišťovacích konstrukcí v otevřeném výkopu desek nebo sedlových loží pod potrubí, stoky a drobné objekty</t>
  </si>
  <si>
    <t>-2107886987</t>
  </si>
  <si>
    <t>https://podminky.urs.cz/item/CS_URS_2022_01/452351101</t>
  </si>
  <si>
    <t>2*PI*0,75*0,1  "podkladní desky šachet</t>
  </si>
  <si>
    <t>452353101</t>
  </si>
  <si>
    <t>Bednění podkladních a zajišťovacích konstrukcí v otevřeném výkopu bloků pro potrubí</t>
  </si>
  <si>
    <t>715425287</t>
  </si>
  <si>
    <t>(0,3+0,5)*2*0,3*8</t>
  </si>
  <si>
    <t>811391111</t>
  </si>
  <si>
    <t>Montáž potrubí z trub betonových (přímých) s polodrážkou v otevřeném výkopu ve sklonu do 20 % s integrovaným pryžovým těsněním DN 300</t>
  </si>
  <si>
    <t>-1491804014</t>
  </si>
  <si>
    <t>https://podminky.urs.cz/item/CS_URS_2022_01/811391111</t>
  </si>
  <si>
    <t>1  "ochranná trubka</t>
  </si>
  <si>
    <t>59223016</t>
  </si>
  <si>
    <t>trouba betonová hrdlová propojovací DN 300</t>
  </si>
  <si>
    <t>-614383830</t>
  </si>
  <si>
    <t>850245121</t>
  </si>
  <si>
    <t>Výřez nebo výsek na potrubí z trub litinových tlakových nebo plastických hmot DN 80</t>
  </si>
  <si>
    <t>-1086821484</t>
  </si>
  <si>
    <t>https://podminky.urs.cz/item/CS_URS_2022_01/850245121</t>
  </si>
  <si>
    <t>55254100</t>
  </si>
  <si>
    <t>trouba vodovodní litinová hrdlová Zn 200g/m2+modrý epoxid DN 80</t>
  </si>
  <si>
    <t>-735372896</t>
  </si>
  <si>
    <t>1,7  "sek - 1ks</t>
  </si>
  <si>
    <t>0,8*2  "sek - 2ks</t>
  </si>
  <si>
    <t>0,3*2  "sek - 2ks</t>
  </si>
  <si>
    <t>851241131</t>
  </si>
  <si>
    <t>Montáž potrubí z trub litinových tlakových hrdlových v otevřeném výkopu s integrovaným těsněním DN 80</t>
  </si>
  <si>
    <t>-695974537</t>
  </si>
  <si>
    <t>https://podminky.urs.cz/item/CS_URS_2022_01/851241131</t>
  </si>
  <si>
    <t>10,32 "litina Tyton C 100  - V1</t>
  </si>
  <si>
    <t>10,41  "litina Tyton C 100  - V2</t>
  </si>
  <si>
    <t>55251004</t>
  </si>
  <si>
    <t>trouba vodovodní litinová hrdlová Zn+Al (85/15) 400g/m2+modrý epoxid dl 6m DN 80</t>
  </si>
  <si>
    <t>-763452005</t>
  </si>
  <si>
    <t>20,73*1,01 'Přepočtené koeficientem množství</t>
  </si>
  <si>
    <t>852242122</t>
  </si>
  <si>
    <t>Montáž potrubí z trub litinových tlakových přírubových abnormálních délek, jednotlivě do 1 m v otevřeném výkopu, kanálu nebo v šachtě DN 80</t>
  </si>
  <si>
    <t>202257487</t>
  </si>
  <si>
    <t>https://podminky.urs.cz/item/CS_URS_2022_01/852242122</t>
  </si>
  <si>
    <t>55252204r</t>
  </si>
  <si>
    <t>trouba přírubová nerez PN10/16 DN 80 dl 500mm</t>
  </si>
  <si>
    <t>-1021317499</t>
  </si>
  <si>
    <t>1 "TP kus s kotvou - NEREZ</t>
  </si>
  <si>
    <t>55253489</t>
  </si>
  <si>
    <t>tvarovka přírubová litinová s hladkým koncem,práškový epoxid tl 250µm F-kus DN 80</t>
  </si>
  <si>
    <t>316991584</t>
  </si>
  <si>
    <t>1 "F-kus</t>
  </si>
  <si>
    <t>857241131</t>
  </si>
  <si>
    <t>Montáž litinových tvarovek na potrubí litinovém tlakovém jednoosých na potrubí z trub hrdlových v otevřeném výkopu, kanálu nebo v šachtě s integrovaným těsněním DN 80</t>
  </si>
  <si>
    <t>-1788114843</t>
  </si>
  <si>
    <t>https://podminky.urs.cz/item/CS_URS_2022_01/857241131</t>
  </si>
  <si>
    <t>709305614</t>
  </si>
  <si>
    <t>GF-WAGA M/J 3007 Plus EPDM těs.- spojka   DN 80</t>
  </si>
  <si>
    <t>-201569936</t>
  </si>
  <si>
    <t>1  "varianta hrdlová</t>
  </si>
  <si>
    <t>55253892</t>
  </si>
  <si>
    <t>tvarovka přírubová s hrdlem z tvárné litiny,práškový epoxid tl 250µm EU-kus dl 130mm DN 80</t>
  </si>
  <si>
    <t>1471227482</t>
  </si>
  <si>
    <t>1  "varianta přírubová</t>
  </si>
  <si>
    <t>55253952.1</t>
  </si>
  <si>
    <t>koleno hrdlové z tvárné litiny,práškový epoxid tl 250µm ENQ-kus DN 80-90°- BLS</t>
  </si>
  <si>
    <t>1713965610</t>
  </si>
  <si>
    <t>55253904</t>
  </si>
  <si>
    <t>koleno hrdlové z tvárné litiny,práškový epoxid tl 250µm MMK-kus DN 80-11,25°</t>
  </si>
  <si>
    <t>720965543</t>
  </si>
  <si>
    <t>55253940</t>
  </si>
  <si>
    <t>koleno hrdlové z tvárné litiny,práškový epoxid tl 250µm MMK-kus DN 80-45°</t>
  </si>
  <si>
    <t>-1668767954</t>
  </si>
  <si>
    <t>55253928.1</t>
  </si>
  <si>
    <t>koleno hrdlové z tvárné litiny,práškový epoxid tl 250µm MMK-kus DN 80-30° - BLS</t>
  </si>
  <si>
    <t>1815090824</t>
  </si>
  <si>
    <t>HWL.710212514416</t>
  </si>
  <si>
    <t>PŘÍRUBA DVOUKOMOROVÁ LITINA 125/144</t>
  </si>
  <si>
    <t>447330733</t>
  </si>
  <si>
    <t>871241141</t>
  </si>
  <si>
    <t>Montáž vodovodního potrubí z plastů v otevřeném výkopu z polyetylenu PE 100 svařovaných na tupo SDR 11/PN16 D 90 x 8,2 mm</t>
  </si>
  <si>
    <t>468293733</t>
  </si>
  <si>
    <t>https://podminky.urs.cz/item/CS_URS_2022_01/871241141</t>
  </si>
  <si>
    <t>18,24  "HDPE potrubí  - V3</t>
  </si>
  <si>
    <t>28613556</t>
  </si>
  <si>
    <t>potrubí dvouvrstvé PE100 RC SDR11 90x8,2 dl 12m</t>
  </si>
  <si>
    <t>-187242137</t>
  </si>
  <si>
    <t>18,24*1,015 'Přepočtené koeficientem množství</t>
  </si>
  <si>
    <t>891245111</t>
  </si>
  <si>
    <t>Montáž vodovodních armatur na potrubí koncových klapek (žabích) hrdlových DN 80</t>
  </si>
  <si>
    <t>-936250229</t>
  </si>
  <si>
    <t>https://podminky.urs.cz/item/CS_URS_2022_01/891245111</t>
  </si>
  <si>
    <t>42284008</t>
  </si>
  <si>
    <t>klapka zpětná koncová litinová pro odpadní vodu L55 067 601 DN 80</t>
  </si>
  <si>
    <t>-1010471853</t>
  </si>
  <si>
    <t>892241111</t>
  </si>
  <si>
    <t>Tlakové zkoušky vodou na potrubí DN do 80</t>
  </si>
  <si>
    <t>-742636499</t>
  </si>
  <si>
    <t>(PE80+LT80)</t>
  </si>
  <si>
    <t>892273122</t>
  </si>
  <si>
    <t>Proplach a dezinfekce vodovodního potrubí DN od 80 do 125</t>
  </si>
  <si>
    <t>597295063</t>
  </si>
  <si>
    <t>PE80+LT80 "celková délka potrubí</t>
  </si>
  <si>
    <t>892372111</t>
  </si>
  <si>
    <t>Tlakové zkoušky vodou zabezpečení konců potrubí při tlakových zkouškách DN do 300</t>
  </si>
  <si>
    <t>33488735</t>
  </si>
  <si>
    <t>893225111</t>
  </si>
  <si>
    <t>Šachtice domovní pro vodoměry nebo vodovodní uzávěry se stěnami z betonu se základovou deskou (dnem) z betonu s cementovým potěrem, s vyspravením nerovností, s vynecháním prostupů ve stěnách pro potrubí a jeho obetonováním, s dodáním a osazením poklopu vel. 500x500 mm obestavěného prostoru přes 0,75 do 5 m3 - vstupní</t>
  </si>
  <si>
    <t>-279391611</t>
  </si>
  <si>
    <t>https://podminky.urs.cz/item/CS_URS_2022_01/893225111</t>
  </si>
  <si>
    <t>PI*0,4*0,4*1,3  "spojná šachta</t>
  </si>
  <si>
    <t>89441030</t>
  </si>
  <si>
    <t>Osazení betonových dílců šachet kanalizačních deska zákrytová</t>
  </si>
  <si>
    <t>1455258566</t>
  </si>
  <si>
    <t>1 "vsakovací šachta</t>
  </si>
  <si>
    <t>5922440R</t>
  </si>
  <si>
    <t>deska betonová zákrytová šachty DN 800/20</t>
  </si>
  <si>
    <t>499186060</t>
  </si>
  <si>
    <t xml:space="preserve">Osazení betonových dílců šachet kanalizačních deska zákrytová 2000/20 ZDP </t>
  </si>
  <si>
    <t>1110727487</t>
  </si>
  <si>
    <t>49</t>
  </si>
  <si>
    <t>89441022R</t>
  </si>
  <si>
    <t>Osazení betonových dílců šachet kanalizačních skruž rovná PNK-Q1. 200/241 SKP</t>
  </si>
  <si>
    <t>-1967762933</t>
  </si>
  <si>
    <t>50</t>
  </si>
  <si>
    <t>894171R</t>
  </si>
  <si>
    <t>Vodárenský písek</t>
  </si>
  <si>
    <t>595016707</t>
  </si>
  <si>
    <t>PI*1*0,2  "výplň dna vsaku</t>
  </si>
  <si>
    <t>51</t>
  </si>
  <si>
    <t>899721112</t>
  </si>
  <si>
    <t>Signalizační vodič na potrubí DN nad 150 mm</t>
  </si>
  <si>
    <t>-1607861621</t>
  </si>
  <si>
    <t>https://podminky.urs.cz/item/CS_URS_2022_01/899721112</t>
  </si>
  <si>
    <t>(LT80+PE80)*2  "CYKY 2x4mm2</t>
  </si>
  <si>
    <t>52</t>
  </si>
  <si>
    <t>899722113</t>
  </si>
  <si>
    <t>Krytí potrubí z plastů výstražnou fólií z PVC šířky 34 cm</t>
  </si>
  <si>
    <t>28823812</t>
  </si>
  <si>
    <t>https://podminky.urs.cz/item/CS_URS_2022_01/899722113</t>
  </si>
  <si>
    <t>(LT80+PE80) "šedá - kanalizace</t>
  </si>
  <si>
    <t>53</t>
  </si>
  <si>
    <t>899911162</t>
  </si>
  <si>
    <t>Kluzné objímky (pojízdná sedla) pro zasunutí potrubí do chráničky výšky 110 mm vnějšího průměru potrubí do 372 mm</t>
  </si>
  <si>
    <t>-1975328000</t>
  </si>
  <si>
    <t>https://podminky.urs.cz/item/CS_URS_2022_01/899911162</t>
  </si>
  <si>
    <t>1 "ditanční objímka</t>
  </si>
  <si>
    <t>54</t>
  </si>
  <si>
    <t>997221551</t>
  </si>
  <si>
    <t>Vodorovná doprava suti bez naložení, ale se složením a s hrubým urovnáním ze sypkých materiálů, na vzdálenost do 1 km</t>
  </si>
  <si>
    <t>-570411857</t>
  </si>
  <si>
    <t>https://podminky.urs.cz/item/CS_URS_2022_01/997221551</t>
  </si>
  <si>
    <t>55</t>
  </si>
  <si>
    <t>997221559</t>
  </si>
  <si>
    <t>Vodorovná doprava suti bez naložení, ale se složením a s hrubým urovnáním Příplatek k ceně za každý další i započatý 1 km přes 1 km</t>
  </si>
  <si>
    <t>-1633582166</t>
  </si>
  <si>
    <t>https://podminky.urs.cz/item/CS_URS_2022_01/997221559</t>
  </si>
  <si>
    <t>Poznámka k položce:
Skládka vzdálená 10km</t>
  </si>
  <si>
    <t>0,957  "suť na skládku</t>
  </si>
  <si>
    <t>0,957*9 'Přepočtené koeficientem množství</t>
  </si>
  <si>
    <t>56</t>
  </si>
  <si>
    <t>997221655</t>
  </si>
  <si>
    <t>-1611718554</t>
  </si>
  <si>
    <t>https://podminky.urs.cz/item/CS_URS_2022_01/997221655</t>
  </si>
  <si>
    <t>0,957   "kamenivo</t>
  </si>
  <si>
    <t>57</t>
  </si>
  <si>
    <t>998273102</t>
  </si>
  <si>
    <t>Přesun hmot pro trubní vedení hloubené z trub litinových pro vodovody nebo kanalizace v otevřeném výkopu dopravní vzdálenost do 15 m</t>
  </si>
  <si>
    <t>142095305</t>
  </si>
  <si>
    <t>https://podminky.urs.cz/item/CS_URS_2022_01/998273102</t>
  </si>
  <si>
    <t>výkop pro bránu</t>
  </si>
  <si>
    <t>0,99</t>
  </si>
  <si>
    <t>úprava terénu</t>
  </si>
  <si>
    <t>25,61</t>
  </si>
  <si>
    <t>06 - SO 06 - Oplocení a terénní úpravy</t>
  </si>
  <si>
    <t xml:space="preserve">    5 - Komunikace pozemní</t>
  </si>
  <si>
    <t>121151123</t>
  </si>
  <si>
    <t>Sejmutí ornice strojně při souvislé ploše přes 500 m2, tl. vrstvy do 200 mm</t>
  </si>
  <si>
    <t>1670415002</t>
  </si>
  <si>
    <t>https://podminky.urs.cz/item/CS_URS_2022_01/121151123</t>
  </si>
  <si>
    <t>(27+5*2+9)*3,5+(150-26)  "plocha příjezdové komunikace</t>
  </si>
  <si>
    <t>132201101</t>
  </si>
  <si>
    <t>Hloubení zapažených i nezapažených rýh šířky do 600 mm s urovnáním dna do předepsaného profilu a spádu v hornině tř. 3 do 100 m3</t>
  </si>
  <si>
    <t>-586807897</t>
  </si>
  <si>
    <t>4,04*0,35*0,7  "podklad brány</t>
  </si>
  <si>
    <t>-923293877</t>
  </si>
  <si>
    <t>285*0,15*2  "ornice na meziskládku  a zpět k použití</t>
  </si>
  <si>
    <t>v*2  "výkopek k použití</t>
  </si>
  <si>
    <t>-1463998656</t>
  </si>
  <si>
    <t>skl  "přebytečná zemina na skládku</t>
  </si>
  <si>
    <t>-1292829357</t>
  </si>
  <si>
    <t>45,61  "zemina z výkopu v SO 05 -venkovní potrubí</t>
  </si>
  <si>
    <t>-ob "úprava terénu</t>
  </si>
  <si>
    <t>25,61*1,6 'Přepočtené koeficientem množství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</si>
  <si>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</si>
  <si>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</si>
  <si>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1550675156</t>
  </si>
  <si>
    <t>https://podminky.urs.cz/item/CS_URS_2022_01/175111201</t>
  </si>
  <si>
    <t>20  "zemina pro úpravu staveniště - předpoklad</t>
  </si>
  <si>
    <t>181951112</t>
  </si>
  <si>
    <t>Úprava pláně vyrovnáním výškových rozdílů strojně v hornině třídy těžitelnosti I, skupiny 1 až 3 se zhutněním</t>
  </si>
  <si>
    <t>645431915</t>
  </si>
  <si>
    <t>https://podminky.urs.cz/item/CS_URS_2022_01/181951112</t>
  </si>
  <si>
    <t>285  "úprava podkladu příjezdové komunikace</t>
  </si>
  <si>
    <t>(11*2+6,5*1,8+3,5*1)  "propojovací chodník</t>
  </si>
  <si>
    <t>182351123</t>
  </si>
  <si>
    <t>Rozprostření a urovnání ornice ve svahu sklonu přes 1:5 strojně při souvislé ploše přes 100 do 500 m2, tl. vrstvy do 200 mm</t>
  </si>
  <si>
    <t>2087059859</t>
  </si>
  <si>
    <t>https://podminky.urs.cz/item/CS_URS_2022_01/182351123</t>
  </si>
  <si>
    <t>300  "část pozemku dotčená stavbou</t>
  </si>
  <si>
    <t>183405211</t>
  </si>
  <si>
    <t>Výsev trávníku hydroosevem na ornici</t>
  </si>
  <si>
    <t>912664745</t>
  </si>
  <si>
    <t>https://podminky.urs.cz/item/CS_URS_2022_01/183405211</t>
  </si>
  <si>
    <t>00572472</t>
  </si>
  <si>
    <t>osivo směs travní krajinná-rovinná</t>
  </si>
  <si>
    <t>-1281002767</t>
  </si>
  <si>
    <t>300*0,05 'Přepočtené koeficientem množství</t>
  </si>
  <si>
    <t>185803112</t>
  </si>
  <si>
    <t>Ošetření trávníku jednorázové na svahu přes 1:5 do 1:2</t>
  </si>
  <si>
    <t>-1318997342</t>
  </si>
  <si>
    <t>https://podminky.urs.cz/item/CS_URS_2022_01/185803112</t>
  </si>
  <si>
    <t>274313711</t>
  </si>
  <si>
    <t>Základy z betonu prostého pasy betonu kamenem neprokládaného tř. C 20/25</t>
  </si>
  <si>
    <t>-800404149</t>
  </si>
  <si>
    <t>https://podminky.urs.cz/item/CS_URS_2022_01/274313711</t>
  </si>
  <si>
    <t>4,04*0,32*0,7  "blok brány</t>
  </si>
  <si>
    <t>274356021</t>
  </si>
  <si>
    <t>Bednění základů z betonu prostého nebo železového pasů pro plochy rovinné zřízení</t>
  </si>
  <si>
    <t>1604319362</t>
  </si>
  <si>
    <t>https://podminky.urs.cz/item/CS_URS_2022_01/274356021</t>
  </si>
  <si>
    <t>(4,04+0,32)*2*0,7  "podklad brány</t>
  </si>
  <si>
    <t>274356022</t>
  </si>
  <si>
    <t>Bednění základů z betonu prostého nebo železového pasů pro plochy rovinné odstranění</t>
  </si>
  <si>
    <t>303149280</t>
  </si>
  <si>
    <t>https://podminky.urs.cz/item/CS_URS_2022_01/274356022</t>
  </si>
  <si>
    <t>338171121</t>
  </si>
  <si>
    <t>Montáž sloupků a vzpěr plotových ocelových trubkových nebo profilovaných výšky do 2,60 m se zalitím cementovou maltou do vynechaných otvorů</t>
  </si>
  <si>
    <t>591022127</t>
  </si>
  <si>
    <t>https://podminky.urs.cz/item/CS_URS_2022_01/338171121</t>
  </si>
  <si>
    <t>55342328.1</t>
  </si>
  <si>
    <t>sloupek pro branku 120x120mm v 2,5m včetně pantu</t>
  </si>
  <si>
    <t>-623411087</t>
  </si>
  <si>
    <t>348101220</t>
  </si>
  <si>
    <t>Osazení vrat nebo vrátek k oplocení na sloupky ocelové, plochy jednotlivě přes 2 do 4 m2</t>
  </si>
  <si>
    <t>-114164485</t>
  </si>
  <si>
    <t>https://podminky.urs.cz/item/CS_URS_2022_01/348101220</t>
  </si>
  <si>
    <t>553423371.1</t>
  </si>
  <si>
    <t>brána plotová dvoukřídlá Pz 3700x1850mm vč. zámku FAB a zábran proti vysazení</t>
  </si>
  <si>
    <t>692720269</t>
  </si>
  <si>
    <t xml:space="preserve">Poznámka k položce:
nátěr PUR
Fixované křídlo bude mít nájezdový práh a zarážku. </t>
  </si>
  <si>
    <t>Komunikace pozemní</t>
  </si>
  <si>
    <t>573332212.1</t>
  </si>
  <si>
    <t xml:space="preserve">Prolití podkladu nebo krytu z kameniva cementovou suspensí pevnosti 1,0 MPa, </t>
  </si>
  <si>
    <t>-909659746</t>
  </si>
  <si>
    <t>564750001</t>
  </si>
  <si>
    <t>Podklad nebo kryt z kameniva hrubého drceného vel. 8-16 mm s rozprostřením a zhutněním plochy jednotlivě do 100 m2, po zhutnění tl. 150 mm</t>
  </si>
  <si>
    <t>-257399410</t>
  </si>
  <si>
    <t>https://podminky.urs.cz/item/CS_URS_2022_01/564750001</t>
  </si>
  <si>
    <t>(27+5*2+9)*3,5+(150-26)  "plocha příjezdové komunikace - kryt</t>
  </si>
  <si>
    <t>(11*2+6,5*1,8+3,5*1)  "propojovací chodník - podklad</t>
  </si>
  <si>
    <t>(5+3,2)*0,8  "okapový chodník - podklad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</si>
  <si>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</si>
  <si>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</si>
  <si>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-1584995229</t>
  </si>
  <si>
    <t>https://podminky.urs.cz/item/CS_URS_2022_01/596212212</t>
  </si>
  <si>
    <t>59245213</t>
  </si>
  <si>
    <t>dlažba zámková tvaru I 196x161x80mm přírodní</t>
  </si>
  <si>
    <t>510395582</t>
  </si>
  <si>
    <t>37,2*1,02 'Přepočtené koeficientem množství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</si>
  <si>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</si>
  <si>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</si>
  <si>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-1446324887</t>
  </si>
  <si>
    <t>https://podminky.urs.cz/item/CS_URS_2022_01/596811220</t>
  </si>
  <si>
    <t xml:space="preserve">(5+3,2)*0,8  "okapový chodník </t>
  </si>
  <si>
    <t>59245321</t>
  </si>
  <si>
    <t>dlažba plošná betonová 400x400x45mm barevná</t>
  </si>
  <si>
    <t>1094556743</t>
  </si>
  <si>
    <t>6,56*1,03 'Přepočtené koeficientem množství</t>
  </si>
  <si>
    <t>916131212</t>
  </si>
  <si>
    <t>Osazení silničního obrubníku betonového se zřízením lože, s vyplněním a zatřením spár cementovou maltou stojatého bez boční opěry, do lože z betonu prostého</t>
  </si>
  <si>
    <t>-1492859872</t>
  </si>
  <si>
    <t>https://podminky.urs.cz/item/CS_URS_2022_01/916131212</t>
  </si>
  <si>
    <t>(3,6+2,6+8,3+6+1,2+6,5+1,8)  "silniční obrubníky</t>
  </si>
  <si>
    <t>59217031</t>
  </si>
  <si>
    <t>obrubník betonový silniční 1000x150x250mm</t>
  </si>
  <si>
    <t>-62123372</t>
  </si>
  <si>
    <t>30*1,05 'Přepočtené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</si>
  <si>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</si>
  <si>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</si>
  <si>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-1267834199</t>
  </si>
  <si>
    <t>https://podminky.urs.cz/item/CS_URS_2022_01/916331112</t>
  </si>
  <si>
    <t>(5+4+0,8) "okapový chodník</t>
  </si>
  <si>
    <t>59217011</t>
  </si>
  <si>
    <t>obrubník betonový zahradní 500x50x200mm</t>
  </si>
  <si>
    <t>-764308140</t>
  </si>
  <si>
    <t>9,8*1,1 'Přepočtené koeficientem množství</t>
  </si>
  <si>
    <t>916991121</t>
  </si>
  <si>
    <t>Lože pod obrubníky, krajníky nebo obruby z dlažebních kostek z betonu prostého</t>
  </si>
  <si>
    <t>-54968774</t>
  </si>
  <si>
    <t>https://podminky.urs.cz/item/CS_URS_2022_01/916991121</t>
  </si>
  <si>
    <t>(30+9,8)*0,09 "obrubníky</t>
  </si>
  <si>
    <t>998223011</t>
  </si>
  <si>
    <t>Přesun hmot pro pozemní komunikace s krytem dlážděným dopravní vzdálenost do 200 m jakékoliv délky objektu</t>
  </si>
  <si>
    <t>1899845719</t>
  </si>
  <si>
    <t>https://podminky.urs.cz/item/CS_URS_2022_01/998223011</t>
  </si>
  <si>
    <t>07 - PS 01 - Strojně technologická část</t>
  </si>
  <si>
    <t>M - Práce a dodávky M</t>
  </si>
  <si>
    <t xml:space="preserve">    1 -  Specifikace strojního zařízení</t>
  </si>
  <si>
    <t xml:space="preserve">    789 - Povrchové úpravy ocelových konstrukcí a technologických zařízení</t>
  </si>
  <si>
    <t xml:space="preserve">    2 - Ostatní</t>
  </si>
  <si>
    <t>Práce a dodávky M</t>
  </si>
  <si>
    <t xml:space="preserve"> Specifikace strojního zařízení</t>
  </si>
  <si>
    <t>Pol1</t>
  </si>
  <si>
    <t>1.     *Filtr NSB 130/6 upravený PPA</t>
  </si>
  <si>
    <t>Poznámka k položce:
 součást dodávky technologie EUROWATER</t>
  </si>
  <si>
    <t>Pol2</t>
  </si>
  <si>
    <t>2.     *Řízení SE20 NTF</t>
  </si>
  <si>
    <t>Poznámka k položce:
součást dodávky technologie EUROWATER</t>
  </si>
  <si>
    <t>Pol3</t>
  </si>
  <si>
    <t>3.     *Kompresor DK50 2V 50 l, OF</t>
  </si>
  <si>
    <t>Pol4</t>
  </si>
  <si>
    <t>4.     *Řízení provzdušňování</t>
  </si>
  <si>
    <t>Pol5</t>
  </si>
  <si>
    <t>5.     *Mixážní kus</t>
  </si>
  <si>
    <t>Pol6</t>
  </si>
  <si>
    <t>6.     *Dmychadlo BECKER SV8.130/2-DSF</t>
  </si>
  <si>
    <t>Pol7</t>
  </si>
  <si>
    <t>7.     *Vícevrstvá filtrační náplň</t>
  </si>
  <si>
    <t>Pol8</t>
  </si>
  <si>
    <t>8.     *Centrální elektrorozvaděč M2</t>
  </si>
  <si>
    <t>Pol9</t>
  </si>
  <si>
    <t>9.     *Dávkovací komplet DDA 7,5-16</t>
  </si>
  <si>
    <t>Pol10</t>
  </si>
  <si>
    <t>10.  *Montáž technologie bez instalace hlavního nerez potrubí a armatur</t>
  </si>
  <si>
    <t>Pol11</t>
  </si>
  <si>
    <t>13.  Ponorné čerpadlo s parametry Q = 2 l/s, H = 110 m (Grundfos SP 7-27)</t>
  </si>
  <si>
    <t>Pol12</t>
  </si>
  <si>
    <t>14.  Šoupátko měkce těsnící krátké, PN 10, DN 50</t>
  </si>
  <si>
    <t>Pol13</t>
  </si>
  <si>
    <t>15.  Bezpřírubová uzavírací klapka PN 10, DN 50</t>
  </si>
  <si>
    <t>Pol14</t>
  </si>
  <si>
    <t>16.  Bezpřírubová uzavírací klapka PN 10, DN 50 s el. servopohonem</t>
  </si>
  <si>
    <t>Pol15</t>
  </si>
  <si>
    <t>17.  Zpětná klapka přírubová kulová, PN 10, DN 50</t>
  </si>
  <si>
    <t>Pol16</t>
  </si>
  <si>
    <t>18.  Vodoměr Elster Helix WP 50</t>
  </si>
  <si>
    <t>Pol17</t>
  </si>
  <si>
    <t>19.  Automat. odvzdušňovací ventil ¾“</t>
  </si>
  <si>
    <t>Pol18</t>
  </si>
  <si>
    <t>20.  Zpětná klapka nátrubková 1 ½“</t>
  </si>
  <si>
    <t>Pol19</t>
  </si>
  <si>
    <t>21.  Nerezový výtokový ventil 1/2“</t>
  </si>
  <si>
    <t>Pol20</t>
  </si>
  <si>
    <t>22.  Kulový kohout 1/2“, vnitřní závity</t>
  </si>
  <si>
    <t>Pol21</t>
  </si>
  <si>
    <t>23.  Kulový kohout 3/4“, vnitřní závity</t>
  </si>
  <si>
    <t>Pol22</t>
  </si>
  <si>
    <t>24.  Nerez vsuvka ½“</t>
  </si>
  <si>
    <t>Pol23</t>
  </si>
  <si>
    <t>25.  Nerez vsuvka 3/4“</t>
  </si>
  <si>
    <t>Pol24</t>
  </si>
  <si>
    <t>26.  Nerez nátrubek přivařovací ½“</t>
  </si>
  <si>
    <t>Pol25</t>
  </si>
  <si>
    <t>27.  Nerez nátrubek přivařovací ¾“</t>
  </si>
  <si>
    <t>Pol26</t>
  </si>
  <si>
    <t>30.  Nerezové potrubí vč. tvarovek  Æ 18 x 1,5</t>
  </si>
  <si>
    <t>bm</t>
  </si>
  <si>
    <t>Pol27</t>
  </si>
  <si>
    <t>31.  Nerezové potrubí Æ 54 x 2</t>
  </si>
  <si>
    <t>Pol28</t>
  </si>
  <si>
    <t>32.  Nerezové potrubí Æ 84 x 2</t>
  </si>
  <si>
    <t>Pol29</t>
  </si>
  <si>
    <t>33.  Nerezový přechod ø 84/54</t>
  </si>
  <si>
    <t>58</t>
  </si>
  <si>
    <t>Pol30</t>
  </si>
  <si>
    <t>34.  Nerez koleno Æ 54 x 2, 90°</t>
  </si>
  <si>
    <t>60</t>
  </si>
  <si>
    <t>Pol31</t>
  </si>
  <si>
    <t>35.  Nerez koleno Æ 84 x 2, 90°</t>
  </si>
  <si>
    <t>62</t>
  </si>
  <si>
    <t>Pol32</t>
  </si>
  <si>
    <t>36.  Nerez koleno Æ 54 x 2, 45°</t>
  </si>
  <si>
    <t>64</t>
  </si>
  <si>
    <t>Pol33</t>
  </si>
  <si>
    <t>37.  Příruba přivařovací plochá, nerez, PN 10, DN 50</t>
  </si>
  <si>
    <t>66</t>
  </si>
  <si>
    <t>Pol34</t>
  </si>
  <si>
    <t>38.  Příruba přivařovací plochá, nerez, PN 10, DN 80</t>
  </si>
  <si>
    <t>68</t>
  </si>
  <si>
    <t>Pol35</t>
  </si>
  <si>
    <t>39.  Příruba zaslepovací, nerez, PN 10, DN 80</t>
  </si>
  <si>
    <t>70</t>
  </si>
  <si>
    <t>Pol36</t>
  </si>
  <si>
    <t>40.  Přírubový spoj nerez PN 10, DN 50</t>
  </si>
  <si>
    <t>72</t>
  </si>
  <si>
    <t>Pol37</t>
  </si>
  <si>
    <t>41.  Přírubový spoj nerez PN 10, DN 80</t>
  </si>
  <si>
    <t>74</t>
  </si>
  <si>
    <t>Pol38</t>
  </si>
  <si>
    <t>42.  Kaučuková izolace Kaiflex 54/9</t>
  </si>
  <si>
    <t>76</t>
  </si>
  <si>
    <t>Pol39</t>
  </si>
  <si>
    <t>43.  Nerez materiál upevnění potrubí</t>
  </si>
  <si>
    <t>78</t>
  </si>
  <si>
    <t>Pol40</t>
  </si>
  <si>
    <t>44.  Chemická nerezová kotva M 8 x 160</t>
  </si>
  <si>
    <t>80</t>
  </si>
  <si>
    <t>789</t>
  </si>
  <si>
    <t>Povrchové úpravy ocelových konstrukcí a technologických zařízení</t>
  </si>
  <si>
    <t>78912126R</t>
  </si>
  <si>
    <t xml:space="preserve">Ošetření povrchů a značení ocelových konstrukcí </t>
  </si>
  <si>
    <t>-504669242</t>
  </si>
  <si>
    <t>Poznámka k položce:
 Pasivace povrchu nerezového potrubí a tvarovek
 Označení armatur a potrub</t>
  </si>
  <si>
    <t>Ostatní</t>
  </si>
  <si>
    <t>001001006</t>
  </si>
  <si>
    <t>Kompletační a koordinační činnost s ostatními zhotoviteli (VaK MB,a.s)</t>
  </si>
  <si>
    <t>1024</t>
  </si>
  <si>
    <t>-1093574267</t>
  </si>
  <si>
    <t>35033R</t>
  </si>
  <si>
    <t>Montáž technologického zařízení</t>
  </si>
  <si>
    <t>-30555752</t>
  </si>
  <si>
    <t>R-111</t>
  </si>
  <si>
    <t>Tlakové zkoušky všech technologických potrubí</t>
  </si>
  <si>
    <t>1152939108</t>
  </si>
  <si>
    <t>Poznámka k položce:
Tlakové zkoušky všech technologických potrubí</t>
  </si>
  <si>
    <t>R-113</t>
  </si>
  <si>
    <t>Dokumentace skutečného provedení strojně-technologické části (výrobní dokumentace - výrobní výkres),</t>
  </si>
  <si>
    <t>-1320395242</t>
  </si>
  <si>
    <t>Poznámka k položce:
Dokumentace skutečného provedení strojně-technologické části (včetně dílenské výrobní dokumentace - výrobní výkres)</t>
  </si>
  <si>
    <t>08 - PS 02 - Elektro technologická část</t>
  </si>
  <si>
    <t>1 - Dodávky a montáže technologické elektro</t>
  </si>
  <si>
    <t>2 - RM 0</t>
  </si>
  <si>
    <t>Dodávky a montáže technologické elektro</t>
  </si>
  <si>
    <t>Pol84</t>
  </si>
  <si>
    <t>Kabel CYKY-J 4x4</t>
  </si>
  <si>
    <t>Poznámka k položce:
V cenách je obsažena kompletní dodávka a pokládka kabelu.</t>
  </si>
  <si>
    <t>Pol85</t>
  </si>
  <si>
    <t>Kabel CYKY-J 7x1,5</t>
  </si>
  <si>
    <t>Pol86</t>
  </si>
  <si>
    <t>Kabel CYKY-J 4x1,5</t>
  </si>
  <si>
    <t>Pol87</t>
  </si>
  <si>
    <t>Pol88</t>
  </si>
  <si>
    <t>Kabel JYTY-O 7x1</t>
  </si>
  <si>
    <t>Pol89</t>
  </si>
  <si>
    <t>Kabel JYTY-O 4x1</t>
  </si>
  <si>
    <t>Pol90</t>
  </si>
  <si>
    <t>Kabel CYSY 3x1</t>
  </si>
  <si>
    <t>Pol91</t>
  </si>
  <si>
    <t>Kabel JYTY-O 2x1</t>
  </si>
  <si>
    <t>Pol92</t>
  </si>
  <si>
    <t>Kabel TCEPKPFLE 3x4x0,8</t>
  </si>
  <si>
    <t>Pol93</t>
  </si>
  <si>
    <t>Kabel TCEPKPFLE 1x4x0,8</t>
  </si>
  <si>
    <t>Pol94</t>
  </si>
  <si>
    <t>Koaxiální kabel RG213/U</t>
  </si>
  <si>
    <t>Pol95</t>
  </si>
  <si>
    <t>N konektor pro koaxiální kabel</t>
  </si>
  <si>
    <t>Pol96</t>
  </si>
  <si>
    <t>Elektroinstalační kabelová lišta 130x40 vč. příslušenství</t>
  </si>
  <si>
    <t xml:space="preserve">Poznámka k položce:
Malpro D1008K EILM
V ceně je obsažena kompletní dodávka a montáž všech prvků pro vytvoření kabelového nosného systému
</t>
  </si>
  <si>
    <t>Pol97</t>
  </si>
  <si>
    <t>Elektroinstalační kabelová lišta 40x40 vč. příslušenství</t>
  </si>
  <si>
    <t>Pol98</t>
  </si>
  <si>
    <t>Pol99</t>
  </si>
  <si>
    <t>Zásuvka 230V/16A montáž na povrch, IP 54</t>
  </si>
  <si>
    <t>Pol100</t>
  </si>
  <si>
    <t>Všeměrová anténa na stožár do 76mm, 400 - 470 MHz (DODÁVKA INVESTORA)</t>
  </si>
  <si>
    <t>Pol101</t>
  </si>
  <si>
    <t>Ochranná kabelová hadice 25mm</t>
  </si>
  <si>
    <t>Pol102</t>
  </si>
  <si>
    <t>Poznámka k položce:
HENSEL RD 9041</t>
  </si>
  <si>
    <t>Pol103</t>
  </si>
  <si>
    <t>Rozváděč RM0</t>
  </si>
  <si>
    <t>Pol104</t>
  </si>
  <si>
    <t>Čerpadlo M1</t>
  </si>
  <si>
    <t>Pol105</t>
  </si>
  <si>
    <t>Dmychadlo M2</t>
  </si>
  <si>
    <t>Pol106</t>
  </si>
  <si>
    <t>Kompresor M3</t>
  </si>
  <si>
    <t>Pol107</t>
  </si>
  <si>
    <t>Elektroventil M4-M5</t>
  </si>
  <si>
    <t>Pol108</t>
  </si>
  <si>
    <t>Solenoid YV6-YV11</t>
  </si>
  <si>
    <t>Pol109</t>
  </si>
  <si>
    <t>Dávkovací čerpadlo M11</t>
  </si>
  <si>
    <t>Pol110</t>
  </si>
  <si>
    <t>Řídící jednotka SE20</t>
  </si>
  <si>
    <t>Pol111</t>
  </si>
  <si>
    <t>Tlakový spínač</t>
  </si>
  <si>
    <t>Pol112</t>
  </si>
  <si>
    <t>Hladinový spínač</t>
  </si>
  <si>
    <t>Pol113</t>
  </si>
  <si>
    <t>Ponorná sonda do vrtu</t>
  </si>
  <si>
    <t>Pol114</t>
  </si>
  <si>
    <t>Ponorný tlakový snímač pro měření hladiny 4-20mA, 40 m v.s.</t>
  </si>
  <si>
    <t>Pol115</t>
  </si>
  <si>
    <t>Teplotní senzor 4-20mA -30÷80°C, montáž na zeď</t>
  </si>
  <si>
    <t>Pol116</t>
  </si>
  <si>
    <t>Magnetický dveřní kontakt</t>
  </si>
  <si>
    <t>Pol117</t>
  </si>
  <si>
    <t>Koncový spínač s pružinou</t>
  </si>
  <si>
    <t>Pol118</t>
  </si>
  <si>
    <t>Snímač pulzů pro vodoměry 10 litrů / impuls</t>
  </si>
  <si>
    <t>Pol119</t>
  </si>
  <si>
    <t>Pol120</t>
  </si>
  <si>
    <t>Pol121</t>
  </si>
  <si>
    <t>Stanovisko TIČR</t>
  </si>
  <si>
    <t>Pol122</t>
  </si>
  <si>
    <t>Pol123</t>
  </si>
  <si>
    <t>Software PLC a dotykového displeje</t>
  </si>
  <si>
    <t>Pol124</t>
  </si>
  <si>
    <t>Konfigurace komunikační sítě</t>
  </si>
  <si>
    <t>82</t>
  </si>
  <si>
    <t>Pol125</t>
  </si>
  <si>
    <t>Úprava stávajícího dispečinku provozovatele</t>
  </si>
  <si>
    <t>84</t>
  </si>
  <si>
    <t>Pol126</t>
  </si>
  <si>
    <t>86</t>
  </si>
  <si>
    <t>RM 0</t>
  </si>
  <si>
    <t>Pol127</t>
  </si>
  <si>
    <t>Rozváděč plastový, plné dveře, VxŠxH 1000x1000x320, IP65</t>
  </si>
  <si>
    <t>-87426063</t>
  </si>
  <si>
    <t>Pol128</t>
  </si>
  <si>
    <t>Montážní plech, VxŠ 1000x1000</t>
  </si>
  <si>
    <t>95769405</t>
  </si>
  <si>
    <t>Pol129</t>
  </si>
  <si>
    <t>Hlavní vypínač 3p, 63A, otočný, dveřní montáž, červený</t>
  </si>
  <si>
    <t>5768035</t>
  </si>
  <si>
    <t>Pol130</t>
  </si>
  <si>
    <t>Hlídací relé sledu a asymetrie fází, podpětí a přepětí</t>
  </si>
  <si>
    <t>-325154660</t>
  </si>
  <si>
    <t>Pol131</t>
  </si>
  <si>
    <t>Hlídací pro detekci střídavého proudu</t>
  </si>
  <si>
    <t>983048995</t>
  </si>
  <si>
    <t>Pol132</t>
  </si>
  <si>
    <t>Přepěťová ochrana 1 a 2 stupeň, 3P</t>
  </si>
  <si>
    <t>1271233466</t>
  </si>
  <si>
    <t>Pol133</t>
  </si>
  <si>
    <t>Přepěťová ochrana 3. stupeň s VF filtrem, 1P</t>
  </si>
  <si>
    <t>-1310913280</t>
  </si>
  <si>
    <t>Pol134</t>
  </si>
  <si>
    <t>Kombinovaná hrubá a jemná ochrana pro telekomunikační a signalizační sítě</t>
  </si>
  <si>
    <t>-678194599</t>
  </si>
  <si>
    <t>Pol135</t>
  </si>
  <si>
    <t>Proudový chránič s nadproudovou ochranou 16/1N/B/0,03/AC</t>
  </si>
  <si>
    <t>1672583745</t>
  </si>
  <si>
    <t>Pol136</t>
  </si>
  <si>
    <t>Proudový chránič s nadproudovou ochranou 6/1N/B/0,03/AC</t>
  </si>
  <si>
    <t>1426790171</t>
  </si>
  <si>
    <t>Pol137</t>
  </si>
  <si>
    <t>Motorový spouštěč 8 - 12A</t>
  </si>
  <si>
    <t>-1332123702</t>
  </si>
  <si>
    <t>Pol138</t>
  </si>
  <si>
    <t>Motorový spouštěč 2,5 - 4A</t>
  </si>
  <si>
    <t>-1332161711</t>
  </si>
  <si>
    <t>Pol139</t>
  </si>
  <si>
    <t>Pomocný kontakt motorového spouštěče 1NO, 1NC</t>
  </si>
  <si>
    <t>753988140</t>
  </si>
  <si>
    <t>Pol140</t>
  </si>
  <si>
    <t>Jistič 10B/1</t>
  </si>
  <si>
    <t>871291505</t>
  </si>
  <si>
    <t>Pol141</t>
  </si>
  <si>
    <t>Jistič 6B/1</t>
  </si>
  <si>
    <t>-2082827773</t>
  </si>
  <si>
    <t>59</t>
  </si>
  <si>
    <t>Pol142</t>
  </si>
  <si>
    <t>Pomocný kontakt jističe 1NO, 1NC</t>
  </si>
  <si>
    <t>-1400478122</t>
  </si>
  <si>
    <t>Pol143</t>
  </si>
  <si>
    <t>Stykač 25A, 3P, 1NO, 230V AC</t>
  </si>
  <si>
    <t>-1991609402</t>
  </si>
  <si>
    <t>61</t>
  </si>
  <si>
    <t>Pol144</t>
  </si>
  <si>
    <t>Pomocný kontakt stykače 4NO</t>
  </si>
  <si>
    <t>-874126172</t>
  </si>
  <si>
    <t>Pol145</t>
  </si>
  <si>
    <t>Pomocný kontakt stykače 3NO+1NC</t>
  </si>
  <si>
    <t>1260532576</t>
  </si>
  <si>
    <t>63</t>
  </si>
  <si>
    <t>Pol146</t>
  </si>
  <si>
    <t>Odrušovací člen stykače</t>
  </si>
  <si>
    <t>1960571160</t>
  </si>
  <si>
    <t>Pol147</t>
  </si>
  <si>
    <t>Relé s paticí 230V AC, 4 kontakty + ochranný modul</t>
  </si>
  <si>
    <t>-865904712</t>
  </si>
  <si>
    <t>65</t>
  </si>
  <si>
    <t>Pol148</t>
  </si>
  <si>
    <t>Relé s paticí 230V AC, 2 kontakty + ochranný modul</t>
  </si>
  <si>
    <t>-791645272</t>
  </si>
  <si>
    <t>Pol149</t>
  </si>
  <si>
    <t>Relé s paticí 24V DC, 4 kontakty + ochranný modul</t>
  </si>
  <si>
    <t>-1010287248</t>
  </si>
  <si>
    <t>67</t>
  </si>
  <si>
    <t>Pol150</t>
  </si>
  <si>
    <t>Relé s paticí 24V DC, 2 kontakty + ochranný modul</t>
  </si>
  <si>
    <t>908455783</t>
  </si>
  <si>
    <t>Pol151</t>
  </si>
  <si>
    <t>Zásuvka vestavná s víčkem modrá 230V/16A IP54</t>
  </si>
  <si>
    <t>-212433677</t>
  </si>
  <si>
    <t>69</t>
  </si>
  <si>
    <t>Pol152</t>
  </si>
  <si>
    <t>Rozváděčový termostat topení 230V AC</t>
  </si>
  <si>
    <t>-642666481</t>
  </si>
  <si>
    <t>Pol153</t>
  </si>
  <si>
    <t>Rozváděčové topné těleso 110-250V 100W zapouzdřené</t>
  </si>
  <si>
    <t>-1078925044</t>
  </si>
  <si>
    <t>71</t>
  </si>
  <si>
    <t>Pol154</t>
  </si>
  <si>
    <t>Zdroj 230V AC/ 24V DC/ 1,3A</t>
  </si>
  <si>
    <t>1597024217</t>
  </si>
  <si>
    <t>Pol155</t>
  </si>
  <si>
    <t>Zdroj 230V AC/ 24V DC/ 3A</t>
  </si>
  <si>
    <t>1328627115</t>
  </si>
  <si>
    <t>73</t>
  </si>
  <si>
    <t>Pol156</t>
  </si>
  <si>
    <t>Zdroj 230V AC/ 13,8V DC/ 4,5A / 2,5A, 100W s funkcí nabíječky (DODÁVKA INVESTORA)</t>
  </si>
  <si>
    <t>-495268313</t>
  </si>
  <si>
    <t>Pol157</t>
  </si>
  <si>
    <t>Akumulátor Pb 12V/7,2Ah (DODÁVKA INVESTORA)</t>
  </si>
  <si>
    <t>-1173906692</t>
  </si>
  <si>
    <t>75</t>
  </si>
  <si>
    <t>Pol158</t>
  </si>
  <si>
    <t>Telemetrická stanice TALUS T4e 20xDI (4xčítač), 4xAI, 6xDO, 4xETHERNET,</t>
  </si>
  <si>
    <t>-2063295732</t>
  </si>
  <si>
    <t>Poznámka k položce:
2xRS232, 2xRS485, GSM/GPRS modem</t>
  </si>
  <si>
    <t>Pol159</t>
  </si>
  <si>
    <t>Přídavná karta 8kanálový binární vstup; DC 24 V; Spínání k minusu (DÁDÁVKA INVESTORA)</t>
  </si>
  <si>
    <t>-984888994</t>
  </si>
  <si>
    <t>77</t>
  </si>
  <si>
    <t>Pol160</t>
  </si>
  <si>
    <t>Radiomodem (DODÁVKA INVESTORA)</t>
  </si>
  <si>
    <t>1715308406</t>
  </si>
  <si>
    <t>Pol161</t>
  </si>
  <si>
    <t>Komunikační modul pro rádiový přenos dat a retranslaci (DODÁVKA INVESTORA)</t>
  </si>
  <si>
    <t>1696140875</t>
  </si>
  <si>
    <t>79</t>
  </si>
  <si>
    <t>Pol162</t>
  </si>
  <si>
    <t>Komunikační kabel cca 70cm</t>
  </si>
  <si>
    <t>62637569</t>
  </si>
  <si>
    <t>Pol163</t>
  </si>
  <si>
    <t>Komunikační kabel pro připojení radia</t>
  </si>
  <si>
    <t>1235937104</t>
  </si>
  <si>
    <t>81</t>
  </si>
  <si>
    <t>Pol164</t>
  </si>
  <si>
    <t>Propojovací koaxiální kabel cca 60cm</t>
  </si>
  <si>
    <t>-1546114577</t>
  </si>
  <si>
    <t>Pol165</t>
  </si>
  <si>
    <t>RF Bleskojistka určena pro přepěťovou ochranu anténních svorek radiostanic</t>
  </si>
  <si>
    <t>-1427364339</t>
  </si>
  <si>
    <t>83</t>
  </si>
  <si>
    <t>Pol166</t>
  </si>
  <si>
    <t>Svorka na přístrojovou pojistku</t>
  </si>
  <si>
    <t>-789419813</t>
  </si>
  <si>
    <t>Pol167</t>
  </si>
  <si>
    <t>Přístrojová pojistka T2,5A</t>
  </si>
  <si>
    <t>-249436353</t>
  </si>
  <si>
    <t>85</t>
  </si>
  <si>
    <t>Pol168</t>
  </si>
  <si>
    <t>Přístrojová pojistka T1A</t>
  </si>
  <si>
    <t>-1188476236</t>
  </si>
  <si>
    <t>Pol169</t>
  </si>
  <si>
    <t>Přístrojová pojistka T80mA</t>
  </si>
  <si>
    <t>794352714</t>
  </si>
  <si>
    <t>87</t>
  </si>
  <si>
    <t>Pol170</t>
  </si>
  <si>
    <t>Přepínač otočný, 3 pevné polohy, otočná hlavice prosvětlená-bílá</t>
  </si>
  <si>
    <t>-452935111</t>
  </si>
  <si>
    <t>Poznámka k položce:
spojovací díl, 2x spínací jednotka</t>
  </si>
  <si>
    <t>88</t>
  </si>
  <si>
    <t>Pol171</t>
  </si>
  <si>
    <t>Signálka žlutá zelená 230V AC</t>
  </si>
  <si>
    <t>-690546913</t>
  </si>
  <si>
    <t>89</t>
  </si>
  <si>
    <t>Pol172</t>
  </si>
  <si>
    <t>Řadová svorka, velikost 16, bílá</t>
  </si>
  <si>
    <t>-941673488</t>
  </si>
  <si>
    <t>90</t>
  </si>
  <si>
    <t>Pol173</t>
  </si>
  <si>
    <t>Řadová svorka, velikost 16, zelenožlutá</t>
  </si>
  <si>
    <t>2096155017</t>
  </si>
  <si>
    <t>91</t>
  </si>
  <si>
    <t>Pol174</t>
  </si>
  <si>
    <t>Řadová svorka, velikost 4, bílá</t>
  </si>
  <si>
    <t>1079593752</t>
  </si>
  <si>
    <t>92</t>
  </si>
  <si>
    <t>Pol175</t>
  </si>
  <si>
    <t>Řadová svorka, velikost 4, světle modrá</t>
  </si>
  <si>
    <t>-1096730645</t>
  </si>
  <si>
    <t>93</t>
  </si>
  <si>
    <t>Pol176</t>
  </si>
  <si>
    <t>Řadová svorka, velikost 4, zelenožlutá</t>
  </si>
  <si>
    <t>169319438</t>
  </si>
  <si>
    <t>94</t>
  </si>
  <si>
    <t>Pol177</t>
  </si>
  <si>
    <t>Řadová svorka, velikost 4, tmavě modrá</t>
  </si>
  <si>
    <t>-2079861154</t>
  </si>
  <si>
    <t>95</t>
  </si>
  <si>
    <t>Pol178</t>
  </si>
  <si>
    <t>Řadová svorka, velikost 4, červená</t>
  </si>
  <si>
    <t>-1458644017</t>
  </si>
  <si>
    <t>96</t>
  </si>
  <si>
    <t>Pol179</t>
  </si>
  <si>
    <t>Koncová svorka béžová</t>
  </si>
  <si>
    <t>406349905</t>
  </si>
  <si>
    <t>97</t>
  </si>
  <si>
    <t>Pol180</t>
  </si>
  <si>
    <t>Můstek rozbočovací, 12 svorek, krytý, modrý</t>
  </si>
  <si>
    <t>2119955218</t>
  </si>
  <si>
    <t>98</t>
  </si>
  <si>
    <t>Pol181</t>
  </si>
  <si>
    <t>Můstek rozbočovací, 12 svorek, krytý, zelený</t>
  </si>
  <si>
    <t>505037570</t>
  </si>
  <si>
    <t>99</t>
  </si>
  <si>
    <t>Pol182</t>
  </si>
  <si>
    <t>Kabelová průchodka s maticí Pg29</t>
  </si>
  <si>
    <t>-623906385</t>
  </si>
  <si>
    <t>100</t>
  </si>
  <si>
    <t>Pol183</t>
  </si>
  <si>
    <t>Kabelová průchodka s maticí Pg13,5</t>
  </si>
  <si>
    <t>-1518409945</t>
  </si>
  <si>
    <t>101</t>
  </si>
  <si>
    <t>Pol184</t>
  </si>
  <si>
    <t>Kabelová průchodka s maticí Pg11</t>
  </si>
  <si>
    <t>-738465029</t>
  </si>
  <si>
    <t>102</t>
  </si>
  <si>
    <t>Pol185</t>
  </si>
  <si>
    <t>Propojovací materiál</t>
  </si>
  <si>
    <t>1217316197</t>
  </si>
  <si>
    <t>103</t>
  </si>
  <si>
    <t>Pol186</t>
  </si>
  <si>
    <t>Popisovací materiál</t>
  </si>
  <si>
    <t>308447917</t>
  </si>
  <si>
    <t>104</t>
  </si>
  <si>
    <t>Pol187</t>
  </si>
  <si>
    <t>Konstrukční materiál</t>
  </si>
  <si>
    <t>1933015577</t>
  </si>
  <si>
    <t>105</t>
  </si>
  <si>
    <t>Pol188</t>
  </si>
  <si>
    <t>Výroba rozváděče</t>
  </si>
  <si>
    <t>-1924849284</t>
  </si>
  <si>
    <t>106</t>
  </si>
  <si>
    <t>Pol189</t>
  </si>
  <si>
    <t>Dokumentace rozváděče</t>
  </si>
  <si>
    <t>-60872515</t>
  </si>
  <si>
    <t>09 - VRN</t>
  </si>
  <si>
    <t>D1 - Vedlejší rozpočtové náklady / viz Technické podmínky VaK MB /</t>
  </si>
  <si>
    <t>D1</t>
  </si>
  <si>
    <t>Vedlejší rozpočtové náklady / viz Technické podmínky VaK MB /</t>
  </si>
  <si>
    <t>VaK MB, a.s.-TP 1.1</t>
  </si>
  <si>
    <t>Zařízení staveniště, provozní vlivy</t>
  </si>
  <si>
    <t>951715552</t>
  </si>
  <si>
    <t>VaK MB, a.s.-TP 1.12</t>
  </si>
  <si>
    <t>Vytyčení podzemních zařízení, rizika a zvláštní opatření</t>
  </si>
  <si>
    <t>-1367695837</t>
  </si>
  <si>
    <t>VaK MB, a.s.-TP 1.14</t>
  </si>
  <si>
    <t>Vytyčení stavby, ochrana geodetických bodů před poškozením</t>
  </si>
  <si>
    <t>-194223542</t>
  </si>
  <si>
    <t>VaK MB, a.s.-TP 1.15</t>
  </si>
  <si>
    <t>Zajištění výkopů a překopů</t>
  </si>
  <si>
    <t>1632178788</t>
  </si>
  <si>
    <t>VaK MB, a.s.-TP 1.16</t>
  </si>
  <si>
    <t>Havarijní plán</t>
  </si>
  <si>
    <t>-699610348</t>
  </si>
  <si>
    <t>VaK MB, a.s.-TP 1.17</t>
  </si>
  <si>
    <t>Zvláštní požadavky na zhotovení</t>
  </si>
  <si>
    <t>-2072959051</t>
  </si>
  <si>
    <t>VaK MB, a.s.-TP 1.3</t>
  </si>
  <si>
    <t>Fotodokumentace</t>
  </si>
  <si>
    <t>380080062</t>
  </si>
  <si>
    <t>VaK MB, a.s.-TP 1.5</t>
  </si>
  <si>
    <t>Realizační dokumentace stavby včetně projednání a kontroly na stavbě</t>
  </si>
  <si>
    <t>-1643563575</t>
  </si>
  <si>
    <t>VaK MB, a.s.-TP 1.8</t>
  </si>
  <si>
    <t>Doklady požadované k předání a převzetí díla</t>
  </si>
  <si>
    <t>2143545876</t>
  </si>
  <si>
    <t>VaK MB, a.s.-TP 1.9</t>
  </si>
  <si>
    <t>Dokumentace skutečného provedení stavby</t>
  </si>
  <si>
    <t>990981285</t>
  </si>
  <si>
    <t>VaK MB,a.s.-TP 1.9.1</t>
  </si>
  <si>
    <t>Dokumentace geodetického zaměření stavby a geometrický plán</t>
  </si>
  <si>
    <t>1126429480</t>
  </si>
  <si>
    <t>938908411</t>
  </si>
  <si>
    <t>Čištění vozovek splachováním vodou povrchu podkladu nebo krytu živičného, betonového nebo dlážděného</t>
  </si>
  <si>
    <t>-852111343</t>
  </si>
  <si>
    <t>431940</t>
  </si>
  <si>
    <t>Hutnící zkoušky</t>
  </si>
  <si>
    <t>-1892723787</t>
  </si>
  <si>
    <t>032503000</t>
  </si>
  <si>
    <t>Skládky na staveništi - zajištění meziskládky</t>
  </si>
  <si>
    <t>-906051007</t>
  </si>
  <si>
    <t>091504000</t>
  </si>
  <si>
    <t>Propagace projektu</t>
  </si>
  <si>
    <t>1123661141</t>
  </si>
  <si>
    <t>SEZNAM FIGUR</t>
  </si>
  <si>
    <t>Výměra</t>
  </si>
  <si>
    <t xml:space="preserve"> 01</t>
  </si>
  <si>
    <t>Použití figury:</t>
  </si>
  <si>
    <t>Provedení izolace proti zemní vlhkosti pásy přitavením vodorovné NAIP</t>
  </si>
  <si>
    <t>Provedení izolace proti zemní vlhkosti vodorovné za studena nátěrem penetračním</t>
  </si>
  <si>
    <t>Provedení doplňků izolace proti vodě na vodorovné ploše z textilií vrstva ochranná</t>
  </si>
  <si>
    <t>Vysušení ploch stěn, rubu kleneb a podlah stlačeným vzduchem</t>
  </si>
  <si>
    <t>Provedení izolace proti zemní vlhkosti pásy přitavením svislé NAIP</t>
  </si>
  <si>
    <t>Provedení doplňků izolace proti vodě na ploše svislé z textilií vrstva ochranná</t>
  </si>
  <si>
    <t>Montáž izolace tepelné stěn a základů lepením celoplošně rohoží, pásů, dílců, desek</t>
  </si>
  <si>
    <t>Tryskání degradovaného betonu stěn a rubu kleneb vodou pod tlakem přes 300 do 1250 barů</t>
  </si>
  <si>
    <t>Hydrofobizační transparentní silikonový nátěr hladkých betonových povrchů, povrchů z desek</t>
  </si>
  <si>
    <t>Reprofilace stěn cementovou sanační maltou tl přes 10 do 20 mm</t>
  </si>
  <si>
    <t>Spojovací můstek reprofilovaného betonu na cementové bázi tl 1 mm</t>
  </si>
  <si>
    <t>Mazanina tl přes 120 do 240 mm z betonu prostého bez zvýšených nároků na prostředí tř. C 20/25</t>
  </si>
  <si>
    <t>Výztuž mazanin svařovanými sítěmi Kari</t>
  </si>
  <si>
    <t>Spojovací můstek reprofilovaného betonu na epoxidové bázi tl 1 mm</t>
  </si>
  <si>
    <t xml:space="preserve"> 02</t>
  </si>
  <si>
    <t>Hloubení jam nezapažených v hornině třídy těžitelnosti I skupiny 3 objem do 20 m3 strojně</t>
  </si>
  <si>
    <t>Hloubení jam nezapažených v hornině třídy těžitelnosti I skupiny 1 a 2 objem do 20 m3 strojně</t>
  </si>
  <si>
    <t>Vodorovné přemístění přes 500 do 1000 m výkopku/sypaniny z horniny třídy těžitelnosti I skupiny 1 až 3</t>
  </si>
  <si>
    <t>Vodorovné přemístění přes 9 000 do 10000 m výkopku/sypaniny z horniny třídy těžitelnosti I skupiny 1 až 3</t>
  </si>
  <si>
    <t>Nakládání výkopku z hornin třídy těžitelnosti I skupiny 1 až 3 do 100 m3</t>
  </si>
  <si>
    <t>Poplatek za uložení na skládce (skládkovné) zeminy a kamení kód odpadu 17 05 04</t>
  </si>
  <si>
    <t>Podsyp pod základové konstrukce se zhutněním z hrubého kameniva frakce 8 až 16 mm</t>
  </si>
  <si>
    <t xml:space="preserve"> 03</t>
  </si>
  <si>
    <t>Odkopávky a prokopávky nezapažené v hornině třídy těžitelnosti I skupiny 3 objem do 20 m3 strojně</t>
  </si>
  <si>
    <t>Zemina promísená s vápnem na deponii v množství do 1 % vápna z objemové hmotnosti zeminy</t>
  </si>
  <si>
    <t>Vodorovné přemístění přes 1 000 do 1500 m výkopku/sypaniny z horniny třídy těžitelnosti I skupiny 1 až 3</t>
  </si>
  <si>
    <t>Zásyp jam, šachet rýh nebo kolem objektů sypaninou se zhutněním</t>
  </si>
  <si>
    <t xml:space="preserve"> 05</t>
  </si>
  <si>
    <t>Podkladní bloky z betonu prostého tř. C 12/15 otevřený výkop</t>
  </si>
  <si>
    <t>hl</t>
  </si>
  <si>
    <t>průměrná hloubka stoky</t>
  </si>
  <si>
    <t>Lože pod potrubí otevřený výkop z kameniva drobného těženého</t>
  </si>
  <si>
    <t>Lože pod potrubí otevřený výkop ze štěrkodrtě</t>
  </si>
  <si>
    <t>Montáž potrubí z trub litinových hrdlových s integrovaným těsněním otevřený výkop DN 80</t>
  </si>
  <si>
    <t>Sejmutí ornice plochy do 100 m2 tl vrstvy do 200 mm strojně</t>
  </si>
  <si>
    <t>Hloubení zapažených rýh š do 2000 mm v hornině třídy těžitelnosti I skupiny 3 objem do 100 m3</t>
  </si>
  <si>
    <t>Zřízení příložného pažení stěn výkopu hl do 4 m</t>
  </si>
  <si>
    <t>Obsypání potrubí strojně sypaninou bez prohození, uloženou do 3 m</t>
  </si>
  <si>
    <t>Tlaková zkouška vodou potrubí DN do 80</t>
  </si>
  <si>
    <t>Signalizační vodič DN přes 150 mm na potrubí</t>
  </si>
  <si>
    <t>Krytí potrubí z plastů výstražnou fólií z PVC 34cm</t>
  </si>
  <si>
    <t>Podkladní desky z betonu prostého tř. C 12/15 otevřený výkop</t>
  </si>
  <si>
    <t>Montáž potrubí z PE100 SDR 11 otevřený výkop svařovaných na tupo D 90 x 8,2 mm</t>
  </si>
  <si>
    <t>Hloubení zapažených rýh š do 2000 mm v hornině třídy těžitelnosti I skupiny 1 a 2 objem do 100 m3</t>
  </si>
  <si>
    <t>Hloubení jam nezapažených v hornině třídy těžitelnosti I skupiny 3 objem do 100 m3 strojně</t>
  </si>
  <si>
    <t>Hloubení jam nezapažených v hornině třídy těžitelnosti I skupiny 1 a 2 objem do 100 m3 strojně</t>
  </si>
  <si>
    <t>2*10*0,6   "vsakovací průleh - vrchní kamenivo</t>
  </si>
  <si>
    <t xml:space="preserve"> 06</t>
  </si>
  <si>
    <t>Obsypání objektu nad přilehlým původním terénem sypaninou bez prohození, uloženou do 3 m ručně</t>
  </si>
  <si>
    <t>Hloubení rýh š do 600 mm v hornině tř. 3 objemu do 100 m3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</si>
  <si>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</si>
  <si>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</si>
  <si>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</si>
  <si>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</si>
  <si>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</si>
  <si>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</si>
  <si>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</si>
  <si>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</si>
  <si>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</si>
  <si>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</si>
  <si>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</si>
  <si>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</si>
  <si>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</si>
  <si>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</si>
  <si>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</si>
  <si>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</si>
  <si>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</si>
  <si>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</si>
  <si>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</si>
  <si>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</si>
  <si>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</si>
  <si>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</si>
  <si>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</si>
  <si>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</si>
  <si>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</si>
  <si>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</si>
  <si>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</si>
  <si>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</si>
  <si>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</si>
  <si>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</si>
  <si>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</si>
  <si>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</si>
  <si>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</si>
  <si>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</si>
  <si>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</si>
  <si>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</si>
  <si>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</si>
  <si>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</si>
  <si>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</si>
  <si>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</si>
  <si>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</si>
  <si>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</si>
  <si>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</si>
  <si>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</si>
  <si>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</si>
  <si>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</si>
  <si>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</si>
  <si>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</si>
  <si>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</si>
  <si>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</si>
  <si>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</si>
  <si>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</si>
  <si>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</si>
  <si>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</si>
  <si>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</si>
  <si>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</si>
  <si>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</si>
  <si>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</si>
  <si>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</si>
  <si>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</si>
  <si>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</si>
  <si>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</si>
  <si>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</si>
  <si>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</si>
  <si>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</si>
  <si>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</si>
  <si>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</si>
  <si>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</si>
  <si>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</si>
  <si>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</si>
  <si>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</si>
  <si>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</si>
  <si>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</si>
  <si>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</si>
  <si>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</si>
  <si>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</si>
  <si>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</si>
  <si>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</si>
  <si>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</si>
  <si>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</si>
  <si>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</si>
  <si>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</si>
  <si>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</si>
  <si>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</si>
  <si>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</si>
  <si>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</si>
  <si>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</si>
  <si>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</si>
  <si>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</si>
  <si>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</si>
  <si>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</si>
  <si>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</si>
  <si>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</si>
  <si>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</si>
  <si>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</si>
  <si>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</si>
  <si>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</si>
  <si>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</si>
  <si>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</si>
  <si>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</si>
  <si>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</si>
  <si>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</si>
  <si>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</si>
  <si>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</si>
  <si>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</si>
  <si>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</si>
  <si>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</si>
  <si>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</si>
  <si>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</si>
  <si>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</si>
  <si>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</si>
  <si>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</si>
  <si>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</si>
  <si>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</si>
  <si>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</si>
  <si>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</si>
  <si>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</si>
  <si>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</si>
  <si>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</si>
  <si>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</si>
  <si>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</si>
  <si>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</si>
  <si>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</si>
  <si>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</si>
  <si>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</si>
  <si>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</si>
  <si>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</si>
  <si>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</si>
  <si>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</si>
  <si>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</si>
  <si>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</si>
  <si>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</si>
  <si>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</si>
  <si>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</si>
  <si>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</si>
  <si>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</si>
  <si>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</si>
  <si>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</si>
  <si>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</si>
  <si>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</si>
  <si>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</si>
  <si>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</si>
  <si>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</si>
  <si>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</si>
  <si>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</si>
  <si>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</si>
  <si>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</si>
  <si>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</si>
  <si>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</si>
  <si>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</si>
  <si>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</si>
  <si>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</si>
  <si>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</si>
  <si>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</si>
  <si>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</si>
  <si>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</si>
  <si>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</si>
  <si>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</si>
  <si>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</si>
  <si>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</si>
  <si>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</si>
  <si>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</si>
  <si>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</si>
  <si>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</si>
  <si>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</si>
  <si>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</si>
  <si>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</si>
  <si>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</si>
  <si>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</si>
  <si>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</si>
  <si>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</si>
  <si>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</si>
  <si>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</si>
  <si>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</si>
  <si>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</si>
  <si>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</si>
  <si>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</si>
  <si>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</si>
  <si>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</si>
  <si>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</si>
  <si>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</si>
  <si>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</si>
  <si>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</si>
  <si>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 dodávka Vak MB</t>
  </si>
  <si>
    <t xml:space="preserve"> dodávka Vak MB</t>
  </si>
  <si>
    <t>dodávka Vak MB</t>
  </si>
  <si>
    <t xml:space="preserve"> dodávka VaK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</si>
</sst>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/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39" fillId="5" borderId="22" xfId="0" applyFont="1" applyFill="1" applyBorder="1" applyAlignment="1" applyProtection="1">
      <alignment horizontal="center" vertical="center"/>
      <protection locked="0"/>
    </xf>
    <xf numFmtId="49" fontId="39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5" borderId="22" xfId="0" applyFont="1" applyFill="1" applyBorder="1" applyAlignment="1" applyProtection="1">
      <alignment horizontal="left" vertical="center" wrapText="1"/>
      <protection locked="0"/>
    </xf>
    <xf numFmtId="0" fontId="39" fillId="5" borderId="22" xfId="0" applyFont="1" applyFill="1" applyBorder="1" applyAlignment="1" applyProtection="1">
      <alignment horizontal="center" vertical="center" wrapText="1"/>
      <protection locked="0"/>
    </xf>
    <xf numFmtId="167" fontId="39" fillId="5" borderId="22" xfId="0" applyNumberFormat="1" applyFont="1" applyFill="1" applyBorder="1" applyAlignment="1" applyProtection="1">
      <alignment vertical="center"/>
      <protection locked="0"/>
    </xf>
    <xf numFmtId="4" fontId="39" fillId="5" borderId="22" xfId="0" applyNumberFormat="1" applyFont="1" applyFill="1" applyBorder="1" applyAlignment="1" applyProtection="1">
      <alignment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49" fontId="22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22" xfId="0" applyFont="1" applyFill="1" applyBorder="1" applyAlignment="1" applyProtection="1">
      <alignment horizontal="left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167" fontId="22" fillId="5" borderId="22" xfId="0" applyNumberFormat="1" applyFont="1" applyFill="1" applyBorder="1" applyAlignment="1" applyProtection="1">
      <alignment vertical="center"/>
      <protection locked="0"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9" fillId="5" borderId="0" xfId="0" applyFont="1" applyFill="1" applyProtection="1">
      <protection locked="0"/>
    </xf>
    <xf numFmtId="4" fontId="7" fillId="5" borderId="0" xfId="0" applyNumberFormat="1" applyFont="1" applyFill="1"/>
    <xf numFmtId="0" fontId="0" fillId="6" borderId="0" xfId="0" applyFill="1" applyAlignment="1">
      <alignment vertical="center"/>
    </xf>
    <xf numFmtId="0" fontId="35" fillId="6" borderId="0" xfId="0" applyFont="1" applyFill="1" applyAlignment="1">
      <alignment horizontal="left" vertical="center"/>
    </xf>
    <xf numFmtId="0" fontId="38" fillId="6" borderId="0" xfId="0" applyFont="1" applyFill="1" applyAlignment="1">
      <alignment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35" fillId="5" borderId="0" xfId="0" applyFont="1" applyFill="1" applyAlignment="1">
      <alignment horizontal="left" vertical="center"/>
    </xf>
    <xf numFmtId="0" fontId="38" fillId="5" borderId="0" xfId="0" applyFont="1" applyFill="1" applyAlignment="1">
      <alignment vertical="center" wrapText="1"/>
    </xf>
    <xf numFmtId="0" fontId="0" fillId="5" borderId="0" xfId="0" applyFill="1" applyAlignment="1" applyProtection="1">
      <alignment vertical="center"/>
      <protection locked="0"/>
    </xf>
    <xf numFmtId="0" fontId="8" fillId="5" borderId="0" xfId="0" applyFont="1" applyFill="1" applyAlignment="1">
      <alignment horizontal="left"/>
    </xf>
    <xf numFmtId="4" fontId="8" fillId="5" borderId="0" xfId="0" applyNumberFormat="1" applyFont="1" applyFill="1"/>
    <xf numFmtId="0" fontId="0" fillId="5" borderId="0" xfId="0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0" fontId="14" fillId="7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49" fontId="3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31311115" TargetMode="External" /><Relationship Id="rId2" Type="http://schemas.openxmlformats.org/officeDocument/2006/relationships/hyperlink" Target="https://podminky.urs.cz/item/CS_URS_2022_01/631311135" TargetMode="External" /><Relationship Id="rId3" Type="http://schemas.openxmlformats.org/officeDocument/2006/relationships/hyperlink" Target="https://podminky.urs.cz/item/CS_URS_2022_01/631319023" TargetMode="External" /><Relationship Id="rId4" Type="http://schemas.openxmlformats.org/officeDocument/2006/relationships/hyperlink" Target="https://podminky.urs.cz/item/CS_URS_2022_01/631319197" TargetMode="External" /><Relationship Id="rId5" Type="http://schemas.openxmlformats.org/officeDocument/2006/relationships/hyperlink" Target="https://podminky.urs.cz/item/CS_URS_2022_01/631362021" TargetMode="External" /><Relationship Id="rId6" Type="http://schemas.openxmlformats.org/officeDocument/2006/relationships/hyperlink" Target="https://podminky.urs.cz/item/CS_URS_2022_01/899103112" TargetMode="External" /><Relationship Id="rId7" Type="http://schemas.openxmlformats.org/officeDocument/2006/relationships/hyperlink" Target="https://podminky.urs.cz/item/CS_URS_2022_01/977131110" TargetMode="External" /><Relationship Id="rId8" Type="http://schemas.openxmlformats.org/officeDocument/2006/relationships/hyperlink" Target="https://podminky.urs.cz/item/CS_URS_2022_01/977151119" TargetMode="External" /><Relationship Id="rId9" Type="http://schemas.openxmlformats.org/officeDocument/2006/relationships/hyperlink" Target="https://podminky.urs.cz/item/CS_URS_2022_01/977151126" TargetMode="External" /><Relationship Id="rId10" Type="http://schemas.openxmlformats.org/officeDocument/2006/relationships/hyperlink" Target="https://podminky.urs.cz/item/CS_URS_2022_01/985121122" TargetMode="External" /><Relationship Id="rId11" Type="http://schemas.openxmlformats.org/officeDocument/2006/relationships/hyperlink" Target="https://podminky.urs.cz/item/CS_URS_2022_01/985131111" TargetMode="External" /><Relationship Id="rId12" Type="http://schemas.openxmlformats.org/officeDocument/2006/relationships/hyperlink" Target="https://podminky.urs.cz/item/CS_URS_2022_01/985131411" TargetMode="External" /><Relationship Id="rId13" Type="http://schemas.openxmlformats.org/officeDocument/2006/relationships/hyperlink" Target="https://podminky.urs.cz/item/CS_URS_2022_01/985311112" TargetMode="External" /><Relationship Id="rId14" Type="http://schemas.openxmlformats.org/officeDocument/2006/relationships/hyperlink" Target="https://podminky.urs.cz/item/CS_URS_2022_01/985311911" TargetMode="External" /><Relationship Id="rId15" Type="http://schemas.openxmlformats.org/officeDocument/2006/relationships/hyperlink" Target="https://podminky.urs.cz/item/CS_URS_2022_01/985323111" TargetMode="External" /><Relationship Id="rId16" Type="http://schemas.openxmlformats.org/officeDocument/2006/relationships/hyperlink" Target="https://podminky.urs.cz/item/CS_URS_2022_01/985323211" TargetMode="External" /><Relationship Id="rId17" Type="http://schemas.openxmlformats.org/officeDocument/2006/relationships/hyperlink" Target="https://podminky.urs.cz/item/CS_URS_2022_01/985323911" TargetMode="External" /><Relationship Id="rId18" Type="http://schemas.openxmlformats.org/officeDocument/2006/relationships/hyperlink" Target="https://podminky.urs.cz/item/CS_URS_2022_01/985671115" TargetMode="External" /><Relationship Id="rId19" Type="http://schemas.openxmlformats.org/officeDocument/2006/relationships/hyperlink" Target="https://podminky.urs.cz/item/CS_URS_2022_01/985675111" TargetMode="External" /><Relationship Id="rId20" Type="http://schemas.openxmlformats.org/officeDocument/2006/relationships/hyperlink" Target="https://podminky.urs.cz/item/CS_URS_2022_01/985675121" TargetMode="External" /><Relationship Id="rId21" Type="http://schemas.openxmlformats.org/officeDocument/2006/relationships/hyperlink" Target="https://podminky.urs.cz/item/CS_URS_2022_01/985676112" TargetMode="External" /><Relationship Id="rId22" Type="http://schemas.openxmlformats.org/officeDocument/2006/relationships/hyperlink" Target="https://podminky.urs.cz/item/CS_URS_2022_01/998142251" TargetMode="External" /><Relationship Id="rId23" Type="http://schemas.openxmlformats.org/officeDocument/2006/relationships/hyperlink" Target="https://podminky.urs.cz/item/CS_URS_2022_01/711111001" TargetMode="External" /><Relationship Id="rId24" Type="http://schemas.openxmlformats.org/officeDocument/2006/relationships/hyperlink" Target="https://podminky.urs.cz/item/CS_URS_2022_01/711141559" TargetMode="External" /><Relationship Id="rId25" Type="http://schemas.openxmlformats.org/officeDocument/2006/relationships/hyperlink" Target="https://podminky.urs.cz/item/CS_URS_2022_01/711142559" TargetMode="External" /><Relationship Id="rId26" Type="http://schemas.openxmlformats.org/officeDocument/2006/relationships/hyperlink" Target="https://podminky.urs.cz/item/CS_URS_2022_01/711491172" TargetMode="External" /><Relationship Id="rId27" Type="http://schemas.openxmlformats.org/officeDocument/2006/relationships/hyperlink" Target="https://podminky.urs.cz/item/CS_URS_2022_01/711491272" TargetMode="External" /><Relationship Id="rId28" Type="http://schemas.openxmlformats.org/officeDocument/2006/relationships/hyperlink" Target="https://podminky.urs.cz/item/CS_URS_2022_01/998711101" TargetMode="External" /><Relationship Id="rId29" Type="http://schemas.openxmlformats.org/officeDocument/2006/relationships/hyperlink" Target="https://podminky.urs.cz/item/CS_URS_2022_01/713131141" TargetMode="External" /><Relationship Id="rId30" Type="http://schemas.openxmlformats.org/officeDocument/2006/relationships/hyperlink" Target="https://podminky.urs.cz/item/CS_URS_2022_01/998713101" TargetMode="External" /><Relationship Id="rId31" Type="http://schemas.openxmlformats.org/officeDocument/2006/relationships/hyperlink" Target="https://podminky.urs.cz/item/CS_URS_2022_01/767861011" TargetMode="External" /><Relationship Id="rId32" Type="http://schemas.openxmlformats.org/officeDocument/2006/relationships/hyperlink" Target="https://podminky.urs.cz/item/CS_URS_2022_01/998767101" TargetMode="External" /><Relationship Id="rId33" Type="http://schemas.openxmlformats.org/officeDocument/2006/relationships/hyperlink" Target="https://podminky.urs.cz/item/CS_URS_2022_01/783826605" TargetMode="External" /><Relationship Id="rId3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151100" TargetMode="External" /><Relationship Id="rId2" Type="http://schemas.openxmlformats.org/officeDocument/2006/relationships/hyperlink" Target="https://podminky.urs.cz/item/CS_URS_2022_01/131251100" TargetMode="External" /><Relationship Id="rId3" Type="http://schemas.openxmlformats.org/officeDocument/2006/relationships/hyperlink" Target="https://podminky.urs.cz/item/CS_URS_2022_01/162351104" TargetMode="External" /><Relationship Id="rId4" Type="http://schemas.openxmlformats.org/officeDocument/2006/relationships/hyperlink" Target="https://podminky.urs.cz/item/CS_URS_2022_01/162751117" TargetMode="External" /><Relationship Id="rId5" Type="http://schemas.openxmlformats.org/officeDocument/2006/relationships/hyperlink" Target="https://podminky.urs.cz/item/CS_URS_2022_01/167151101" TargetMode="External" /><Relationship Id="rId6" Type="http://schemas.openxmlformats.org/officeDocument/2006/relationships/hyperlink" Target="https://podminky.urs.cz/item/CS_URS_2022_01/171201221" TargetMode="External" /><Relationship Id="rId7" Type="http://schemas.openxmlformats.org/officeDocument/2006/relationships/hyperlink" Target="https://podminky.urs.cz/item/CS_URS_2022_01/271532213" TargetMode="External" /><Relationship Id="rId8" Type="http://schemas.openxmlformats.org/officeDocument/2006/relationships/hyperlink" Target="https://podminky.urs.cz/item/CS_URS_2022_01/871255202" TargetMode="External" /><Relationship Id="rId9" Type="http://schemas.openxmlformats.org/officeDocument/2006/relationships/hyperlink" Target="https://podminky.urs.cz/item/CS_URS_2022_01/877245210" TargetMode="External" /><Relationship Id="rId10" Type="http://schemas.openxmlformats.org/officeDocument/2006/relationships/hyperlink" Target="https://podminky.urs.cz/item/CS_URS_2022_01/877245212" TargetMode="External" /><Relationship Id="rId11" Type="http://schemas.openxmlformats.org/officeDocument/2006/relationships/hyperlink" Target="https://podminky.urs.cz/item/CS_URS_2022_01/998014011" TargetMode="External" /><Relationship Id="rId12" Type="http://schemas.openxmlformats.org/officeDocument/2006/relationships/hyperlink" Target="https://podminky.urs.cz/item/CS_URS_2022_01/767995113" TargetMode="External" /><Relationship Id="rId13" Type="http://schemas.openxmlformats.org/officeDocument/2006/relationships/hyperlink" Target="https://podminky.urs.cz/item/CS_URS_2022_01/998767101" TargetMode="External" /><Relationship Id="rId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51111" TargetMode="External" /><Relationship Id="rId2" Type="http://schemas.openxmlformats.org/officeDocument/2006/relationships/hyperlink" Target="https://podminky.urs.cz/item/CS_URS_2022_01/122251101" TargetMode="External" /><Relationship Id="rId3" Type="http://schemas.openxmlformats.org/officeDocument/2006/relationships/hyperlink" Target="https://podminky.urs.cz/item/CS_URS_2022_01/162451105" TargetMode="External" /><Relationship Id="rId4" Type="http://schemas.openxmlformats.org/officeDocument/2006/relationships/hyperlink" Target="https://podminky.urs.cz/item/CS_URS_2022_01/167151101" TargetMode="External" /><Relationship Id="rId5" Type="http://schemas.openxmlformats.org/officeDocument/2006/relationships/hyperlink" Target="https://podminky.urs.cz/item/CS_URS_2022_01/174151101" TargetMode="External" /><Relationship Id="rId6" Type="http://schemas.openxmlformats.org/officeDocument/2006/relationships/hyperlink" Target="https://podminky.urs.cz/item/CS_URS_2022_01/116951211" TargetMode="External" /><Relationship Id="rId7" Type="http://schemas.openxmlformats.org/officeDocument/2006/relationships/hyperlink" Target="https://podminky.urs.cz/item/CS_URS_2022_01/899102211" TargetMode="External" /><Relationship Id="rId8" Type="http://schemas.openxmlformats.org/officeDocument/2006/relationships/hyperlink" Target="https://podminky.urs.cz/item/CS_URS_2022_01/961044111" TargetMode="External" /><Relationship Id="rId9" Type="http://schemas.openxmlformats.org/officeDocument/2006/relationships/hyperlink" Target="https://podminky.urs.cz/item/CS_URS_2022_01/961055111" TargetMode="External" /><Relationship Id="rId10" Type="http://schemas.openxmlformats.org/officeDocument/2006/relationships/hyperlink" Target="https://podminky.urs.cz/item/CS_URS_2022_01/963012510" TargetMode="External" /><Relationship Id="rId11" Type="http://schemas.openxmlformats.org/officeDocument/2006/relationships/hyperlink" Target="https://podminky.urs.cz/item/CS_URS_2022_01/981011111" TargetMode="External" /><Relationship Id="rId12" Type="http://schemas.openxmlformats.org/officeDocument/2006/relationships/hyperlink" Target="https://podminky.urs.cz/item/CS_URS_2022_01/981011314" TargetMode="External" /><Relationship Id="rId13" Type="http://schemas.openxmlformats.org/officeDocument/2006/relationships/hyperlink" Target="https://podminky.urs.cz/item/CS_URS_2022_01/997006002" TargetMode="External" /><Relationship Id="rId14" Type="http://schemas.openxmlformats.org/officeDocument/2006/relationships/hyperlink" Target="https://podminky.urs.cz/item/CS_URS_2022_01/997013501" TargetMode="External" /><Relationship Id="rId15" Type="http://schemas.openxmlformats.org/officeDocument/2006/relationships/hyperlink" Target="https://podminky.urs.cz/item/CS_URS_2022_01/997013509" TargetMode="External" /><Relationship Id="rId16" Type="http://schemas.openxmlformats.org/officeDocument/2006/relationships/hyperlink" Target="https://podminky.urs.cz/item/CS_URS_2022_01/997013602" TargetMode="External" /><Relationship Id="rId17" Type="http://schemas.openxmlformats.org/officeDocument/2006/relationships/hyperlink" Target="https://podminky.urs.cz/item/CS_URS_2022_01/997013601" TargetMode="External" /><Relationship Id="rId18" Type="http://schemas.openxmlformats.org/officeDocument/2006/relationships/hyperlink" Target="https://podminky.urs.cz/item/CS_URS_2022_01/997013631" TargetMode="External" /><Relationship Id="rId19" Type="http://schemas.openxmlformats.org/officeDocument/2006/relationships/hyperlink" Target="https://podminky.urs.cz/item/CS_URS_2022_01/997013811" TargetMode="External" /><Relationship Id="rId20" Type="http://schemas.openxmlformats.org/officeDocument/2006/relationships/hyperlink" Target="https://podminky.urs.cz/item/CS_URS_2022_01/767833802" TargetMode="External" /><Relationship Id="rId21" Type="http://schemas.openxmlformats.org/officeDocument/2006/relationships/hyperlink" Target="https://podminky.urs.cz/item/CS_URS_2022_01/767871810" TargetMode="External" /><Relationship Id="rId22" Type="http://schemas.openxmlformats.org/officeDocument/2006/relationships/hyperlink" Target="https://podminky.urs.cz/item/CS_URS_2022_01/767996801" TargetMode="External" /><Relationship Id="rId23" Type="http://schemas.openxmlformats.org/officeDocument/2006/relationships/hyperlink" Target="https://podminky.urs.cz/item/CS_URS_2022_01/767996804" TargetMode="External" /><Relationship Id="rId2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322" TargetMode="External" /><Relationship Id="rId2" Type="http://schemas.openxmlformats.org/officeDocument/2006/relationships/hyperlink" Target="https://podminky.urs.cz/item/CS_URS_2022_01/121151103" TargetMode="External" /><Relationship Id="rId3" Type="http://schemas.openxmlformats.org/officeDocument/2006/relationships/hyperlink" Target="https://podminky.urs.cz/item/CS_URS_2022_01/131151103" TargetMode="External" /><Relationship Id="rId4" Type="http://schemas.openxmlformats.org/officeDocument/2006/relationships/hyperlink" Target="https://podminky.urs.cz/item/CS_URS_2022_01/131251103" TargetMode="External" /><Relationship Id="rId5" Type="http://schemas.openxmlformats.org/officeDocument/2006/relationships/hyperlink" Target="https://podminky.urs.cz/item/CS_URS_2022_01/132154203" TargetMode="External" /><Relationship Id="rId6" Type="http://schemas.openxmlformats.org/officeDocument/2006/relationships/hyperlink" Target="https://podminky.urs.cz/item/CS_URS_2022_01/132254203" TargetMode="External" /><Relationship Id="rId7" Type="http://schemas.openxmlformats.org/officeDocument/2006/relationships/hyperlink" Target="https://podminky.urs.cz/item/CS_URS_2022_01/151101201" TargetMode="External" /><Relationship Id="rId8" Type="http://schemas.openxmlformats.org/officeDocument/2006/relationships/hyperlink" Target="https://podminky.urs.cz/item/CS_URS_2022_01/151101211" TargetMode="External" /><Relationship Id="rId9" Type="http://schemas.openxmlformats.org/officeDocument/2006/relationships/hyperlink" Target="https://podminky.urs.cz/item/CS_URS_2022_01/162351104" TargetMode="External" /><Relationship Id="rId10" Type="http://schemas.openxmlformats.org/officeDocument/2006/relationships/hyperlink" Target="https://podminky.urs.cz/item/CS_URS_2022_01/162751117" TargetMode="External" /><Relationship Id="rId11" Type="http://schemas.openxmlformats.org/officeDocument/2006/relationships/hyperlink" Target="https://podminky.urs.cz/item/CS_URS_2022_01/171201221" TargetMode="External" /><Relationship Id="rId12" Type="http://schemas.openxmlformats.org/officeDocument/2006/relationships/hyperlink" Target="https://podminky.urs.cz/item/CS_URS_2022_01/174151101" TargetMode="External" /><Relationship Id="rId13" Type="http://schemas.openxmlformats.org/officeDocument/2006/relationships/hyperlink" Target="https://podminky.urs.cz/item/CS_URS_2022_01/175151101" TargetMode="External" /><Relationship Id="rId14" Type="http://schemas.openxmlformats.org/officeDocument/2006/relationships/hyperlink" Target="https://podminky.urs.cz/item/CS_URS_2022_01/451572111" TargetMode="External" /><Relationship Id="rId15" Type="http://schemas.openxmlformats.org/officeDocument/2006/relationships/hyperlink" Target="https://podminky.urs.cz/item/CS_URS_2022_01/452311131" TargetMode="External" /><Relationship Id="rId16" Type="http://schemas.openxmlformats.org/officeDocument/2006/relationships/hyperlink" Target="https://podminky.urs.cz/item/CS_URS_2022_01/452313131" TargetMode="External" /><Relationship Id="rId17" Type="http://schemas.openxmlformats.org/officeDocument/2006/relationships/hyperlink" Target="https://podminky.urs.cz/item/CS_URS_2022_01/452351101" TargetMode="External" /><Relationship Id="rId18" Type="http://schemas.openxmlformats.org/officeDocument/2006/relationships/hyperlink" Target="https://podminky.urs.cz/item/CS_URS_2022_01/811391111" TargetMode="External" /><Relationship Id="rId19" Type="http://schemas.openxmlformats.org/officeDocument/2006/relationships/hyperlink" Target="https://podminky.urs.cz/item/CS_URS_2022_01/850245121" TargetMode="External" /><Relationship Id="rId20" Type="http://schemas.openxmlformats.org/officeDocument/2006/relationships/hyperlink" Target="https://podminky.urs.cz/item/CS_URS_2022_01/851241131" TargetMode="External" /><Relationship Id="rId21" Type="http://schemas.openxmlformats.org/officeDocument/2006/relationships/hyperlink" Target="https://podminky.urs.cz/item/CS_URS_2022_01/852242122" TargetMode="External" /><Relationship Id="rId22" Type="http://schemas.openxmlformats.org/officeDocument/2006/relationships/hyperlink" Target="https://podminky.urs.cz/item/CS_URS_2022_01/857241131" TargetMode="External" /><Relationship Id="rId23" Type="http://schemas.openxmlformats.org/officeDocument/2006/relationships/hyperlink" Target="https://podminky.urs.cz/item/CS_URS_2022_01/871241141" TargetMode="External" /><Relationship Id="rId24" Type="http://schemas.openxmlformats.org/officeDocument/2006/relationships/hyperlink" Target="https://podminky.urs.cz/item/CS_URS_2022_01/891245111" TargetMode="External" /><Relationship Id="rId25" Type="http://schemas.openxmlformats.org/officeDocument/2006/relationships/hyperlink" Target="https://podminky.urs.cz/item/CS_URS_2022_01/893225111" TargetMode="External" /><Relationship Id="rId26" Type="http://schemas.openxmlformats.org/officeDocument/2006/relationships/hyperlink" Target="https://podminky.urs.cz/item/CS_URS_2022_01/899721112" TargetMode="External" /><Relationship Id="rId27" Type="http://schemas.openxmlformats.org/officeDocument/2006/relationships/hyperlink" Target="https://podminky.urs.cz/item/CS_URS_2022_01/899722113" TargetMode="External" /><Relationship Id="rId28" Type="http://schemas.openxmlformats.org/officeDocument/2006/relationships/hyperlink" Target="https://podminky.urs.cz/item/CS_URS_2022_01/899911162" TargetMode="External" /><Relationship Id="rId29" Type="http://schemas.openxmlformats.org/officeDocument/2006/relationships/hyperlink" Target="https://podminky.urs.cz/item/CS_URS_2022_01/997221551" TargetMode="External" /><Relationship Id="rId30" Type="http://schemas.openxmlformats.org/officeDocument/2006/relationships/hyperlink" Target="https://podminky.urs.cz/item/CS_URS_2022_01/997221559" TargetMode="External" /><Relationship Id="rId31" Type="http://schemas.openxmlformats.org/officeDocument/2006/relationships/hyperlink" Target="https://podminky.urs.cz/item/CS_URS_2022_01/997221655" TargetMode="External" /><Relationship Id="rId32" Type="http://schemas.openxmlformats.org/officeDocument/2006/relationships/hyperlink" Target="https://podminky.urs.cz/item/CS_URS_2022_01/998273102" TargetMode="External" /><Relationship Id="rId3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23" TargetMode="External" /><Relationship Id="rId2" Type="http://schemas.openxmlformats.org/officeDocument/2006/relationships/hyperlink" Target="https://podminky.urs.cz/item/CS_URS_2022_01/162351104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201221" TargetMode="External" /><Relationship Id="rId5" Type="http://schemas.openxmlformats.org/officeDocument/2006/relationships/hyperlink" Target="https://podminky.urs.cz/item/CS_URS_2022_01/175111201" TargetMode="External" /><Relationship Id="rId6" Type="http://schemas.openxmlformats.org/officeDocument/2006/relationships/hyperlink" Target="https://podminky.urs.cz/item/CS_URS_2022_01/181951112" TargetMode="External" /><Relationship Id="rId7" Type="http://schemas.openxmlformats.org/officeDocument/2006/relationships/hyperlink" Target="https://podminky.urs.cz/item/CS_URS_2022_01/182351123" TargetMode="External" /><Relationship Id="rId8" Type="http://schemas.openxmlformats.org/officeDocument/2006/relationships/hyperlink" Target="https://podminky.urs.cz/item/CS_URS_2022_01/183405211" TargetMode="External" /><Relationship Id="rId9" Type="http://schemas.openxmlformats.org/officeDocument/2006/relationships/hyperlink" Target="https://podminky.urs.cz/item/CS_URS_2022_01/185803112" TargetMode="External" /><Relationship Id="rId10" Type="http://schemas.openxmlformats.org/officeDocument/2006/relationships/hyperlink" Target="https://podminky.urs.cz/item/CS_URS_2022_01/274313711" TargetMode="External" /><Relationship Id="rId11" Type="http://schemas.openxmlformats.org/officeDocument/2006/relationships/hyperlink" Target="https://podminky.urs.cz/item/CS_URS_2022_01/274356021" TargetMode="External" /><Relationship Id="rId12" Type="http://schemas.openxmlformats.org/officeDocument/2006/relationships/hyperlink" Target="https://podminky.urs.cz/item/CS_URS_2022_01/274356022" TargetMode="External" /><Relationship Id="rId13" Type="http://schemas.openxmlformats.org/officeDocument/2006/relationships/hyperlink" Target="https://podminky.urs.cz/item/CS_URS_2022_01/338171121" TargetMode="External" /><Relationship Id="rId14" Type="http://schemas.openxmlformats.org/officeDocument/2006/relationships/hyperlink" Target="https://podminky.urs.cz/item/CS_URS_2022_01/348101220" TargetMode="External" /><Relationship Id="rId15" Type="http://schemas.openxmlformats.org/officeDocument/2006/relationships/hyperlink" Target="https://podminky.urs.cz/item/CS_URS_2022_01/564750001" TargetMode="External" /><Relationship Id="rId16" Type="http://schemas.openxmlformats.org/officeDocument/2006/relationships/hyperlink" Target="https://podminky.urs.cz/item/CS_URS_2022_01/596212212" TargetMode="External" /><Relationship Id="rId17" Type="http://schemas.openxmlformats.org/officeDocument/2006/relationships/hyperlink" Target="https://podminky.urs.cz/item/CS_URS_2022_01/596811220" TargetMode="External" /><Relationship Id="rId18" Type="http://schemas.openxmlformats.org/officeDocument/2006/relationships/hyperlink" Target="https://podminky.urs.cz/item/CS_URS_2022_01/916131212" TargetMode="External" /><Relationship Id="rId19" Type="http://schemas.openxmlformats.org/officeDocument/2006/relationships/hyperlink" Target="https://podminky.urs.cz/item/CS_URS_2022_01/916331112" TargetMode="External" /><Relationship Id="rId20" Type="http://schemas.openxmlformats.org/officeDocument/2006/relationships/hyperlink" Target="https://podminky.urs.cz/item/CS_URS_2022_01/916991121" TargetMode="External" /><Relationship Id="rId21" Type="http://schemas.openxmlformats.org/officeDocument/2006/relationships/hyperlink" Target="https://podminky.urs.cz/item/CS_URS_2022_01/998223011" TargetMode="External" /><Relationship Id="rId2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workbookViewId="0" topLeftCell="A11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06" t="s">
        <v>6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ht="12" customHeight="1">
      <c r="B5" s="20"/>
      <c r="D5" s="24" t="s">
        <v>14</v>
      </c>
      <c r="K5" s="318" t="s">
        <v>15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R5" s="20"/>
      <c r="BE5" s="315" t="s">
        <v>16</v>
      </c>
      <c r="BS5" s="17" t="s">
        <v>7</v>
      </c>
    </row>
    <row r="6" spans="2:71" ht="36.95" customHeight="1">
      <c r="B6" s="20"/>
      <c r="D6" s="26" t="s">
        <v>17</v>
      </c>
      <c r="K6" s="319" t="s">
        <v>18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R6" s="20"/>
      <c r="BE6" s="316"/>
      <c r="BS6" s="17" t="s">
        <v>7</v>
      </c>
    </row>
    <row r="7" spans="2:7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316"/>
      <c r="BS7" s="17" t="s">
        <v>7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316"/>
      <c r="BS8" s="17" t="s">
        <v>7</v>
      </c>
    </row>
    <row r="9" spans="2:71" ht="14.45" customHeight="1">
      <c r="B9" s="20"/>
      <c r="AR9" s="20"/>
      <c r="BE9" s="316"/>
      <c r="BS9" s="17" t="s">
        <v>7</v>
      </c>
    </row>
    <row r="10" spans="2:71" ht="12" customHeight="1">
      <c r="B10" s="20"/>
      <c r="D10" s="27" t="s">
        <v>25</v>
      </c>
      <c r="AK10" s="27" t="s">
        <v>26</v>
      </c>
      <c r="AN10" s="25" t="s">
        <v>3</v>
      </c>
      <c r="AR10" s="20"/>
      <c r="BE10" s="316"/>
      <c r="BS10" s="17" t="s">
        <v>7</v>
      </c>
    </row>
    <row r="11" spans="2:71" ht="18.4" customHeight="1">
      <c r="B11" s="20"/>
      <c r="E11" s="25" t="s">
        <v>22</v>
      </c>
      <c r="AK11" s="27" t="s">
        <v>27</v>
      </c>
      <c r="AN11" s="25" t="s">
        <v>3</v>
      </c>
      <c r="AR11" s="20"/>
      <c r="BE11" s="316"/>
      <c r="BS11" s="17" t="s">
        <v>7</v>
      </c>
    </row>
    <row r="12" spans="2:71" ht="6.95" customHeight="1">
      <c r="B12" s="20"/>
      <c r="AR12" s="20"/>
      <c r="BE12" s="316"/>
      <c r="BS12" s="17" t="s">
        <v>7</v>
      </c>
    </row>
    <row r="13" spans="2:71" ht="12" customHeight="1">
      <c r="B13" s="20"/>
      <c r="D13" s="27" t="s">
        <v>28</v>
      </c>
      <c r="AK13" s="27" t="s">
        <v>26</v>
      </c>
      <c r="AN13" s="29" t="s">
        <v>29</v>
      </c>
      <c r="AR13" s="20"/>
      <c r="BE13" s="316"/>
      <c r="BS13" s="17" t="s">
        <v>7</v>
      </c>
    </row>
    <row r="14" spans="2:71" ht="12.75">
      <c r="B14" s="20"/>
      <c r="E14" s="320" t="s">
        <v>29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27" t="s">
        <v>27</v>
      </c>
      <c r="AN14" s="29" t="s">
        <v>29</v>
      </c>
      <c r="AR14" s="20"/>
      <c r="BE14" s="316"/>
      <c r="BS14" s="17" t="s">
        <v>7</v>
      </c>
    </row>
    <row r="15" spans="2:71" ht="6.95" customHeight="1">
      <c r="B15" s="20"/>
      <c r="AR15" s="20"/>
      <c r="BE15" s="316"/>
      <c r="BS15" s="17" t="s">
        <v>4</v>
      </c>
    </row>
    <row r="16" spans="2:71" ht="12" customHeight="1">
      <c r="B16" s="20"/>
      <c r="D16" s="27" t="s">
        <v>30</v>
      </c>
      <c r="AK16" s="27" t="s">
        <v>26</v>
      </c>
      <c r="AN16" s="25" t="s">
        <v>3</v>
      </c>
      <c r="AR16" s="20"/>
      <c r="BE16" s="316"/>
      <c r="BS16" s="17" t="s">
        <v>4</v>
      </c>
    </row>
    <row r="17" spans="2:71" ht="18.4" customHeight="1">
      <c r="B17" s="20"/>
      <c r="E17" s="25" t="s">
        <v>31</v>
      </c>
      <c r="AK17" s="27" t="s">
        <v>27</v>
      </c>
      <c r="AN17" s="25" t="s">
        <v>3</v>
      </c>
      <c r="AR17" s="20"/>
      <c r="BE17" s="316"/>
      <c r="BS17" s="17" t="s">
        <v>32</v>
      </c>
    </row>
    <row r="18" spans="2:71" ht="6.95" customHeight="1">
      <c r="B18" s="20"/>
      <c r="AR18" s="20"/>
      <c r="BE18" s="316"/>
      <c r="BS18" s="17" t="s">
        <v>7</v>
      </c>
    </row>
    <row r="19" spans="2:71" ht="12" customHeight="1">
      <c r="B19" s="20"/>
      <c r="D19" s="27" t="s">
        <v>33</v>
      </c>
      <c r="AK19" s="27" t="s">
        <v>26</v>
      </c>
      <c r="AN19" s="25" t="s">
        <v>3</v>
      </c>
      <c r="AR19" s="20"/>
      <c r="BE19" s="316"/>
      <c r="BS19" s="17" t="s">
        <v>7</v>
      </c>
    </row>
    <row r="20" spans="2:71" ht="18.4" customHeight="1">
      <c r="B20" s="20"/>
      <c r="E20" s="25" t="s">
        <v>34</v>
      </c>
      <c r="AK20" s="27" t="s">
        <v>27</v>
      </c>
      <c r="AN20" s="25" t="s">
        <v>3</v>
      </c>
      <c r="AR20" s="20"/>
      <c r="BE20" s="316"/>
      <c r="BS20" s="17" t="s">
        <v>4</v>
      </c>
    </row>
    <row r="21" spans="2:57" ht="6.95" customHeight="1">
      <c r="B21" s="20"/>
      <c r="AR21" s="20"/>
      <c r="BE21" s="316"/>
    </row>
    <row r="22" spans="2:57" ht="12" customHeight="1">
      <c r="B22" s="20"/>
      <c r="D22" s="27" t="s">
        <v>35</v>
      </c>
      <c r="AR22" s="20"/>
      <c r="BE22" s="316"/>
    </row>
    <row r="23" spans="2:57" ht="47.25" customHeight="1">
      <c r="B23" s="20"/>
      <c r="E23" s="322" t="s">
        <v>36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R23" s="20"/>
      <c r="BE23" s="316"/>
    </row>
    <row r="24" spans="2:57" ht="6.95" customHeight="1">
      <c r="B24" s="20"/>
      <c r="AR24" s="20"/>
      <c r="BE24" s="316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316"/>
    </row>
    <row r="26" spans="2:57" s="1" customFormat="1" ht="25.9" customHeight="1">
      <c r="B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23">
        <f>ROUND(AG54,2)</f>
        <v>0</v>
      </c>
      <c r="AL26" s="324"/>
      <c r="AM26" s="324"/>
      <c r="AN26" s="324"/>
      <c r="AO26" s="324"/>
      <c r="AR26" s="32"/>
      <c r="BE26" s="316"/>
    </row>
    <row r="27" spans="2:57" s="1" customFormat="1" ht="6.95" customHeight="1">
      <c r="B27" s="32"/>
      <c r="AR27" s="32"/>
      <c r="BE27" s="316"/>
    </row>
    <row r="28" spans="2:57" s="1" customFormat="1" ht="12.75">
      <c r="B28" s="32"/>
      <c r="L28" s="325" t="s">
        <v>38</v>
      </c>
      <c r="M28" s="325"/>
      <c r="N28" s="325"/>
      <c r="O28" s="325"/>
      <c r="P28" s="325"/>
      <c r="W28" s="325" t="s">
        <v>39</v>
      </c>
      <c r="X28" s="325"/>
      <c r="Y28" s="325"/>
      <c r="Z28" s="325"/>
      <c r="AA28" s="325"/>
      <c r="AB28" s="325"/>
      <c r="AC28" s="325"/>
      <c r="AD28" s="325"/>
      <c r="AE28" s="325"/>
      <c r="AK28" s="325" t="s">
        <v>40</v>
      </c>
      <c r="AL28" s="325"/>
      <c r="AM28" s="325"/>
      <c r="AN28" s="325"/>
      <c r="AO28" s="325"/>
      <c r="AR28" s="32"/>
      <c r="BE28" s="316"/>
    </row>
    <row r="29" spans="2:57" s="2" customFormat="1" ht="14.45" customHeight="1">
      <c r="B29" s="36"/>
      <c r="D29" s="27" t="s">
        <v>41</v>
      </c>
      <c r="F29" s="27" t="s">
        <v>42</v>
      </c>
      <c r="L29" s="310">
        <v>0.21</v>
      </c>
      <c r="M29" s="309"/>
      <c r="N29" s="309"/>
      <c r="O29" s="309"/>
      <c r="P29" s="309"/>
      <c r="W29" s="308">
        <f>ROUND(AZ54,2)</f>
        <v>0</v>
      </c>
      <c r="X29" s="309"/>
      <c r="Y29" s="309"/>
      <c r="Z29" s="309"/>
      <c r="AA29" s="309"/>
      <c r="AB29" s="309"/>
      <c r="AC29" s="309"/>
      <c r="AD29" s="309"/>
      <c r="AE29" s="309"/>
      <c r="AK29" s="308">
        <f>ROUND(AV54,2)</f>
        <v>0</v>
      </c>
      <c r="AL29" s="309"/>
      <c r="AM29" s="309"/>
      <c r="AN29" s="309"/>
      <c r="AO29" s="309"/>
      <c r="AR29" s="36"/>
      <c r="BE29" s="317"/>
    </row>
    <row r="30" spans="2:57" s="2" customFormat="1" ht="14.45" customHeight="1">
      <c r="B30" s="36"/>
      <c r="F30" s="27" t="s">
        <v>43</v>
      </c>
      <c r="L30" s="310">
        <v>0.15</v>
      </c>
      <c r="M30" s="309"/>
      <c r="N30" s="309"/>
      <c r="O30" s="309"/>
      <c r="P30" s="309"/>
      <c r="W30" s="308">
        <f>ROUND(BA54,2)</f>
        <v>0</v>
      </c>
      <c r="X30" s="309"/>
      <c r="Y30" s="309"/>
      <c r="Z30" s="309"/>
      <c r="AA30" s="309"/>
      <c r="AB30" s="309"/>
      <c r="AC30" s="309"/>
      <c r="AD30" s="309"/>
      <c r="AE30" s="309"/>
      <c r="AK30" s="308">
        <f>ROUND(AW54,2)</f>
        <v>0</v>
      </c>
      <c r="AL30" s="309"/>
      <c r="AM30" s="309"/>
      <c r="AN30" s="309"/>
      <c r="AO30" s="309"/>
      <c r="AR30" s="36"/>
      <c r="BE30" s="317"/>
    </row>
    <row r="31" spans="2:57" s="2" customFormat="1" ht="14.45" customHeight="1" hidden="1">
      <c r="B31" s="36"/>
      <c r="F31" s="27" t="s">
        <v>44</v>
      </c>
      <c r="L31" s="310">
        <v>0.21</v>
      </c>
      <c r="M31" s="309"/>
      <c r="N31" s="309"/>
      <c r="O31" s="309"/>
      <c r="P31" s="309"/>
      <c r="W31" s="308">
        <f>ROUND(BB54,2)</f>
        <v>0</v>
      </c>
      <c r="X31" s="309"/>
      <c r="Y31" s="309"/>
      <c r="Z31" s="309"/>
      <c r="AA31" s="309"/>
      <c r="AB31" s="309"/>
      <c r="AC31" s="309"/>
      <c r="AD31" s="309"/>
      <c r="AE31" s="309"/>
      <c r="AK31" s="308">
        <v>0</v>
      </c>
      <c r="AL31" s="309"/>
      <c r="AM31" s="309"/>
      <c r="AN31" s="309"/>
      <c r="AO31" s="309"/>
      <c r="AR31" s="36"/>
      <c r="BE31" s="317"/>
    </row>
    <row r="32" spans="2:57" s="2" customFormat="1" ht="14.45" customHeight="1" hidden="1">
      <c r="B32" s="36"/>
      <c r="F32" s="27" t="s">
        <v>45</v>
      </c>
      <c r="L32" s="310">
        <v>0.15</v>
      </c>
      <c r="M32" s="309"/>
      <c r="N32" s="309"/>
      <c r="O32" s="309"/>
      <c r="P32" s="309"/>
      <c r="W32" s="308">
        <f>ROUND(BC54,2)</f>
        <v>0</v>
      </c>
      <c r="X32" s="309"/>
      <c r="Y32" s="309"/>
      <c r="Z32" s="309"/>
      <c r="AA32" s="309"/>
      <c r="AB32" s="309"/>
      <c r="AC32" s="309"/>
      <c r="AD32" s="309"/>
      <c r="AE32" s="309"/>
      <c r="AK32" s="308">
        <v>0</v>
      </c>
      <c r="AL32" s="309"/>
      <c r="AM32" s="309"/>
      <c r="AN32" s="309"/>
      <c r="AO32" s="309"/>
      <c r="AR32" s="36"/>
      <c r="BE32" s="317"/>
    </row>
    <row r="33" spans="2:44" s="2" customFormat="1" ht="14.45" customHeight="1" hidden="1">
      <c r="B33" s="36"/>
      <c r="F33" s="27" t="s">
        <v>46</v>
      </c>
      <c r="L33" s="310">
        <v>0</v>
      </c>
      <c r="M33" s="309"/>
      <c r="N33" s="309"/>
      <c r="O33" s="309"/>
      <c r="P33" s="309"/>
      <c r="W33" s="308">
        <f>ROUND(BD54,2)</f>
        <v>0</v>
      </c>
      <c r="X33" s="309"/>
      <c r="Y33" s="309"/>
      <c r="Z33" s="309"/>
      <c r="AA33" s="309"/>
      <c r="AB33" s="309"/>
      <c r="AC33" s="309"/>
      <c r="AD33" s="309"/>
      <c r="AE33" s="309"/>
      <c r="AK33" s="308">
        <v>0</v>
      </c>
      <c r="AL33" s="309"/>
      <c r="AM33" s="309"/>
      <c r="AN33" s="309"/>
      <c r="AO33" s="309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314" t="s">
        <v>49</v>
      </c>
      <c r="Y35" s="312"/>
      <c r="Z35" s="312"/>
      <c r="AA35" s="312"/>
      <c r="AB35" s="312"/>
      <c r="AC35" s="39"/>
      <c r="AD35" s="39"/>
      <c r="AE35" s="39"/>
      <c r="AF35" s="39"/>
      <c r="AG35" s="39"/>
      <c r="AH35" s="39"/>
      <c r="AI35" s="39"/>
      <c r="AJ35" s="39"/>
      <c r="AK35" s="311">
        <f>SUM(AK26:AK33)</f>
        <v>0</v>
      </c>
      <c r="AL35" s="312"/>
      <c r="AM35" s="312"/>
      <c r="AN35" s="312"/>
      <c r="AO35" s="313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50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22-04-3</v>
      </c>
      <c r="AR44" s="45"/>
    </row>
    <row r="45" spans="2:44" s="4" customFormat="1" ht="36.95" customHeight="1">
      <c r="B45" s="46"/>
      <c r="C45" s="47" t="s">
        <v>17</v>
      </c>
      <c r="L45" s="329" t="str">
        <f>K6</f>
        <v>Jizerní Vtelno - Úpravna vody - rekonstrukce, úprava 24.6.</v>
      </c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 xml:space="preserve"> </v>
      </c>
      <c r="AI47" s="27" t="s">
        <v>23</v>
      </c>
      <c r="AM47" s="331" t="str">
        <f>IF(AN8="","",AN8)</f>
        <v>21. 4. 2022</v>
      </c>
      <c r="AN47" s="331"/>
      <c r="AR47" s="32"/>
    </row>
    <row r="48" spans="2:44" s="1" customFormat="1" ht="6.95" customHeight="1">
      <c r="B48" s="32"/>
      <c r="AR48" s="32"/>
    </row>
    <row r="49" spans="2:56" s="1" customFormat="1" ht="25.7" customHeight="1">
      <c r="B49" s="32"/>
      <c r="C49" s="27" t="s">
        <v>25</v>
      </c>
      <c r="L49" s="3" t="str">
        <f>IF(E11="","",E11)</f>
        <v xml:space="preserve"> </v>
      </c>
      <c r="AI49" s="27" t="s">
        <v>30</v>
      </c>
      <c r="AM49" s="332" t="str">
        <f>IF(E17="","",E17)</f>
        <v>Vodohospodářské inženýrské stavby, a.s.</v>
      </c>
      <c r="AN49" s="333"/>
      <c r="AO49" s="333"/>
      <c r="AP49" s="333"/>
      <c r="AR49" s="32"/>
      <c r="AS49" s="336" t="s">
        <v>51</v>
      </c>
      <c r="AT49" s="337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28</v>
      </c>
      <c r="L50" s="3" t="str">
        <f>IF(E14="Vyplň údaj","",E14)</f>
        <v/>
      </c>
      <c r="AI50" s="27" t="s">
        <v>33</v>
      </c>
      <c r="AM50" s="332" t="str">
        <f>IF(E20="","",E20)</f>
        <v>Ing. Josef Němeček</v>
      </c>
      <c r="AN50" s="333"/>
      <c r="AO50" s="333"/>
      <c r="AP50" s="333"/>
      <c r="AR50" s="32"/>
      <c r="AS50" s="338"/>
      <c r="AT50" s="339"/>
      <c r="BD50" s="53"/>
    </row>
    <row r="51" spans="2:56" s="1" customFormat="1" ht="10.9" customHeight="1">
      <c r="B51" s="32"/>
      <c r="AR51" s="32"/>
      <c r="AS51" s="338"/>
      <c r="AT51" s="339"/>
      <c r="BD51" s="53"/>
    </row>
    <row r="52" spans="2:56" s="1" customFormat="1" ht="29.25" customHeight="1">
      <c r="B52" s="32"/>
      <c r="C52" s="340" t="s">
        <v>52</v>
      </c>
      <c r="D52" s="341"/>
      <c r="E52" s="341"/>
      <c r="F52" s="341"/>
      <c r="G52" s="341"/>
      <c r="H52" s="54"/>
      <c r="I52" s="343" t="s">
        <v>53</v>
      </c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2" t="s">
        <v>54</v>
      </c>
      <c r="AH52" s="341"/>
      <c r="AI52" s="341"/>
      <c r="AJ52" s="341"/>
      <c r="AK52" s="341"/>
      <c r="AL52" s="341"/>
      <c r="AM52" s="341"/>
      <c r="AN52" s="343" t="s">
        <v>55</v>
      </c>
      <c r="AO52" s="341"/>
      <c r="AP52" s="341"/>
      <c r="AQ52" s="55" t="s">
        <v>56</v>
      </c>
      <c r="AR52" s="32"/>
      <c r="AS52" s="56" t="s">
        <v>57</v>
      </c>
      <c r="AT52" s="57" t="s">
        <v>58</v>
      </c>
      <c r="AU52" s="57" t="s">
        <v>59</v>
      </c>
      <c r="AV52" s="57" t="s">
        <v>60</v>
      </c>
      <c r="AW52" s="57" t="s">
        <v>61</v>
      </c>
      <c r="AX52" s="57" t="s">
        <v>62</v>
      </c>
      <c r="AY52" s="57" t="s">
        <v>63</v>
      </c>
      <c r="AZ52" s="57" t="s">
        <v>64</v>
      </c>
      <c r="BA52" s="57" t="s">
        <v>65</v>
      </c>
      <c r="BB52" s="57" t="s">
        <v>66</v>
      </c>
      <c r="BC52" s="57" t="s">
        <v>67</v>
      </c>
      <c r="BD52" s="58" t="s">
        <v>68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69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334">
        <f>ROUND(SUM(AG55:AG63),2)</f>
        <v>0</v>
      </c>
      <c r="AH54" s="334"/>
      <c r="AI54" s="334"/>
      <c r="AJ54" s="334"/>
      <c r="AK54" s="334"/>
      <c r="AL54" s="334"/>
      <c r="AM54" s="334"/>
      <c r="AN54" s="335">
        <f aca="true" t="shared" si="0" ref="AN54:AN63">SUM(AG54,AT54)</f>
        <v>0</v>
      </c>
      <c r="AO54" s="335"/>
      <c r="AP54" s="335"/>
      <c r="AQ54" s="64" t="s">
        <v>3</v>
      </c>
      <c r="AR54" s="60"/>
      <c r="AS54" s="65">
        <f>ROUND(SUM(AS55:AS63),2)</f>
        <v>0</v>
      </c>
      <c r="AT54" s="66">
        <f aca="true" t="shared" si="1" ref="AT54:AT63">ROUND(SUM(AV54:AW54),2)</f>
        <v>0</v>
      </c>
      <c r="AU54" s="67">
        <f>ROUND(SUM(AU55:AU63),5)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ROUND(SUM(AZ55:AZ63),2)</f>
        <v>0</v>
      </c>
      <c r="BA54" s="66">
        <f>ROUND(SUM(BA55:BA63),2)</f>
        <v>0</v>
      </c>
      <c r="BB54" s="66">
        <f>ROUND(SUM(BB55:BB63),2)</f>
        <v>0</v>
      </c>
      <c r="BC54" s="66">
        <f>ROUND(SUM(BC55:BC63),2)</f>
        <v>0</v>
      </c>
      <c r="BD54" s="68">
        <f>ROUND(SUM(BD55:BD63),2)</f>
        <v>0</v>
      </c>
      <c r="BS54" s="69" t="s">
        <v>70</v>
      </c>
      <c r="BT54" s="69" t="s">
        <v>71</v>
      </c>
      <c r="BU54" s="70" t="s">
        <v>72</v>
      </c>
      <c r="BV54" s="69" t="s">
        <v>73</v>
      </c>
      <c r="BW54" s="69" t="s">
        <v>5</v>
      </c>
      <c r="BX54" s="69" t="s">
        <v>74</v>
      </c>
      <c r="CL54" s="69" t="s">
        <v>3</v>
      </c>
    </row>
    <row r="55" spans="1:91" s="6" customFormat="1" ht="24.75" customHeight="1">
      <c r="A55" s="71" t="s">
        <v>75</v>
      </c>
      <c r="B55" s="72"/>
      <c r="C55" s="73"/>
      <c r="D55" s="328" t="s">
        <v>76</v>
      </c>
      <c r="E55" s="328"/>
      <c r="F55" s="328"/>
      <c r="G55" s="328"/>
      <c r="H55" s="328"/>
      <c r="I55" s="74"/>
      <c r="J55" s="328" t="s">
        <v>77</v>
      </c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6">
        <f>'01 - SO 01 - Arm.šachta n...'!J30</f>
        <v>0</v>
      </c>
      <c r="AH55" s="327"/>
      <c r="AI55" s="327"/>
      <c r="AJ55" s="327"/>
      <c r="AK55" s="327"/>
      <c r="AL55" s="327"/>
      <c r="AM55" s="327"/>
      <c r="AN55" s="326">
        <f t="shared" si="0"/>
        <v>0</v>
      </c>
      <c r="AO55" s="327"/>
      <c r="AP55" s="327"/>
      <c r="AQ55" s="75" t="s">
        <v>78</v>
      </c>
      <c r="AR55" s="72"/>
      <c r="AS55" s="76">
        <v>0</v>
      </c>
      <c r="AT55" s="77">
        <f t="shared" si="1"/>
        <v>0</v>
      </c>
      <c r="AU55" s="78">
        <f>'01 - SO 01 - Arm.šachta n...'!P90</f>
        <v>0</v>
      </c>
      <c r="AV55" s="77">
        <f>'01 - SO 01 - Arm.šachta n...'!J33</f>
        <v>0</v>
      </c>
      <c r="AW55" s="77">
        <f>'01 - SO 01 - Arm.šachta n...'!J34</f>
        <v>0</v>
      </c>
      <c r="AX55" s="77">
        <f>'01 - SO 01 - Arm.šachta n...'!J35</f>
        <v>0</v>
      </c>
      <c r="AY55" s="77">
        <f>'01 - SO 01 - Arm.šachta n...'!J36</f>
        <v>0</v>
      </c>
      <c r="AZ55" s="77">
        <f>'01 - SO 01 - Arm.šachta n...'!F33</f>
        <v>0</v>
      </c>
      <c r="BA55" s="77">
        <f>'01 - SO 01 - Arm.šachta n...'!F34</f>
        <v>0</v>
      </c>
      <c r="BB55" s="77">
        <f>'01 - SO 01 - Arm.šachta n...'!F35</f>
        <v>0</v>
      </c>
      <c r="BC55" s="77">
        <f>'01 - SO 01 - Arm.šachta n...'!F36</f>
        <v>0</v>
      </c>
      <c r="BD55" s="79">
        <f>'01 - SO 01 - Arm.šachta n...'!F37</f>
        <v>0</v>
      </c>
      <c r="BT55" s="80" t="s">
        <v>79</v>
      </c>
      <c r="BV55" s="80" t="s">
        <v>73</v>
      </c>
      <c r="BW55" s="80" t="s">
        <v>80</v>
      </c>
      <c r="BX55" s="80" t="s">
        <v>5</v>
      </c>
      <c r="CL55" s="80" t="s">
        <v>3</v>
      </c>
      <c r="CM55" s="80" t="s">
        <v>81</v>
      </c>
    </row>
    <row r="56" spans="1:91" s="6" customFormat="1" ht="16.5" customHeight="1">
      <c r="A56" s="71" t="s">
        <v>75</v>
      </c>
      <c r="B56" s="72"/>
      <c r="C56" s="73"/>
      <c r="D56" s="328" t="s">
        <v>82</v>
      </c>
      <c r="E56" s="328"/>
      <c r="F56" s="328"/>
      <c r="G56" s="328"/>
      <c r="H56" s="328"/>
      <c r="I56" s="74"/>
      <c r="J56" s="328" t="s">
        <v>83</v>
      </c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6">
        <f>'02 - SO 02 - Stavební část'!J30</f>
        <v>0</v>
      </c>
      <c r="AH56" s="327"/>
      <c r="AI56" s="327"/>
      <c r="AJ56" s="327"/>
      <c r="AK56" s="327"/>
      <c r="AL56" s="327"/>
      <c r="AM56" s="327"/>
      <c r="AN56" s="326">
        <f t="shared" si="0"/>
        <v>0</v>
      </c>
      <c r="AO56" s="327"/>
      <c r="AP56" s="327"/>
      <c r="AQ56" s="75" t="s">
        <v>78</v>
      </c>
      <c r="AR56" s="72"/>
      <c r="AS56" s="76">
        <v>0</v>
      </c>
      <c r="AT56" s="77">
        <f t="shared" si="1"/>
        <v>0</v>
      </c>
      <c r="AU56" s="78">
        <f>'02 - SO 02 - Stavební část'!P87</f>
        <v>0</v>
      </c>
      <c r="AV56" s="77">
        <f>'02 - SO 02 - Stavební část'!J33</f>
        <v>0</v>
      </c>
      <c r="AW56" s="77">
        <f>'02 - SO 02 - Stavební část'!J34</f>
        <v>0</v>
      </c>
      <c r="AX56" s="77">
        <f>'02 - SO 02 - Stavební část'!J35</f>
        <v>0</v>
      </c>
      <c r="AY56" s="77">
        <f>'02 - SO 02 - Stavební část'!J36</f>
        <v>0</v>
      </c>
      <c r="AZ56" s="77">
        <f>'02 - SO 02 - Stavební část'!F33</f>
        <v>0</v>
      </c>
      <c r="BA56" s="77">
        <f>'02 - SO 02 - Stavební část'!F34</f>
        <v>0</v>
      </c>
      <c r="BB56" s="77">
        <f>'02 - SO 02 - Stavební část'!F35</f>
        <v>0</v>
      </c>
      <c r="BC56" s="77">
        <f>'02 - SO 02 - Stavební část'!F36</f>
        <v>0</v>
      </c>
      <c r="BD56" s="79">
        <f>'02 - SO 02 - Stavební část'!F37</f>
        <v>0</v>
      </c>
      <c r="BT56" s="80" t="s">
        <v>79</v>
      </c>
      <c r="BV56" s="80" t="s">
        <v>73</v>
      </c>
      <c r="BW56" s="80" t="s">
        <v>84</v>
      </c>
      <c r="BX56" s="80" t="s">
        <v>5</v>
      </c>
      <c r="CL56" s="80" t="s">
        <v>3</v>
      </c>
      <c r="CM56" s="80" t="s">
        <v>81</v>
      </c>
    </row>
    <row r="57" spans="1:91" s="6" customFormat="1" ht="16.5" customHeight="1">
      <c r="A57" s="71" t="s">
        <v>75</v>
      </c>
      <c r="B57" s="72"/>
      <c r="C57" s="73"/>
      <c r="D57" s="328" t="s">
        <v>85</v>
      </c>
      <c r="E57" s="328"/>
      <c r="F57" s="328"/>
      <c r="G57" s="328"/>
      <c r="H57" s="328"/>
      <c r="I57" s="74"/>
      <c r="J57" s="328" t="s">
        <v>86</v>
      </c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6">
        <f>'03 - SO 03 - Bourací a de...'!J30</f>
        <v>0</v>
      </c>
      <c r="AH57" s="327"/>
      <c r="AI57" s="327"/>
      <c r="AJ57" s="327"/>
      <c r="AK57" s="327"/>
      <c r="AL57" s="327"/>
      <c r="AM57" s="327"/>
      <c r="AN57" s="326">
        <f t="shared" si="0"/>
        <v>0</v>
      </c>
      <c r="AO57" s="327"/>
      <c r="AP57" s="327"/>
      <c r="AQ57" s="75" t="s">
        <v>78</v>
      </c>
      <c r="AR57" s="72"/>
      <c r="AS57" s="76">
        <v>0</v>
      </c>
      <c r="AT57" s="77">
        <f t="shared" si="1"/>
        <v>0</v>
      </c>
      <c r="AU57" s="78">
        <f>'03 - SO 03 - Bourací a de...'!P86</f>
        <v>0</v>
      </c>
      <c r="AV57" s="77">
        <f>'03 - SO 03 - Bourací a de...'!J33</f>
        <v>0</v>
      </c>
      <c r="AW57" s="77">
        <f>'03 - SO 03 - Bourací a de...'!J34</f>
        <v>0</v>
      </c>
      <c r="AX57" s="77">
        <f>'03 - SO 03 - Bourací a de...'!J35</f>
        <v>0</v>
      </c>
      <c r="AY57" s="77">
        <f>'03 - SO 03 - Bourací a de...'!J36</f>
        <v>0</v>
      </c>
      <c r="AZ57" s="77">
        <f>'03 - SO 03 - Bourací a de...'!F33</f>
        <v>0</v>
      </c>
      <c r="BA57" s="77">
        <f>'03 - SO 03 - Bourací a de...'!F34</f>
        <v>0</v>
      </c>
      <c r="BB57" s="77">
        <f>'03 - SO 03 - Bourací a de...'!F35</f>
        <v>0</v>
      </c>
      <c r="BC57" s="77">
        <f>'03 - SO 03 - Bourací a de...'!F36</f>
        <v>0</v>
      </c>
      <c r="BD57" s="79">
        <f>'03 - SO 03 - Bourací a de...'!F37</f>
        <v>0</v>
      </c>
      <c r="BT57" s="80" t="s">
        <v>79</v>
      </c>
      <c r="BV57" s="80" t="s">
        <v>73</v>
      </c>
      <c r="BW57" s="80" t="s">
        <v>87</v>
      </c>
      <c r="BX57" s="80" t="s">
        <v>5</v>
      </c>
      <c r="CL57" s="80" t="s">
        <v>3</v>
      </c>
      <c r="CM57" s="80" t="s">
        <v>81</v>
      </c>
    </row>
    <row r="58" spans="1:91" s="6" customFormat="1" ht="16.5" customHeight="1">
      <c r="A58" s="71" t="s">
        <v>75</v>
      </c>
      <c r="B58" s="72"/>
      <c r="C58" s="73"/>
      <c r="D58" s="328" t="s">
        <v>88</v>
      </c>
      <c r="E58" s="328"/>
      <c r="F58" s="328"/>
      <c r="G58" s="328"/>
      <c r="H58" s="328"/>
      <c r="I58" s="74"/>
      <c r="J58" s="328" t="s">
        <v>89</v>
      </c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6">
        <f>'04 - SO 04 - Elektrostave...'!J30</f>
        <v>0</v>
      </c>
      <c r="AH58" s="327"/>
      <c r="AI58" s="327"/>
      <c r="AJ58" s="327"/>
      <c r="AK58" s="327"/>
      <c r="AL58" s="327"/>
      <c r="AM58" s="327"/>
      <c r="AN58" s="326">
        <f t="shared" si="0"/>
        <v>0</v>
      </c>
      <c r="AO58" s="327"/>
      <c r="AP58" s="327"/>
      <c r="AQ58" s="75" t="s">
        <v>78</v>
      </c>
      <c r="AR58" s="72"/>
      <c r="AS58" s="76">
        <v>0</v>
      </c>
      <c r="AT58" s="77">
        <f t="shared" si="1"/>
        <v>0</v>
      </c>
      <c r="AU58" s="78">
        <f>'04 - SO 04 - Elektrostave...'!P82</f>
        <v>0</v>
      </c>
      <c r="AV58" s="77">
        <f>'04 - SO 04 - Elektrostave...'!J33</f>
        <v>0</v>
      </c>
      <c r="AW58" s="77">
        <f>'04 - SO 04 - Elektrostave...'!J34</f>
        <v>0</v>
      </c>
      <c r="AX58" s="77">
        <f>'04 - SO 04 - Elektrostave...'!J35</f>
        <v>0</v>
      </c>
      <c r="AY58" s="77">
        <f>'04 - SO 04 - Elektrostave...'!J36</f>
        <v>0</v>
      </c>
      <c r="AZ58" s="77">
        <f>'04 - SO 04 - Elektrostave...'!F33</f>
        <v>0</v>
      </c>
      <c r="BA58" s="77">
        <f>'04 - SO 04 - Elektrostave...'!F34</f>
        <v>0</v>
      </c>
      <c r="BB58" s="77">
        <f>'04 - SO 04 - Elektrostave...'!F35</f>
        <v>0</v>
      </c>
      <c r="BC58" s="77">
        <f>'04 - SO 04 - Elektrostave...'!F36</f>
        <v>0</v>
      </c>
      <c r="BD58" s="79">
        <f>'04 - SO 04 - Elektrostave...'!F37</f>
        <v>0</v>
      </c>
      <c r="BT58" s="80" t="s">
        <v>79</v>
      </c>
      <c r="BV58" s="80" t="s">
        <v>73</v>
      </c>
      <c r="BW58" s="80" t="s">
        <v>90</v>
      </c>
      <c r="BX58" s="80" t="s">
        <v>5</v>
      </c>
      <c r="CL58" s="80" t="s">
        <v>3</v>
      </c>
      <c r="CM58" s="80" t="s">
        <v>81</v>
      </c>
    </row>
    <row r="59" spans="1:91" s="6" customFormat="1" ht="16.5" customHeight="1">
      <c r="A59" s="71" t="s">
        <v>75</v>
      </c>
      <c r="B59" s="72"/>
      <c r="C59" s="73"/>
      <c r="D59" s="328" t="s">
        <v>91</v>
      </c>
      <c r="E59" s="328"/>
      <c r="F59" s="328"/>
      <c r="G59" s="328"/>
      <c r="H59" s="328"/>
      <c r="I59" s="74"/>
      <c r="J59" s="328" t="s">
        <v>92</v>
      </c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6">
        <f>'05 - SO 05 - Venkovní pot...'!J30</f>
        <v>0</v>
      </c>
      <c r="AH59" s="327"/>
      <c r="AI59" s="327"/>
      <c r="AJ59" s="327"/>
      <c r="AK59" s="327"/>
      <c r="AL59" s="327"/>
      <c r="AM59" s="327"/>
      <c r="AN59" s="326">
        <f t="shared" si="0"/>
        <v>0</v>
      </c>
      <c r="AO59" s="327"/>
      <c r="AP59" s="327"/>
      <c r="AQ59" s="75" t="s">
        <v>78</v>
      </c>
      <c r="AR59" s="72"/>
      <c r="AS59" s="76">
        <v>0</v>
      </c>
      <c r="AT59" s="77">
        <f t="shared" si="1"/>
        <v>0</v>
      </c>
      <c r="AU59" s="78">
        <f>'05 - SO 05 - Venkovní pot...'!P85</f>
        <v>0</v>
      </c>
      <c r="AV59" s="77">
        <f>'05 - SO 05 - Venkovní pot...'!J33</f>
        <v>0</v>
      </c>
      <c r="AW59" s="77">
        <f>'05 - SO 05 - Venkovní pot...'!J34</f>
        <v>0</v>
      </c>
      <c r="AX59" s="77">
        <f>'05 - SO 05 - Venkovní pot...'!J35</f>
        <v>0</v>
      </c>
      <c r="AY59" s="77">
        <f>'05 - SO 05 - Venkovní pot...'!J36</f>
        <v>0</v>
      </c>
      <c r="AZ59" s="77">
        <f>'05 - SO 05 - Venkovní pot...'!F33</f>
        <v>0</v>
      </c>
      <c r="BA59" s="77">
        <f>'05 - SO 05 - Venkovní pot...'!F34</f>
        <v>0</v>
      </c>
      <c r="BB59" s="77">
        <f>'05 - SO 05 - Venkovní pot...'!F35</f>
        <v>0</v>
      </c>
      <c r="BC59" s="77">
        <f>'05 - SO 05 - Venkovní pot...'!F36</f>
        <v>0</v>
      </c>
      <c r="BD59" s="79">
        <f>'05 - SO 05 - Venkovní pot...'!F37</f>
        <v>0</v>
      </c>
      <c r="BT59" s="80" t="s">
        <v>79</v>
      </c>
      <c r="BV59" s="80" t="s">
        <v>73</v>
      </c>
      <c r="BW59" s="80" t="s">
        <v>93</v>
      </c>
      <c r="BX59" s="80" t="s">
        <v>5</v>
      </c>
      <c r="CL59" s="80" t="s">
        <v>3</v>
      </c>
      <c r="CM59" s="80" t="s">
        <v>81</v>
      </c>
    </row>
    <row r="60" spans="1:91" s="6" customFormat="1" ht="16.5" customHeight="1">
      <c r="A60" s="71" t="s">
        <v>75</v>
      </c>
      <c r="B60" s="72"/>
      <c r="C60" s="73"/>
      <c r="D60" s="328" t="s">
        <v>94</v>
      </c>
      <c r="E60" s="328"/>
      <c r="F60" s="328"/>
      <c r="G60" s="328"/>
      <c r="H60" s="328"/>
      <c r="I60" s="74"/>
      <c r="J60" s="328" t="s">
        <v>95</v>
      </c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6">
        <f>'06 - SO 06 - Oplocení a t...'!J30</f>
        <v>0</v>
      </c>
      <c r="AH60" s="327"/>
      <c r="AI60" s="327"/>
      <c r="AJ60" s="327"/>
      <c r="AK60" s="327"/>
      <c r="AL60" s="327"/>
      <c r="AM60" s="327"/>
      <c r="AN60" s="326">
        <f t="shared" si="0"/>
        <v>0</v>
      </c>
      <c r="AO60" s="327"/>
      <c r="AP60" s="327"/>
      <c r="AQ60" s="75" t="s">
        <v>78</v>
      </c>
      <c r="AR60" s="72"/>
      <c r="AS60" s="76">
        <v>0</v>
      </c>
      <c r="AT60" s="77">
        <f t="shared" si="1"/>
        <v>0</v>
      </c>
      <c r="AU60" s="78">
        <f>'06 - SO 06 - Oplocení a t...'!P86</f>
        <v>0</v>
      </c>
      <c r="AV60" s="77">
        <f>'06 - SO 06 - Oplocení a t...'!J33</f>
        <v>0</v>
      </c>
      <c r="AW60" s="77">
        <f>'06 - SO 06 - Oplocení a t...'!J34</f>
        <v>0</v>
      </c>
      <c r="AX60" s="77">
        <f>'06 - SO 06 - Oplocení a t...'!J35</f>
        <v>0</v>
      </c>
      <c r="AY60" s="77">
        <f>'06 - SO 06 - Oplocení a t...'!J36</f>
        <v>0</v>
      </c>
      <c r="AZ60" s="77">
        <f>'06 - SO 06 - Oplocení a t...'!F33</f>
        <v>0</v>
      </c>
      <c r="BA60" s="77">
        <f>'06 - SO 06 - Oplocení a t...'!F34</f>
        <v>0</v>
      </c>
      <c r="BB60" s="77">
        <f>'06 - SO 06 - Oplocení a t...'!F35</f>
        <v>0</v>
      </c>
      <c r="BC60" s="77">
        <f>'06 - SO 06 - Oplocení a t...'!F36</f>
        <v>0</v>
      </c>
      <c r="BD60" s="79">
        <f>'06 - SO 06 - Oplocení a t...'!F37</f>
        <v>0</v>
      </c>
      <c r="BT60" s="80" t="s">
        <v>79</v>
      </c>
      <c r="BV60" s="80" t="s">
        <v>73</v>
      </c>
      <c r="BW60" s="80" t="s">
        <v>96</v>
      </c>
      <c r="BX60" s="80" t="s">
        <v>5</v>
      </c>
      <c r="CL60" s="80" t="s">
        <v>3</v>
      </c>
      <c r="CM60" s="80" t="s">
        <v>81</v>
      </c>
    </row>
    <row r="61" spans="1:91" s="6" customFormat="1" ht="16.5" customHeight="1">
      <c r="A61" s="71" t="s">
        <v>75</v>
      </c>
      <c r="B61" s="72"/>
      <c r="C61" s="73"/>
      <c r="D61" s="328" t="s">
        <v>97</v>
      </c>
      <c r="E61" s="328"/>
      <c r="F61" s="328"/>
      <c r="G61" s="328"/>
      <c r="H61" s="328"/>
      <c r="I61" s="74"/>
      <c r="J61" s="328" t="s">
        <v>98</v>
      </c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6">
        <f>'07 - PS 01 - Strojně tech...'!J30</f>
        <v>0</v>
      </c>
      <c r="AH61" s="327"/>
      <c r="AI61" s="327"/>
      <c r="AJ61" s="327"/>
      <c r="AK61" s="327"/>
      <c r="AL61" s="327"/>
      <c r="AM61" s="327"/>
      <c r="AN61" s="326">
        <f t="shared" si="0"/>
        <v>0</v>
      </c>
      <c r="AO61" s="327"/>
      <c r="AP61" s="327"/>
      <c r="AQ61" s="75" t="s">
        <v>99</v>
      </c>
      <c r="AR61" s="72"/>
      <c r="AS61" s="76">
        <v>0</v>
      </c>
      <c r="AT61" s="77">
        <f t="shared" si="1"/>
        <v>0</v>
      </c>
      <c r="AU61" s="78">
        <f>'07 - PS 01 - Strojně tech...'!P83</f>
        <v>0</v>
      </c>
      <c r="AV61" s="77">
        <f>'07 - PS 01 - Strojně tech...'!J33</f>
        <v>0</v>
      </c>
      <c r="AW61" s="77">
        <f>'07 - PS 01 - Strojně tech...'!J34</f>
        <v>0</v>
      </c>
      <c r="AX61" s="77">
        <f>'07 - PS 01 - Strojně tech...'!J35</f>
        <v>0</v>
      </c>
      <c r="AY61" s="77">
        <f>'07 - PS 01 - Strojně tech...'!J36</f>
        <v>0</v>
      </c>
      <c r="AZ61" s="77">
        <f>'07 - PS 01 - Strojně tech...'!F33</f>
        <v>0</v>
      </c>
      <c r="BA61" s="77">
        <f>'07 - PS 01 - Strojně tech...'!F34</f>
        <v>0</v>
      </c>
      <c r="BB61" s="77">
        <f>'07 - PS 01 - Strojně tech...'!F35</f>
        <v>0</v>
      </c>
      <c r="BC61" s="77">
        <f>'07 - PS 01 - Strojně tech...'!F36</f>
        <v>0</v>
      </c>
      <c r="BD61" s="79">
        <f>'07 - PS 01 - Strojně tech...'!F37</f>
        <v>0</v>
      </c>
      <c r="BT61" s="80" t="s">
        <v>79</v>
      </c>
      <c r="BV61" s="80" t="s">
        <v>73</v>
      </c>
      <c r="BW61" s="80" t="s">
        <v>100</v>
      </c>
      <c r="BX61" s="80" t="s">
        <v>5</v>
      </c>
      <c r="CL61" s="80" t="s">
        <v>3</v>
      </c>
      <c r="CM61" s="80" t="s">
        <v>81</v>
      </c>
    </row>
    <row r="62" spans="1:91" s="6" customFormat="1" ht="16.5" customHeight="1">
      <c r="A62" s="71" t="s">
        <v>75</v>
      </c>
      <c r="B62" s="72"/>
      <c r="C62" s="73"/>
      <c r="D62" s="328" t="s">
        <v>101</v>
      </c>
      <c r="E62" s="328"/>
      <c r="F62" s="328"/>
      <c r="G62" s="328"/>
      <c r="H62" s="328"/>
      <c r="I62" s="74"/>
      <c r="J62" s="328" t="s">
        <v>102</v>
      </c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6">
        <f>'08 - PS 02 - Elektro tech...'!J30</f>
        <v>0</v>
      </c>
      <c r="AH62" s="327"/>
      <c r="AI62" s="327"/>
      <c r="AJ62" s="327"/>
      <c r="AK62" s="327"/>
      <c r="AL62" s="327"/>
      <c r="AM62" s="327"/>
      <c r="AN62" s="326">
        <f t="shared" si="0"/>
        <v>0</v>
      </c>
      <c r="AO62" s="327"/>
      <c r="AP62" s="327"/>
      <c r="AQ62" s="75" t="s">
        <v>99</v>
      </c>
      <c r="AR62" s="72"/>
      <c r="AS62" s="76">
        <v>0</v>
      </c>
      <c r="AT62" s="77">
        <f t="shared" si="1"/>
        <v>0</v>
      </c>
      <c r="AU62" s="78">
        <f>'08 - PS 02 - Elektro tech...'!P81</f>
        <v>0</v>
      </c>
      <c r="AV62" s="77">
        <f>'08 - PS 02 - Elektro tech...'!J33</f>
        <v>0</v>
      </c>
      <c r="AW62" s="77">
        <f>'08 - PS 02 - Elektro tech...'!J34</f>
        <v>0</v>
      </c>
      <c r="AX62" s="77">
        <f>'08 - PS 02 - Elektro tech...'!J35</f>
        <v>0</v>
      </c>
      <c r="AY62" s="77">
        <f>'08 - PS 02 - Elektro tech...'!J36</f>
        <v>0</v>
      </c>
      <c r="AZ62" s="77">
        <f>'08 - PS 02 - Elektro tech...'!F33</f>
        <v>0</v>
      </c>
      <c r="BA62" s="77">
        <f>'08 - PS 02 - Elektro tech...'!F34</f>
        <v>0</v>
      </c>
      <c r="BB62" s="77">
        <f>'08 - PS 02 - Elektro tech...'!F35</f>
        <v>0</v>
      </c>
      <c r="BC62" s="77">
        <f>'08 - PS 02 - Elektro tech...'!F36</f>
        <v>0</v>
      </c>
      <c r="BD62" s="79">
        <f>'08 - PS 02 - Elektro tech...'!F37</f>
        <v>0</v>
      </c>
      <c r="BT62" s="80" t="s">
        <v>79</v>
      </c>
      <c r="BV62" s="80" t="s">
        <v>73</v>
      </c>
      <c r="BW62" s="80" t="s">
        <v>103</v>
      </c>
      <c r="BX62" s="80" t="s">
        <v>5</v>
      </c>
      <c r="CL62" s="80" t="s">
        <v>3</v>
      </c>
      <c r="CM62" s="80" t="s">
        <v>81</v>
      </c>
    </row>
    <row r="63" spans="1:91" s="6" customFormat="1" ht="16.5" customHeight="1">
      <c r="A63" s="71" t="s">
        <v>75</v>
      </c>
      <c r="B63" s="72"/>
      <c r="C63" s="73"/>
      <c r="D63" s="328" t="s">
        <v>104</v>
      </c>
      <c r="E63" s="328"/>
      <c r="F63" s="328"/>
      <c r="G63" s="328"/>
      <c r="H63" s="328"/>
      <c r="I63" s="74"/>
      <c r="J63" s="328" t="s">
        <v>105</v>
      </c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6">
        <f>'09 - VRN'!J30</f>
        <v>0</v>
      </c>
      <c r="AH63" s="327"/>
      <c r="AI63" s="327"/>
      <c r="AJ63" s="327"/>
      <c r="AK63" s="327"/>
      <c r="AL63" s="327"/>
      <c r="AM63" s="327"/>
      <c r="AN63" s="326">
        <f t="shared" si="0"/>
        <v>0</v>
      </c>
      <c r="AO63" s="327"/>
      <c r="AP63" s="327"/>
      <c r="AQ63" s="75" t="s">
        <v>106</v>
      </c>
      <c r="AR63" s="72"/>
      <c r="AS63" s="81">
        <v>0</v>
      </c>
      <c r="AT63" s="82">
        <f t="shared" si="1"/>
        <v>0</v>
      </c>
      <c r="AU63" s="83">
        <f>'09 - VRN'!P80</f>
        <v>0</v>
      </c>
      <c r="AV63" s="82">
        <f>'09 - VRN'!J33</f>
        <v>0</v>
      </c>
      <c r="AW63" s="82">
        <f>'09 - VRN'!J34</f>
        <v>0</v>
      </c>
      <c r="AX63" s="82">
        <f>'09 - VRN'!J35</f>
        <v>0</v>
      </c>
      <c r="AY63" s="82">
        <f>'09 - VRN'!J36</f>
        <v>0</v>
      </c>
      <c r="AZ63" s="82">
        <f>'09 - VRN'!F33</f>
        <v>0</v>
      </c>
      <c r="BA63" s="82">
        <f>'09 - VRN'!F34</f>
        <v>0</v>
      </c>
      <c r="BB63" s="82">
        <f>'09 - VRN'!F35</f>
        <v>0</v>
      </c>
      <c r="BC63" s="82">
        <f>'09 - VRN'!F36</f>
        <v>0</v>
      </c>
      <c r="BD63" s="84">
        <f>'09 - VRN'!F37</f>
        <v>0</v>
      </c>
      <c r="BT63" s="80" t="s">
        <v>79</v>
      </c>
      <c r="BV63" s="80" t="s">
        <v>73</v>
      </c>
      <c r="BW63" s="80" t="s">
        <v>107</v>
      </c>
      <c r="BX63" s="80" t="s">
        <v>5</v>
      </c>
      <c r="CL63" s="80" t="s">
        <v>3</v>
      </c>
      <c r="CM63" s="80" t="s">
        <v>81</v>
      </c>
    </row>
    <row r="64" spans="2:44" s="1" customFormat="1" ht="30" customHeight="1">
      <c r="B64" s="32"/>
      <c r="AR64" s="32"/>
    </row>
    <row r="65" spans="2:44" s="1" customFormat="1" ht="6.9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32"/>
    </row>
  </sheetData>
  <mergeCells count="74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D62:H62"/>
    <mergeCell ref="J62:AF62"/>
    <mergeCell ref="AN63:AP63"/>
    <mergeCell ref="AG63:AM63"/>
    <mergeCell ref="D63:H63"/>
    <mergeCell ref="J63:AF63"/>
    <mergeCell ref="AK30:AO30"/>
    <mergeCell ref="L30:P30"/>
    <mergeCell ref="W30:AE30"/>
    <mergeCell ref="L31:P31"/>
    <mergeCell ref="AN62:AP62"/>
    <mergeCell ref="AG62:AM62"/>
    <mergeCell ref="AN60:AP60"/>
    <mergeCell ref="AG60:AM60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01 - SO 01 - Arm.šachta n...'!C2" display="/"/>
    <hyperlink ref="A56" location="'02 - SO 02 - Stavební část'!C2" display="/"/>
    <hyperlink ref="A57" location="'03 - SO 03 - Bourací a de...'!C2" display="/"/>
    <hyperlink ref="A58" location="'04 - SO 04 - Elektrostave...'!C2" display="/"/>
    <hyperlink ref="A59" location="'05 - SO 05 - Venkovní pot...'!C2" display="/"/>
    <hyperlink ref="A60" location="'06 - SO 06 - Oplocení a t...'!C2" display="/"/>
    <hyperlink ref="A61" location="'07 - PS 01 - Strojně tech...'!C2" display="/"/>
    <hyperlink ref="A62" location="'08 - PS 02 - Elektro tech...'!C2" display="/"/>
    <hyperlink ref="A63" location="'09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7"/>
  <sheetViews>
    <sheetView showGridLines="0" workbookViewId="0" topLeftCell="A80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1630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ROUND((SUM(BE80:BE96)),2)</f>
        <v>0</v>
      </c>
      <c r="I33" s="90">
        <v>0.21</v>
      </c>
      <c r="J33" s="89">
        <f>ROUND(((SUM(BE80:BE96))*I33),2)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ROUND((SUM(BF80:BF96)),2)</f>
        <v>0</v>
      </c>
      <c r="I34" s="90">
        <v>0.15</v>
      </c>
      <c r="J34" s="89">
        <f>ROUND(((SUM(BF80:BF96))*I34),2)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ROUND((SUM(BG80:BG96)),2)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ROUND((SUM(BH80:BH96)),2)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ROUND((SUM(BI80:BI96)),2)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09 - VRN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J80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1631</v>
      </c>
      <c r="E60" s="102"/>
      <c r="F60" s="102"/>
      <c r="G60" s="102"/>
      <c r="H60" s="102"/>
      <c r="I60" s="102"/>
      <c r="J60" s="103">
        <f>J81</f>
        <v>0</v>
      </c>
      <c r="L60" s="100"/>
    </row>
    <row r="61" spans="2:12" s="1" customFormat="1" ht="21.75" customHeight="1">
      <c r="B61" s="32"/>
      <c r="L61" s="32"/>
    </row>
    <row r="62" spans="2:12" s="1" customFormat="1" ht="6.9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32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32"/>
    </row>
    <row r="67" spans="2:12" s="1" customFormat="1" ht="24.95" customHeight="1">
      <c r="B67" s="32"/>
      <c r="C67" s="21" t="s">
        <v>142</v>
      </c>
      <c r="L67" s="32"/>
    </row>
    <row r="68" spans="2:12" s="1" customFormat="1" ht="6.95" customHeight="1">
      <c r="B68" s="32"/>
      <c r="L68" s="32"/>
    </row>
    <row r="69" spans="2:12" s="1" customFormat="1" ht="12" customHeight="1">
      <c r="B69" s="32"/>
      <c r="C69" s="27" t="s">
        <v>17</v>
      </c>
      <c r="L69" s="32"/>
    </row>
    <row r="70" spans="2:12" s="1" customFormat="1" ht="16.5" customHeight="1">
      <c r="B70" s="32"/>
      <c r="E70" s="345" t="str">
        <f>E7</f>
        <v>Jizerní Vtelno - Úpravna vody - rekonstrukce, úprava 24.6.</v>
      </c>
      <c r="F70" s="346"/>
      <c r="G70" s="346"/>
      <c r="H70" s="346"/>
      <c r="L70" s="32"/>
    </row>
    <row r="71" spans="2:12" s="1" customFormat="1" ht="12" customHeight="1">
      <c r="B71" s="32"/>
      <c r="C71" s="27" t="s">
        <v>125</v>
      </c>
      <c r="L71" s="32"/>
    </row>
    <row r="72" spans="2:12" s="1" customFormat="1" ht="16.5" customHeight="1">
      <c r="B72" s="32"/>
      <c r="E72" s="329" t="str">
        <f>E9</f>
        <v>09 - VRN</v>
      </c>
      <c r="F72" s="344"/>
      <c r="G72" s="344"/>
      <c r="H72" s="344"/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21</v>
      </c>
      <c r="F74" s="25" t="str">
        <f>F12</f>
        <v xml:space="preserve"> </v>
      </c>
      <c r="I74" s="27" t="s">
        <v>23</v>
      </c>
      <c r="J74" s="49" t="str">
        <f>IF(J12="","",J12)</f>
        <v>21. 4. 2022</v>
      </c>
      <c r="L74" s="32"/>
    </row>
    <row r="75" spans="2:12" s="1" customFormat="1" ht="6.95" customHeight="1">
      <c r="B75" s="32"/>
      <c r="L75" s="32"/>
    </row>
    <row r="76" spans="2:12" s="1" customFormat="1" ht="40.15" customHeight="1">
      <c r="B76" s="32"/>
      <c r="C76" s="27" t="s">
        <v>25</v>
      </c>
      <c r="F76" s="25" t="str">
        <f>E15</f>
        <v xml:space="preserve"> </v>
      </c>
      <c r="I76" s="27" t="s">
        <v>30</v>
      </c>
      <c r="J76" s="30" t="str">
        <f>E21</f>
        <v>Vodohospodářské inženýrské stavby, a.s.</v>
      </c>
      <c r="L76" s="32"/>
    </row>
    <row r="77" spans="2:12" s="1" customFormat="1" ht="15.2" customHeight="1">
      <c r="B77" s="32"/>
      <c r="C77" s="27" t="s">
        <v>28</v>
      </c>
      <c r="F77" s="25" t="str">
        <f>IF(E18="","",E18)</f>
        <v>Vyplň údaj</v>
      </c>
      <c r="I77" s="27" t="s">
        <v>33</v>
      </c>
      <c r="J77" s="30" t="str">
        <f>E24</f>
        <v>Ing. Josef Němeček</v>
      </c>
      <c r="L77" s="32"/>
    </row>
    <row r="78" spans="2:12" s="1" customFormat="1" ht="10.35" customHeight="1">
      <c r="B78" s="32"/>
      <c r="L78" s="32"/>
    </row>
    <row r="79" spans="2:20" s="10" customFormat="1" ht="29.25" customHeight="1">
      <c r="B79" s="108"/>
      <c r="C79" s="109" t="s">
        <v>143</v>
      </c>
      <c r="D79" s="110" t="s">
        <v>56</v>
      </c>
      <c r="E79" s="110" t="s">
        <v>52</v>
      </c>
      <c r="F79" s="110" t="s">
        <v>53</v>
      </c>
      <c r="G79" s="110" t="s">
        <v>144</v>
      </c>
      <c r="H79" s="110" t="s">
        <v>145</v>
      </c>
      <c r="I79" s="110" t="s">
        <v>146</v>
      </c>
      <c r="J79" s="110" t="s">
        <v>129</v>
      </c>
      <c r="K79" s="111" t="s">
        <v>147</v>
      </c>
      <c r="L79" s="108"/>
      <c r="M79" s="56" t="s">
        <v>3</v>
      </c>
      <c r="N79" s="57" t="s">
        <v>41</v>
      </c>
      <c r="O79" s="57" t="s">
        <v>148</v>
      </c>
      <c r="P79" s="57" t="s">
        <v>149</v>
      </c>
      <c r="Q79" s="57" t="s">
        <v>150</v>
      </c>
      <c r="R79" s="57" t="s">
        <v>151</v>
      </c>
      <c r="S79" s="57" t="s">
        <v>152</v>
      </c>
      <c r="T79" s="58" t="s">
        <v>153</v>
      </c>
    </row>
    <row r="80" spans="2:63" s="1" customFormat="1" ht="22.9" customHeight="1">
      <c r="B80" s="32"/>
      <c r="C80" s="61" t="s">
        <v>154</v>
      </c>
      <c r="J80" s="112">
        <f>BK80</f>
        <v>0</v>
      </c>
      <c r="L80" s="32"/>
      <c r="M80" s="59"/>
      <c r="N80" s="50"/>
      <c r="O80" s="50"/>
      <c r="P80" s="113">
        <f>P81</f>
        <v>0</v>
      </c>
      <c r="Q80" s="50"/>
      <c r="R80" s="113">
        <f>R81</f>
        <v>0</v>
      </c>
      <c r="S80" s="50"/>
      <c r="T80" s="114">
        <f>T81</f>
        <v>0.01</v>
      </c>
      <c r="AT80" s="17" t="s">
        <v>70</v>
      </c>
      <c r="AU80" s="17" t="s">
        <v>130</v>
      </c>
      <c r="BK80" s="115">
        <f>BK81</f>
        <v>0</v>
      </c>
    </row>
    <row r="81" spans="2:63" s="11" customFormat="1" ht="25.9" customHeight="1">
      <c r="B81" s="116"/>
      <c r="D81" s="117" t="s">
        <v>70</v>
      </c>
      <c r="E81" s="118" t="s">
        <v>1632</v>
      </c>
      <c r="F81" s="118" t="s">
        <v>1633</v>
      </c>
      <c r="I81" s="119"/>
      <c r="J81" s="120">
        <f>BK81</f>
        <v>0</v>
      </c>
      <c r="L81" s="116"/>
      <c r="M81" s="121"/>
      <c r="P81" s="122">
        <f>SUM(P82:P96)</f>
        <v>0</v>
      </c>
      <c r="R81" s="122">
        <f>SUM(R82:R96)</f>
        <v>0</v>
      </c>
      <c r="T81" s="123">
        <f>SUM(T82:T96)</f>
        <v>0.01</v>
      </c>
      <c r="AR81" s="117" t="s">
        <v>187</v>
      </c>
      <c r="AT81" s="124" t="s">
        <v>70</v>
      </c>
      <c r="AU81" s="124" t="s">
        <v>71</v>
      </c>
      <c r="AY81" s="117" t="s">
        <v>157</v>
      </c>
      <c r="BK81" s="125">
        <f>SUM(BK82:BK96)</f>
        <v>0</v>
      </c>
    </row>
    <row r="82" spans="2:65" s="1" customFormat="1" ht="24.2" customHeight="1">
      <c r="B82" s="128"/>
      <c r="C82" s="129" t="s">
        <v>79</v>
      </c>
      <c r="D82" s="129" t="s">
        <v>160</v>
      </c>
      <c r="E82" s="130" t="s">
        <v>1634</v>
      </c>
      <c r="F82" s="131" t="s">
        <v>1635</v>
      </c>
      <c r="G82" s="132" t="s">
        <v>256</v>
      </c>
      <c r="H82" s="133">
        <v>1</v>
      </c>
      <c r="I82" s="134"/>
      <c r="J82" s="135">
        <f aca="true" t="shared" si="0" ref="J82:J96">ROUND(I82*H82,2)</f>
        <v>0</v>
      </c>
      <c r="K82" s="131" t="s">
        <v>3</v>
      </c>
      <c r="L82" s="32"/>
      <c r="M82" s="136" t="s">
        <v>3</v>
      </c>
      <c r="N82" s="137" t="s">
        <v>42</v>
      </c>
      <c r="P82" s="138">
        <f aca="true" t="shared" si="1" ref="P82:P96">O82*H82</f>
        <v>0</v>
      </c>
      <c r="Q82" s="138">
        <v>0</v>
      </c>
      <c r="R82" s="138">
        <f aca="true" t="shared" si="2" ref="R82:R96">Q82*H82</f>
        <v>0</v>
      </c>
      <c r="S82" s="138">
        <v>0</v>
      </c>
      <c r="T82" s="139">
        <f aca="true" t="shared" si="3" ref="T82:T96">S82*H82</f>
        <v>0</v>
      </c>
      <c r="AR82" s="140" t="s">
        <v>164</v>
      </c>
      <c r="AT82" s="140" t="s">
        <v>160</v>
      </c>
      <c r="AU82" s="140" t="s">
        <v>79</v>
      </c>
      <c r="AY82" s="17" t="s">
        <v>157</v>
      </c>
      <c r="BE82" s="141">
        <f aca="true" t="shared" si="4" ref="BE82:BE96">IF(N82="základní",J82,0)</f>
        <v>0</v>
      </c>
      <c r="BF82" s="141">
        <f aca="true" t="shared" si="5" ref="BF82:BF96">IF(N82="snížená",J82,0)</f>
        <v>0</v>
      </c>
      <c r="BG82" s="141">
        <f aca="true" t="shared" si="6" ref="BG82:BG96">IF(N82="zákl. přenesená",J82,0)</f>
        <v>0</v>
      </c>
      <c r="BH82" s="141">
        <f aca="true" t="shared" si="7" ref="BH82:BH96">IF(N82="sníž. přenesená",J82,0)</f>
        <v>0</v>
      </c>
      <c r="BI82" s="141">
        <f aca="true" t="shared" si="8" ref="BI82:BI96">IF(N82="nulová",J82,0)</f>
        <v>0</v>
      </c>
      <c r="BJ82" s="17" t="s">
        <v>79</v>
      </c>
      <c r="BK82" s="141">
        <f aca="true" t="shared" si="9" ref="BK82:BK96">ROUND(I82*H82,2)</f>
        <v>0</v>
      </c>
      <c r="BL82" s="17" t="s">
        <v>164</v>
      </c>
      <c r="BM82" s="140" t="s">
        <v>1636</v>
      </c>
    </row>
    <row r="83" spans="2:65" s="1" customFormat="1" ht="24.2" customHeight="1">
      <c r="B83" s="128"/>
      <c r="C83" s="129" t="s">
        <v>81</v>
      </c>
      <c r="D83" s="129" t="s">
        <v>160</v>
      </c>
      <c r="E83" s="130" t="s">
        <v>1637</v>
      </c>
      <c r="F83" s="131" t="s">
        <v>1638</v>
      </c>
      <c r="G83" s="132" t="s">
        <v>256</v>
      </c>
      <c r="H83" s="133">
        <v>1</v>
      </c>
      <c r="I83" s="134"/>
      <c r="J83" s="135">
        <f t="shared" si="0"/>
        <v>0</v>
      </c>
      <c r="K83" s="131" t="s">
        <v>3</v>
      </c>
      <c r="L83" s="32"/>
      <c r="M83" s="136" t="s">
        <v>3</v>
      </c>
      <c r="N83" s="137" t="s">
        <v>42</v>
      </c>
      <c r="P83" s="138">
        <f t="shared" si="1"/>
        <v>0</v>
      </c>
      <c r="Q83" s="138">
        <v>0</v>
      </c>
      <c r="R83" s="138">
        <f t="shared" si="2"/>
        <v>0</v>
      </c>
      <c r="S83" s="138">
        <v>0</v>
      </c>
      <c r="T83" s="139">
        <f t="shared" si="3"/>
        <v>0</v>
      </c>
      <c r="AR83" s="140" t="s">
        <v>164</v>
      </c>
      <c r="AT83" s="140" t="s">
        <v>160</v>
      </c>
      <c r="AU83" s="140" t="s">
        <v>79</v>
      </c>
      <c r="AY83" s="17" t="s">
        <v>157</v>
      </c>
      <c r="BE83" s="141">
        <f t="shared" si="4"/>
        <v>0</v>
      </c>
      <c r="BF83" s="141">
        <f t="shared" si="5"/>
        <v>0</v>
      </c>
      <c r="BG83" s="141">
        <f t="shared" si="6"/>
        <v>0</v>
      </c>
      <c r="BH83" s="141">
        <f t="shared" si="7"/>
        <v>0</v>
      </c>
      <c r="BI83" s="141">
        <f t="shared" si="8"/>
        <v>0</v>
      </c>
      <c r="BJ83" s="17" t="s">
        <v>79</v>
      </c>
      <c r="BK83" s="141">
        <f t="shared" si="9"/>
        <v>0</v>
      </c>
      <c r="BL83" s="17" t="s">
        <v>164</v>
      </c>
      <c r="BM83" s="140" t="s">
        <v>1639</v>
      </c>
    </row>
    <row r="84" spans="2:65" s="1" customFormat="1" ht="24.2" customHeight="1">
      <c r="B84" s="128"/>
      <c r="C84" s="129" t="s">
        <v>158</v>
      </c>
      <c r="D84" s="129" t="s">
        <v>160</v>
      </c>
      <c r="E84" s="130" t="s">
        <v>1640</v>
      </c>
      <c r="F84" s="131" t="s">
        <v>1641</v>
      </c>
      <c r="G84" s="132" t="s">
        <v>256</v>
      </c>
      <c r="H84" s="133">
        <v>1</v>
      </c>
      <c r="I84" s="134"/>
      <c r="J84" s="135">
        <f t="shared" si="0"/>
        <v>0</v>
      </c>
      <c r="K84" s="131" t="s">
        <v>3</v>
      </c>
      <c r="L84" s="32"/>
      <c r="M84" s="136" t="s">
        <v>3</v>
      </c>
      <c r="N84" s="137" t="s">
        <v>42</v>
      </c>
      <c r="P84" s="138">
        <f t="shared" si="1"/>
        <v>0</v>
      </c>
      <c r="Q84" s="138">
        <v>0</v>
      </c>
      <c r="R84" s="138">
        <f t="shared" si="2"/>
        <v>0</v>
      </c>
      <c r="S84" s="138">
        <v>0</v>
      </c>
      <c r="T84" s="139">
        <f t="shared" si="3"/>
        <v>0</v>
      </c>
      <c r="AR84" s="140" t="s">
        <v>164</v>
      </c>
      <c r="AT84" s="140" t="s">
        <v>160</v>
      </c>
      <c r="AU84" s="140" t="s">
        <v>79</v>
      </c>
      <c r="AY84" s="17" t="s">
        <v>157</v>
      </c>
      <c r="BE84" s="141">
        <f t="shared" si="4"/>
        <v>0</v>
      </c>
      <c r="BF84" s="141">
        <f t="shared" si="5"/>
        <v>0</v>
      </c>
      <c r="BG84" s="141">
        <f t="shared" si="6"/>
        <v>0</v>
      </c>
      <c r="BH84" s="141">
        <f t="shared" si="7"/>
        <v>0</v>
      </c>
      <c r="BI84" s="141">
        <f t="shared" si="8"/>
        <v>0</v>
      </c>
      <c r="BJ84" s="17" t="s">
        <v>79</v>
      </c>
      <c r="BK84" s="141">
        <f t="shared" si="9"/>
        <v>0</v>
      </c>
      <c r="BL84" s="17" t="s">
        <v>164</v>
      </c>
      <c r="BM84" s="140" t="s">
        <v>1642</v>
      </c>
    </row>
    <row r="85" spans="2:65" s="1" customFormat="1" ht="24.2" customHeight="1">
      <c r="B85" s="128"/>
      <c r="C85" s="129" t="s">
        <v>164</v>
      </c>
      <c r="D85" s="129" t="s">
        <v>160</v>
      </c>
      <c r="E85" s="130" t="s">
        <v>1643</v>
      </c>
      <c r="F85" s="131" t="s">
        <v>1644</v>
      </c>
      <c r="G85" s="132" t="s">
        <v>256</v>
      </c>
      <c r="H85" s="133">
        <v>1</v>
      </c>
      <c r="I85" s="134"/>
      <c r="J85" s="135">
        <f t="shared" si="0"/>
        <v>0</v>
      </c>
      <c r="K85" s="131" t="s">
        <v>3</v>
      </c>
      <c r="L85" s="32"/>
      <c r="M85" s="136" t="s">
        <v>3</v>
      </c>
      <c r="N85" s="137" t="s">
        <v>42</v>
      </c>
      <c r="P85" s="138">
        <f t="shared" si="1"/>
        <v>0</v>
      </c>
      <c r="Q85" s="138">
        <v>0</v>
      </c>
      <c r="R85" s="138">
        <f t="shared" si="2"/>
        <v>0</v>
      </c>
      <c r="S85" s="138">
        <v>0</v>
      </c>
      <c r="T85" s="139">
        <f t="shared" si="3"/>
        <v>0</v>
      </c>
      <c r="AR85" s="140" t="s">
        <v>164</v>
      </c>
      <c r="AT85" s="140" t="s">
        <v>160</v>
      </c>
      <c r="AU85" s="140" t="s">
        <v>79</v>
      </c>
      <c r="AY85" s="17" t="s">
        <v>157</v>
      </c>
      <c r="BE85" s="141">
        <f t="shared" si="4"/>
        <v>0</v>
      </c>
      <c r="BF85" s="141">
        <f t="shared" si="5"/>
        <v>0</v>
      </c>
      <c r="BG85" s="141">
        <f t="shared" si="6"/>
        <v>0</v>
      </c>
      <c r="BH85" s="141">
        <f t="shared" si="7"/>
        <v>0</v>
      </c>
      <c r="BI85" s="141">
        <f t="shared" si="8"/>
        <v>0</v>
      </c>
      <c r="BJ85" s="17" t="s">
        <v>79</v>
      </c>
      <c r="BK85" s="141">
        <f t="shared" si="9"/>
        <v>0</v>
      </c>
      <c r="BL85" s="17" t="s">
        <v>164</v>
      </c>
      <c r="BM85" s="140" t="s">
        <v>1645</v>
      </c>
    </row>
    <row r="86" spans="2:65" s="1" customFormat="1" ht="24.2" customHeight="1">
      <c r="B86" s="128"/>
      <c r="C86" s="129" t="s">
        <v>187</v>
      </c>
      <c r="D86" s="129" t="s">
        <v>160</v>
      </c>
      <c r="E86" s="130" t="s">
        <v>1646</v>
      </c>
      <c r="F86" s="131" t="s">
        <v>1647</v>
      </c>
      <c r="G86" s="132" t="s">
        <v>256</v>
      </c>
      <c r="H86" s="133">
        <v>1</v>
      </c>
      <c r="I86" s="134"/>
      <c r="J86" s="135">
        <f t="shared" si="0"/>
        <v>0</v>
      </c>
      <c r="K86" s="131" t="s">
        <v>3</v>
      </c>
      <c r="L86" s="32"/>
      <c r="M86" s="136" t="s">
        <v>3</v>
      </c>
      <c r="N86" s="137" t="s">
        <v>42</v>
      </c>
      <c r="P86" s="138">
        <f t="shared" si="1"/>
        <v>0</v>
      </c>
      <c r="Q86" s="138">
        <v>0</v>
      </c>
      <c r="R86" s="138">
        <f t="shared" si="2"/>
        <v>0</v>
      </c>
      <c r="S86" s="138">
        <v>0</v>
      </c>
      <c r="T86" s="139">
        <f t="shared" si="3"/>
        <v>0</v>
      </c>
      <c r="AR86" s="140" t="s">
        <v>164</v>
      </c>
      <c r="AT86" s="140" t="s">
        <v>160</v>
      </c>
      <c r="AU86" s="140" t="s">
        <v>79</v>
      </c>
      <c r="AY86" s="17" t="s">
        <v>157</v>
      </c>
      <c r="BE86" s="141">
        <f t="shared" si="4"/>
        <v>0</v>
      </c>
      <c r="BF86" s="141">
        <f t="shared" si="5"/>
        <v>0</v>
      </c>
      <c r="BG86" s="141">
        <f t="shared" si="6"/>
        <v>0</v>
      </c>
      <c r="BH86" s="141">
        <f t="shared" si="7"/>
        <v>0</v>
      </c>
      <c r="BI86" s="141">
        <f t="shared" si="8"/>
        <v>0</v>
      </c>
      <c r="BJ86" s="17" t="s">
        <v>79</v>
      </c>
      <c r="BK86" s="141">
        <f t="shared" si="9"/>
        <v>0</v>
      </c>
      <c r="BL86" s="17" t="s">
        <v>164</v>
      </c>
      <c r="BM86" s="140" t="s">
        <v>1648</v>
      </c>
    </row>
    <row r="87" spans="2:65" s="1" customFormat="1" ht="24.2" customHeight="1">
      <c r="B87" s="128"/>
      <c r="C87" s="129" t="s">
        <v>168</v>
      </c>
      <c r="D87" s="129" t="s">
        <v>160</v>
      </c>
      <c r="E87" s="130" t="s">
        <v>1649</v>
      </c>
      <c r="F87" s="131" t="s">
        <v>1650</v>
      </c>
      <c r="G87" s="132" t="s">
        <v>256</v>
      </c>
      <c r="H87" s="133">
        <v>1</v>
      </c>
      <c r="I87" s="134"/>
      <c r="J87" s="135">
        <f t="shared" si="0"/>
        <v>0</v>
      </c>
      <c r="K87" s="131" t="s">
        <v>3</v>
      </c>
      <c r="L87" s="32"/>
      <c r="M87" s="136" t="s">
        <v>3</v>
      </c>
      <c r="N87" s="137" t="s">
        <v>42</v>
      </c>
      <c r="P87" s="138">
        <f t="shared" si="1"/>
        <v>0</v>
      </c>
      <c r="Q87" s="138">
        <v>0</v>
      </c>
      <c r="R87" s="138">
        <f t="shared" si="2"/>
        <v>0</v>
      </c>
      <c r="S87" s="138">
        <v>0</v>
      </c>
      <c r="T87" s="139">
        <f t="shared" si="3"/>
        <v>0</v>
      </c>
      <c r="AR87" s="140" t="s">
        <v>164</v>
      </c>
      <c r="AT87" s="140" t="s">
        <v>160</v>
      </c>
      <c r="AU87" s="140" t="s">
        <v>79</v>
      </c>
      <c r="AY87" s="17" t="s">
        <v>157</v>
      </c>
      <c r="BE87" s="141">
        <f t="shared" si="4"/>
        <v>0</v>
      </c>
      <c r="BF87" s="141">
        <f t="shared" si="5"/>
        <v>0</v>
      </c>
      <c r="BG87" s="141">
        <f t="shared" si="6"/>
        <v>0</v>
      </c>
      <c r="BH87" s="141">
        <f t="shared" si="7"/>
        <v>0</v>
      </c>
      <c r="BI87" s="141">
        <f t="shared" si="8"/>
        <v>0</v>
      </c>
      <c r="BJ87" s="17" t="s">
        <v>79</v>
      </c>
      <c r="BK87" s="141">
        <f t="shared" si="9"/>
        <v>0</v>
      </c>
      <c r="BL87" s="17" t="s">
        <v>164</v>
      </c>
      <c r="BM87" s="140" t="s">
        <v>1651</v>
      </c>
    </row>
    <row r="88" spans="2:65" s="1" customFormat="1" ht="24.2" customHeight="1">
      <c r="B88" s="128"/>
      <c r="C88" s="129" t="s">
        <v>195</v>
      </c>
      <c r="D88" s="129" t="s">
        <v>160</v>
      </c>
      <c r="E88" s="130" t="s">
        <v>1652</v>
      </c>
      <c r="F88" s="131" t="s">
        <v>1653</v>
      </c>
      <c r="G88" s="132" t="s">
        <v>256</v>
      </c>
      <c r="H88" s="133">
        <v>1</v>
      </c>
      <c r="I88" s="134"/>
      <c r="J88" s="135">
        <f t="shared" si="0"/>
        <v>0</v>
      </c>
      <c r="K88" s="131" t="s">
        <v>3</v>
      </c>
      <c r="L88" s="32"/>
      <c r="M88" s="136" t="s">
        <v>3</v>
      </c>
      <c r="N88" s="137" t="s">
        <v>42</v>
      </c>
      <c r="P88" s="138">
        <f t="shared" si="1"/>
        <v>0</v>
      </c>
      <c r="Q88" s="138">
        <v>0</v>
      </c>
      <c r="R88" s="138">
        <f t="shared" si="2"/>
        <v>0</v>
      </c>
      <c r="S88" s="138">
        <v>0</v>
      </c>
      <c r="T88" s="139">
        <f t="shared" si="3"/>
        <v>0</v>
      </c>
      <c r="AR88" s="140" t="s">
        <v>164</v>
      </c>
      <c r="AT88" s="140" t="s">
        <v>160</v>
      </c>
      <c r="AU88" s="140" t="s">
        <v>79</v>
      </c>
      <c r="AY88" s="17" t="s">
        <v>157</v>
      </c>
      <c r="BE88" s="141">
        <f t="shared" si="4"/>
        <v>0</v>
      </c>
      <c r="BF88" s="141">
        <f t="shared" si="5"/>
        <v>0</v>
      </c>
      <c r="BG88" s="141">
        <f t="shared" si="6"/>
        <v>0</v>
      </c>
      <c r="BH88" s="141">
        <f t="shared" si="7"/>
        <v>0</v>
      </c>
      <c r="BI88" s="141">
        <f t="shared" si="8"/>
        <v>0</v>
      </c>
      <c r="BJ88" s="17" t="s">
        <v>79</v>
      </c>
      <c r="BK88" s="141">
        <f t="shared" si="9"/>
        <v>0</v>
      </c>
      <c r="BL88" s="17" t="s">
        <v>164</v>
      </c>
      <c r="BM88" s="140" t="s">
        <v>1654</v>
      </c>
    </row>
    <row r="89" spans="2:65" s="1" customFormat="1" ht="24.2" customHeight="1">
      <c r="B89" s="128"/>
      <c r="C89" s="129" t="s">
        <v>202</v>
      </c>
      <c r="D89" s="129" t="s">
        <v>160</v>
      </c>
      <c r="E89" s="130" t="s">
        <v>1655</v>
      </c>
      <c r="F89" s="131" t="s">
        <v>1656</v>
      </c>
      <c r="G89" s="132" t="s">
        <v>256</v>
      </c>
      <c r="H89" s="133">
        <v>1</v>
      </c>
      <c r="I89" s="134"/>
      <c r="J89" s="135">
        <f t="shared" si="0"/>
        <v>0</v>
      </c>
      <c r="K89" s="131" t="s">
        <v>3</v>
      </c>
      <c r="L89" s="32"/>
      <c r="M89" s="136" t="s">
        <v>3</v>
      </c>
      <c r="N89" s="137" t="s">
        <v>42</v>
      </c>
      <c r="P89" s="138">
        <f t="shared" si="1"/>
        <v>0</v>
      </c>
      <c r="Q89" s="138">
        <v>0</v>
      </c>
      <c r="R89" s="138">
        <f t="shared" si="2"/>
        <v>0</v>
      </c>
      <c r="S89" s="138">
        <v>0</v>
      </c>
      <c r="T89" s="139">
        <f t="shared" si="3"/>
        <v>0</v>
      </c>
      <c r="AR89" s="140" t="s">
        <v>164</v>
      </c>
      <c r="AT89" s="140" t="s">
        <v>160</v>
      </c>
      <c r="AU89" s="140" t="s">
        <v>79</v>
      </c>
      <c r="AY89" s="17" t="s">
        <v>157</v>
      </c>
      <c r="BE89" s="141">
        <f t="shared" si="4"/>
        <v>0</v>
      </c>
      <c r="BF89" s="141">
        <f t="shared" si="5"/>
        <v>0</v>
      </c>
      <c r="BG89" s="141">
        <f t="shared" si="6"/>
        <v>0</v>
      </c>
      <c r="BH89" s="141">
        <f t="shared" si="7"/>
        <v>0</v>
      </c>
      <c r="BI89" s="141">
        <f t="shared" si="8"/>
        <v>0</v>
      </c>
      <c r="BJ89" s="17" t="s">
        <v>79</v>
      </c>
      <c r="BK89" s="141">
        <f t="shared" si="9"/>
        <v>0</v>
      </c>
      <c r="BL89" s="17" t="s">
        <v>164</v>
      </c>
      <c r="BM89" s="140" t="s">
        <v>1657</v>
      </c>
    </row>
    <row r="90" spans="2:65" s="1" customFormat="1" ht="24.2" customHeight="1">
      <c r="B90" s="128"/>
      <c r="C90" s="129" t="s">
        <v>210</v>
      </c>
      <c r="D90" s="129" t="s">
        <v>160</v>
      </c>
      <c r="E90" s="130" t="s">
        <v>1658</v>
      </c>
      <c r="F90" s="131" t="s">
        <v>1659</v>
      </c>
      <c r="G90" s="132" t="s">
        <v>256</v>
      </c>
      <c r="H90" s="133">
        <v>1</v>
      </c>
      <c r="I90" s="134"/>
      <c r="J90" s="135">
        <f t="shared" si="0"/>
        <v>0</v>
      </c>
      <c r="K90" s="131" t="s">
        <v>3</v>
      </c>
      <c r="L90" s="32"/>
      <c r="M90" s="136" t="s">
        <v>3</v>
      </c>
      <c r="N90" s="137" t="s">
        <v>42</v>
      </c>
      <c r="P90" s="138">
        <f t="shared" si="1"/>
        <v>0</v>
      </c>
      <c r="Q90" s="138">
        <v>0</v>
      </c>
      <c r="R90" s="138">
        <f t="shared" si="2"/>
        <v>0</v>
      </c>
      <c r="S90" s="138">
        <v>0</v>
      </c>
      <c r="T90" s="139">
        <f t="shared" si="3"/>
        <v>0</v>
      </c>
      <c r="AR90" s="140" t="s">
        <v>164</v>
      </c>
      <c r="AT90" s="140" t="s">
        <v>160</v>
      </c>
      <c r="AU90" s="140" t="s">
        <v>79</v>
      </c>
      <c r="AY90" s="17" t="s">
        <v>157</v>
      </c>
      <c r="BE90" s="141">
        <f t="shared" si="4"/>
        <v>0</v>
      </c>
      <c r="BF90" s="141">
        <f t="shared" si="5"/>
        <v>0</v>
      </c>
      <c r="BG90" s="141">
        <f t="shared" si="6"/>
        <v>0</v>
      </c>
      <c r="BH90" s="141">
        <f t="shared" si="7"/>
        <v>0</v>
      </c>
      <c r="BI90" s="141">
        <f t="shared" si="8"/>
        <v>0</v>
      </c>
      <c r="BJ90" s="17" t="s">
        <v>79</v>
      </c>
      <c r="BK90" s="141">
        <f t="shared" si="9"/>
        <v>0</v>
      </c>
      <c r="BL90" s="17" t="s">
        <v>164</v>
      </c>
      <c r="BM90" s="140" t="s">
        <v>1660</v>
      </c>
    </row>
    <row r="91" spans="2:65" s="1" customFormat="1" ht="24.2" customHeight="1">
      <c r="B91" s="128"/>
      <c r="C91" s="129" t="s">
        <v>215</v>
      </c>
      <c r="D91" s="129" t="s">
        <v>160</v>
      </c>
      <c r="E91" s="130" t="s">
        <v>1661</v>
      </c>
      <c r="F91" s="131" t="s">
        <v>1662</v>
      </c>
      <c r="G91" s="132" t="s">
        <v>256</v>
      </c>
      <c r="H91" s="133">
        <v>1</v>
      </c>
      <c r="I91" s="134"/>
      <c r="J91" s="135">
        <f t="shared" si="0"/>
        <v>0</v>
      </c>
      <c r="K91" s="131" t="s">
        <v>3</v>
      </c>
      <c r="L91" s="32"/>
      <c r="M91" s="136" t="s">
        <v>3</v>
      </c>
      <c r="N91" s="137" t="s">
        <v>42</v>
      </c>
      <c r="P91" s="138">
        <f t="shared" si="1"/>
        <v>0</v>
      </c>
      <c r="Q91" s="138">
        <v>0</v>
      </c>
      <c r="R91" s="138">
        <f t="shared" si="2"/>
        <v>0</v>
      </c>
      <c r="S91" s="138">
        <v>0</v>
      </c>
      <c r="T91" s="139">
        <f t="shared" si="3"/>
        <v>0</v>
      </c>
      <c r="AR91" s="140" t="s">
        <v>164</v>
      </c>
      <c r="AT91" s="140" t="s">
        <v>160</v>
      </c>
      <c r="AU91" s="140" t="s">
        <v>79</v>
      </c>
      <c r="AY91" s="17" t="s">
        <v>157</v>
      </c>
      <c r="BE91" s="141">
        <f t="shared" si="4"/>
        <v>0</v>
      </c>
      <c r="BF91" s="141">
        <f t="shared" si="5"/>
        <v>0</v>
      </c>
      <c r="BG91" s="141">
        <f t="shared" si="6"/>
        <v>0</v>
      </c>
      <c r="BH91" s="141">
        <f t="shared" si="7"/>
        <v>0</v>
      </c>
      <c r="BI91" s="141">
        <f t="shared" si="8"/>
        <v>0</v>
      </c>
      <c r="BJ91" s="17" t="s">
        <v>79</v>
      </c>
      <c r="BK91" s="141">
        <f t="shared" si="9"/>
        <v>0</v>
      </c>
      <c r="BL91" s="17" t="s">
        <v>164</v>
      </c>
      <c r="BM91" s="140" t="s">
        <v>1663</v>
      </c>
    </row>
    <row r="92" spans="2:65" s="1" customFormat="1" ht="24.2" customHeight="1">
      <c r="B92" s="128"/>
      <c r="C92" s="129" t="s">
        <v>221</v>
      </c>
      <c r="D92" s="129" t="s">
        <v>160</v>
      </c>
      <c r="E92" s="130" t="s">
        <v>1664</v>
      </c>
      <c r="F92" s="131" t="s">
        <v>1665</v>
      </c>
      <c r="G92" s="132" t="s">
        <v>256</v>
      </c>
      <c r="H92" s="133">
        <v>1</v>
      </c>
      <c r="I92" s="134"/>
      <c r="J92" s="135">
        <f t="shared" si="0"/>
        <v>0</v>
      </c>
      <c r="K92" s="131" t="s">
        <v>3</v>
      </c>
      <c r="L92" s="32"/>
      <c r="M92" s="136" t="s">
        <v>3</v>
      </c>
      <c r="N92" s="137" t="s">
        <v>42</v>
      </c>
      <c r="P92" s="138">
        <f t="shared" si="1"/>
        <v>0</v>
      </c>
      <c r="Q92" s="138">
        <v>0</v>
      </c>
      <c r="R92" s="138">
        <f t="shared" si="2"/>
        <v>0</v>
      </c>
      <c r="S92" s="138">
        <v>0</v>
      </c>
      <c r="T92" s="139">
        <f t="shared" si="3"/>
        <v>0</v>
      </c>
      <c r="AR92" s="140" t="s">
        <v>164</v>
      </c>
      <c r="AT92" s="140" t="s">
        <v>160</v>
      </c>
      <c r="AU92" s="140" t="s">
        <v>79</v>
      </c>
      <c r="AY92" s="17" t="s">
        <v>157</v>
      </c>
      <c r="BE92" s="141">
        <f t="shared" si="4"/>
        <v>0</v>
      </c>
      <c r="BF92" s="141">
        <f t="shared" si="5"/>
        <v>0</v>
      </c>
      <c r="BG92" s="141">
        <f t="shared" si="6"/>
        <v>0</v>
      </c>
      <c r="BH92" s="141">
        <f t="shared" si="7"/>
        <v>0</v>
      </c>
      <c r="BI92" s="141">
        <f t="shared" si="8"/>
        <v>0</v>
      </c>
      <c r="BJ92" s="17" t="s">
        <v>79</v>
      </c>
      <c r="BK92" s="141">
        <f t="shared" si="9"/>
        <v>0</v>
      </c>
      <c r="BL92" s="17" t="s">
        <v>164</v>
      </c>
      <c r="BM92" s="140" t="s">
        <v>1666</v>
      </c>
    </row>
    <row r="93" spans="2:65" s="1" customFormat="1" ht="33" customHeight="1">
      <c r="B93" s="128"/>
      <c r="C93" s="129" t="s">
        <v>226</v>
      </c>
      <c r="D93" s="129" t="s">
        <v>160</v>
      </c>
      <c r="E93" s="130" t="s">
        <v>1667</v>
      </c>
      <c r="F93" s="131" t="s">
        <v>1668</v>
      </c>
      <c r="G93" s="132" t="s">
        <v>256</v>
      </c>
      <c r="H93" s="133">
        <v>1</v>
      </c>
      <c r="I93" s="134"/>
      <c r="J93" s="135">
        <f t="shared" si="0"/>
        <v>0</v>
      </c>
      <c r="K93" s="131" t="s">
        <v>3</v>
      </c>
      <c r="L93" s="32"/>
      <c r="M93" s="136" t="s">
        <v>3</v>
      </c>
      <c r="N93" s="137" t="s">
        <v>42</v>
      </c>
      <c r="P93" s="138">
        <f t="shared" si="1"/>
        <v>0</v>
      </c>
      <c r="Q93" s="138">
        <v>0</v>
      </c>
      <c r="R93" s="138">
        <f t="shared" si="2"/>
        <v>0</v>
      </c>
      <c r="S93" s="138">
        <v>0.01</v>
      </c>
      <c r="T93" s="139">
        <f t="shared" si="3"/>
        <v>0.01</v>
      </c>
      <c r="AR93" s="140" t="s">
        <v>1302</v>
      </c>
      <c r="AT93" s="140" t="s">
        <v>160</v>
      </c>
      <c r="AU93" s="140" t="s">
        <v>79</v>
      </c>
      <c r="AY93" s="17" t="s">
        <v>157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7" t="s">
        <v>79</v>
      </c>
      <c r="BK93" s="141">
        <f t="shared" si="9"/>
        <v>0</v>
      </c>
      <c r="BL93" s="17" t="s">
        <v>1302</v>
      </c>
      <c r="BM93" s="140" t="s">
        <v>1669</v>
      </c>
    </row>
    <row r="94" spans="2:65" s="1" customFormat="1" ht="16.5" customHeight="1">
      <c r="B94" s="128"/>
      <c r="C94" s="129" t="s">
        <v>235</v>
      </c>
      <c r="D94" s="129" t="s">
        <v>160</v>
      </c>
      <c r="E94" s="130" t="s">
        <v>1670</v>
      </c>
      <c r="F94" s="131" t="s">
        <v>1671</v>
      </c>
      <c r="G94" s="132" t="s">
        <v>256</v>
      </c>
      <c r="H94" s="133">
        <v>1</v>
      </c>
      <c r="I94" s="134"/>
      <c r="J94" s="135">
        <f t="shared" si="0"/>
        <v>0</v>
      </c>
      <c r="K94" s="131" t="s">
        <v>3</v>
      </c>
      <c r="L94" s="32"/>
      <c r="M94" s="136" t="s">
        <v>3</v>
      </c>
      <c r="N94" s="137" t="s">
        <v>42</v>
      </c>
      <c r="P94" s="138">
        <f t="shared" si="1"/>
        <v>0</v>
      </c>
      <c r="Q94" s="138">
        <v>0</v>
      </c>
      <c r="R94" s="138">
        <f t="shared" si="2"/>
        <v>0</v>
      </c>
      <c r="S94" s="138">
        <v>0</v>
      </c>
      <c r="T94" s="139">
        <f t="shared" si="3"/>
        <v>0</v>
      </c>
      <c r="AR94" s="140" t="s">
        <v>1302</v>
      </c>
      <c r="AT94" s="140" t="s">
        <v>160</v>
      </c>
      <c r="AU94" s="140" t="s">
        <v>79</v>
      </c>
      <c r="AY94" s="17" t="s">
        <v>157</v>
      </c>
      <c r="BE94" s="141">
        <f t="shared" si="4"/>
        <v>0</v>
      </c>
      <c r="BF94" s="141">
        <f t="shared" si="5"/>
        <v>0</v>
      </c>
      <c r="BG94" s="141">
        <f t="shared" si="6"/>
        <v>0</v>
      </c>
      <c r="BH94" s="141">
        <f t="shared" si="7"/>
        <v>0</v>
      </c>
      <c r="BI94" s="141">
        <f t="shared" si="8"/>
        <v>0</v>
      </c>
      <c r="BJ94" s="17" t="s">
        <v>79</v>
      </c>
      <c r="BK94" s="141">
        <f t="shared" si="9"/>
        <v>0</v>
      </c>
      <c r="BL94" s="17" t="s">
        <v>1302</v>
      </c>
      <c r="BM94" s="140" t="s">
        <v>1672</v>
      </c>
    </row>
    <row r="95" spans="2:65" s="1" customFormat="1" ht="16.5" customHeight="1">
      <c r="B95" s="128"/>
      <c r="C95" s="129" t="s">
        <v>241</v>
      </c>
      <c r="D95" s="129" t="s">
        <v>160</v>
      </c>
      <c r="E95" s="130" t="s">
        <v>1673</v>
      </c>
      <c r="F95" s="131" t="s">
        <v>1674</v>
      </c>
      <c r="G95" s="132" t="s">
        <v>256</v>
      </c>
      <c r="H95" s="133">
        <v>1</v>
      </c>
      <c r="I95" s="134"/>
      <c r="J95" s="135">
        <f t="shared" si="0"/>
        <v>0</v>
      </c>
      <c r="K95" s="131" t="s">
        <v>3</v>
      </c>
      <c r="L95" s="32"/>
      <c r="M95" s="136" t="s">
        <v>3</v>
      </c>
      <c r="N95" s="137" t="s">
        <v>42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1302</v>
      </c>
      <c r="AT95" s="140" t="s">
        <v>160</v>
      </c>
      <c r="AU95" s="140" t="s">
        <v>79</v>
      </c>
      <c r="AY95" s="17" t="s">
        <v>157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7" t="s">
        <v>79</v>
      </c>
      <c r="BK95" s="141">
        <f t="shared" si="9"/>
        <v>0</v>
      </c>
      <c r="BL95" s="17" t="s">
        <v>1302</v>
      </c>
      <c r="BM95" s="140" t="s">
        <v>1675</v>
      </c>
    </row>
    <row r="96" spans="2:65" s="1" customFormat="1" ht="16.5" customHeight="1">
      <c r="B96" s="128"/>
      <c r="C96" s="129" t="s">
        <v>9</v>
      </c>
      <c r="D96" s="129" t="s">
        <v>160</v>
      </c>
      <c r="E96" s="130" t="s">
        <v>1676</v>
      </c>
      <c r="F96" s="131" t="s">
        <v>1677</v>
      </c>
      <c r="G96" s="132" t="s">
        <v>256</v>
      </c>
      <c r="H96" s="133">
        <v>1</v>
      </c>
      <c r="I96" s="134"/>
      <c r="J96" s="135">
        <f t="shared" si="0"/>
        <v>0</v>
      </c>
      <c r="K96" s="131" t="s">
        <v>3</v>
      </c>
      <c r="L96" s="32"/>
      <c r="M96" s="178" t="s">
        <v>3</v>
      </c>
      <c r="N96" s="179" t="s">
        <v>42</v>
      </c>
      <c r="O96" s="176"/>
      <c r="P96" s="180">
        <f t="shared" si="1"/>
        <v>0</v>
      </c>
      <c r="Q96" s="180">
        <v>0</v>
      </c>
      <c r="R96" s="180">
        <f t="shared" si="2"/>
        <v>0</v>
      </c>
      <c r="S96" s="180">
        <v>0</v>
      </c>
      <c r="T96" s="181">
        <f t="shared" si="3"/>
        <v>0</v>
      </c>
      <c r="AR96" s="140" t="s">
        <v>1302</v>
      </c>
      <c r="AT96" s="140" t="s">
        <v>160</v>
      </c>
      <c r="AU96" s="140" t="s">
        <v>79</v>
      </c>
      <c r="AY96" s="17" t="s">
        <v>157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7" t="s">
        <v>79</v>
      </c>
      <c r="BK96" s="141">
        <f t="shared" si="9"/>
        <v>0</v>
      </c>
      <c r="BL96" s="17" t="s">
        <v>1302</v>
      </c>
      <c r="BM96" s="140" t="s">
        <v>1678</v>
      </c>
    </row>
    <row r="97" spans="2:12" s="1" customFormat="1" ht="6.9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32"/>
    </row>
  </sheetData>
  <autoFilter ref="C79:K96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1679</v>
      </c>
      <c r="H4" s="20"/>
    </row>
    <row r="5" spans="2:8" ht="12" customHeight="1">
      <c r="B5" s="20"/>
      <c r="C5" s="24" t="s">
        <v>14</v>
      </c>
      <c r="D5" s="322" t="s">
        <v>15</v>
      </c>
      <c r="E5" s="307"/>
      <c r="F5" s="307"/>
      <c r="H5" s="20"/>
    </row>
    <row r="6" spans="2:8" ht="36.95" customHeight="1">
      <c r="B6" s="20"/>
      <c r="C6" s="26" t="s">
        <v>17</v>
      </c>
      <c r="D6" s="319" t="s">
        <v>18</v>
      </c>
      <c r="E6" s="307"/>
      <c r="F6" s="307"/>
      <c r="H6" s="20"/>
    </row>
    <row r="7" spans="2:8" ht="16.5" customHeight="1">
      <c r="B7" s="20"/>
      <c r="C7" s="27" t="s">
        <v>23</v>
      </c>
      <c r="D7" s="49" t="str">
        <f>'Rekapitulace stavby'!AN8</f>
        <v>21. 4. 2022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08"/>
      <c r="C9" s="109" t="s">
        <v>52</v>
      </c>
      <c r="D9" s="110" t="s">
        <v>53</v>
      </c>
      <c r="E9" s="110" t="s">
        <v>144</v>
      </c>
      <c r="F9" s="111" t="s">
        <v>1680</v>
      </c>
      <c r="H9" s="108"/>
    </row>
    <row r="10" spans="2:8" s="1" customFormat="1" ht="26.45" customHeight="1">
      <c r="B10" s="32"/>
      <c r="C10" s="188" t="s">
        <v>1681</v>
      </c>
      <c r="D10" s="188" t="s">
        <v>77</v>
      </c>
      <c r="H10" s="32"/>
    </row>
    <row r="11" spans="2:8" s="1" customFormat="1" ht="16.9" customHeight="1">
      <c r="B11" s="32"/>
      <c r="C11" s="189" t="s">
        <v>119</v>
      </c>
      <c r="D11" s="190" t="s">
        <v>120</v>
      </c>
      <c r="E11" s="191" t="s">
        <v>110</v>
      </c>
      <c r="F11" s="192">
        <v>3.675</v>
      </c>
      <c r="H11" s="32"/>
    </row>
    <row r="12" spans="2:8" s="1" customFormat="1" ht="16.9" customHeight="1">
      <c r="B12" s="32"/>
      <c r="C12" s="193" t="s">
        <v>119</v>
      </c>
      <c r="D12" s="193" t="s">
        <v>357</v>
      </c>
      <c r="E12" s="17" t="s">
        <v>3</v>
      </c>
      <c r="F12" s="194">
        <v>3.675</v>
      </c>
      <c r="H12" s="32"/>
    </row>
    <row r="13" spans="2:8" s="1" customFormat="1" ht="16.9" customHeight="1">
      <c r="B13" s="32"/>
      <c r="C13" s="195" t="s">
        <v>1682</v>
      </c>
      <c r="H13" s="32"/>
    </row>
    <row r="14" spans="2:8" s="1" customFormat="1" ht="16.9" customHeight="1">
      <c r="B14" s="32"/>
      <c r="C14" s="193" t="s">
        <v>353</v>
      </c>
      <c r="D14" s="193" t="s">
        <v>1683</v>
      </c>
      <c r="E14" s="17" t="s">
        <v>110</v>
      </c>
      <c r="F14" s="194">
        <v>3.675</v>
      </c>
      <c r="H14" s="32"/>
    </row>
    <row r="15" spans="2:8" s="1" customFormat="1" ht="16.9" customHeight="1">
      <c r="B15" s="32"/>
      <c r="C15" s="193" t="s">
        <v>341</v>
      </c>
      <c r="D15" s="193" t="s">
        <v>1684</v>
      </c>
      <c r="E15" s="17" t="s">
        <v>110</v>
      </c>
      <c r="F15" s="194">
        <v>16.365</v>
      </c>
      <c r="H15" s="32"/>
    </row>
    <row r="16" spans="2:8" s="1" customFormat="1" ht="16.9" customHeight="1">
      <c r="B16" s="32"/>
      <c r="C16" s="193" t="s">
        <v>374</v>
      </c>
      <c r="D16" s="193" t="s">
        <v>1685</v>
      </c>
      <c r="E16" s="17" t="s">
        <v>110</v>
      </c>
      <c r="F16" s="194">
        <v>3.675</v>
      </c>
      <c r="H16" s="32"/>
    </row>
    <row r="17" spans="2:8" s="1" customFormat="1" ht="16.9" customHeight="1">
      <c r="B17" s="32"/>
      <c r="C17" s="193" t="s">
        <v>396</v>
      </c>
      <c r="D17" s="193" t="s">
        <v>397</v>
      </c>
      <c r="E17" s="17" t="s">
        <v>110</v>
      </c>
      <c r="F17" s="194">
        <v>3.675</v>
      </c>
      <c r="H17" s="32"/>
    </row>
    <row r="18" spans="2:8" s="1" customFormat="1" ht="16.9" customHeight="1">
      <c r="B18" s="32"/>
      <c r="C18" s="193" t="s">
        <v>266</v>
      </c>
      <c r="D18" s="193" t="s">
        <v>267</v>
      </c>
      <c r="E18" s="17" t="s">
        <v>110</v>
      </c>
      <c r="F18" s="194">
        <v>20.261</v>
      </c>
      <c r="H18" s="32"/>
    </row>
    <row r="19" spans="2:8" s="1" customFormat="1" ht="16.9" customHeight="1">
      <c r="B19" s="32"/>
      <c r="C19" s="193" t="s">
        <v>274</v>
      </c>
      <c r="D19" s="193" t="s">
        <v>1686</v>
      </c>
      <c r="E19" s="17" t="s">
        <v>110</v>
      </c>
      <c r="F19" s="194">
        <v>29.611</v>
      </c>
      <c r="H19" s="32"/>
    </row>
    <row r="20" spans="2:8" s="1" customFormat="1" ht="16.9" customHeight="1">
      <c r="B20" s="32"/>
      <c r="C20" s="193" t="s">
        <v>347</v>
      </c>
      <c r="D20" s="193" t="s">
        <v>348</v>
      </c>
      <c r="E20" s="17" t="s">
        <v>349</v>
      </c>
      <c r="F20" s="194">
        <v>4.91</v>
      </c>
      <c r="H20" s="32"/>
    </row>
    <row r="21" spans="2:8" s="1" customFormat="1" ht="22.5">
      <c r="B21" s="32"/>
      <c r="C21" s="193" t="s">
        <v>365</v>
      </c>
      <c r="D21" s="193" t="s">
        <v>366</v>
      </c>
      <c r="E21" s="17" t="s">
        <v>110</v>
      </c>
      <c r="F21" s="194">
        <v>19.638</v>
      </c>
      <c r="H21" s="32"/>
    </row>
    <row r="22" spans="2:8" s="1" customFormat="1" ht="22.5">
      <c r="B22" s="32"/>
      <c r="C22" s="193" t="s">
        <v>370</v>
      </c>
      <c r="D22" s="193" t="s">
        <v>371</v>
      </c>
      <c r="E22" s="17" t="s">
        <v>110</v>
      </c>
      <c r="F22" s="194">
        <v>19.638</v>
      </c>
      <c r="H22" s="32"/>
    </row>
    <row r="23" spans="2:8" s="1" customFormat="1" ht="16.9" customHeight="1">
      <c r="B23" s="32"/>
      <c r="C23" s="193" t="s">
        <v>384</v>
      </c>
      <c r="D23" s="193" t="s">
        <v>385</v>
      </c>
      <c r="E23" s="17" t="s">
        <v>110</v>
      </c>
      <c r="F23" s="194">
        <v>18.82</v>
      </c>
      <c r="H23" s="32"/>
    </row>
    <row r="24" spans="2:8" s="1" customFormat="1" ht="16.9" customHeight="1">
      <c r="B24" s="32"/>
      <c r="C24" s="193" t="s">
        <v>405</v>
      </c>
      <c r="D24" s="193" t="s">
        <v>406</v>
      </c>
      <c r="E24" s="17" t="s">
        <v>110</v>
      </c>
      <c r="F24" s="194">
        <v>16.692</v>
      </c>
      <c r="H24" s="32"/>
    </row>
    <row r="25" spans="2:8" s="1" customFormat="1" ht="16.9" customHeight="1">
      <c r="B25" s="32"/>
      <c r="C25" s="189" t="s">
        <v>122</v>
      </c>
      <c r="D25" s="190" t="s">
        <v>123</v>
      </c>
      <c r="E25" s="191" t="s">
        <v>110</v>
      </c>
      <c r="F25" s="192">
        <v>12.69</v>
      </c>
      <c r="H25" s="32"/>
    </row>
    <row r="26" spans="2:8" s="1" customFormat="1" ht="16.9" customHeight="1">
      <c r="B26" s="32"/>
      <c r="C26" s="193" t="s">
        <v>122</v>
      </c>
      <c r="D26" s="193" t="s">
        <v>363</v>
      </c>
      <c r="E26" s="17" t="s">
        <v>3</v>
      </c>
      <c r="F26" s="194">
        <v>12.69</v>
      </c>
      <c r="H26" s="32"/>
    </row>
    <row r="27" spans="2:8" s="1" customFormat="1" ht="16.9" customHeight="1">
      <c r="B27" s="32"/>
      <c r="C27" s="195" t="s">
        <v>1682</v>
      </c>
      <c r="H27" s="32"/>
    </row>
    <row r="28" spans="2:8" s="1" customFormat="1" ht="16.9" customHeight="1">
      <c r="B28" s="32"/>
      <c r="C28" s="193" t="s">
        <v>359</v>
      </c>
      <c r="D28" s="193" t="s">
        <v>1687</v>
      </c>
      <c r="E28" s="17" t="s">
        <v>110</v>
      </c>
      <c r="F28" s="194">
        <v>12.69</v>
      </c>
      <c r="H28" s="32"/>
    </row>
    <row r="29" spans="2:8" s="1" customFormat="1" ht="16.9" customHeight="1">
      <c r="B29" s="32"/>
      <c r="C29" s="193" t="s">
        <v>341</v>
      </c>
      <c r="D29" s="193" t="s">
        <v>1684</v>
      </c>
      <c r="E29" s="17" t="s">
        <v>110</v>
      </c>
      <c r="F29" s="194">
        <v>16.365</v>
      </c>
      <c r="H29" s="32"/>
    </row>
    <row r="30" spans="2:8" s="1" customFormat="1" ht="16.9" customHeight="1">
      <c r="B30" s="32"/>
      <c r="C30" s="193" t="s">
        <v>379</v>
      </c>
      <c r="D30" s="193" t="s">
        <v>1688</v>
      </c>
      <c r="E30" s="17" t="s">
        <v>110</v>
      </c>
      <c r="F30" s="194">
        <v>12.69</v>
      </c>
      <c r="H30" s="32"/>
    </row>
    <row r="31" spans="2:8" s="1" customFormat="1" ht="16.9" customHeight="1">
      <c r="B31" s="32"/>
      <c r="C31" s="193" t="s">
        <v>400</v>
      </c>
      <c r="D31" s="193" t="s">
        <v>1689</v>
      </c>
      <c r="E31" s="17" t="s">
        <v>110</v>
      </c>
      <c r="F31" s="194">
        <v>12.69</v>
      </c>
      <c r="H31" s="32"/>
    </row>
    <row r="32" spans="2:8" s="1" customFormat="1" ht="16.9" customHeight="1">
      <c r="B32" s="32"/>
      <c r="C32" s="193" t="s">
        <v>266</v>
      </c>
      <c r="D32" s="193" t="s">
        <v>267</v>
      </c>
      <c r="E32" s="17" t="s">
        <v>110</v>
      </c>
      <c r="F32" s="194">
        <v>20.261</v>
      </c>
      <c r="H32" s="32"/>
    </row>
    <row r="33" spans="2:8" s="1" customFormat="1" ht="16.9" customHeight="1">
      <c r="B33" s="32"/>
      <c r="C33" s="193" t="s">
        <v>274</v>
      </c>
      <c r="D33" s="193" t="s">
        <v>1686</v>
      </c>
      <c r="E33" s="17" t="s">
        <v>110</v>
      </c>
      <c r="F33" s="194">
        <v>29.611</v>
      </c>
      <c r="H33" s="32"/>
    </row>
    <row r="34" spans="2:8" s="1" customFormat="1" ht="16.9" customHeight="1">
      <c r="B34" s="32"/>
      <c r="C34" s="193" t="s">
        <v>347</v>
      </c>
      <c r="D34" s="193" t="s">
        <v>348</v>
      </c>
      <c r="E34" s="17" t="s">
        <v>349</v>
      </c>
      <c r="F34" s="194">
        <v>4.91</v>
      </c>
      <c r="H34" s="32"/>
    </row>
    <row r="35" spans="2:8" s="1" customFormat="1" ht="22.5">
      <c r="B35" s="32"/>
      <c r="C35" s="193" t="s">
        <v>365</v>
      </c>
      <c r="D35" s="193" t="s">
        <v>366</v>
      </c>
      <c r="E35" s="17" t="s">
        <v>110</v>
      </c>
      <c r="F35" s="194">
        <v>19.638</v>
      </c>
      <c r="H35" s="32"/>
    </row>
    <row r="36" spans="2:8" s="1" customFormat="1" ht="22.5">
      <c r="B36" s="32"/>
      <c r="C36" s="193" t="s">
        <v>370</v>
      </c>
      <c r="D36" s="193" t="s">
        <v>371</v>
      </c>
      <c r="E36" s="17" t="s">
        <v>110</v>
      </c>
      <c r="F36" s="194">
        <v>19.638</v>
      </c>
      <c r="H36" s="32"/>
    </row>
    <row r="37" spans="2:8" s="1" customFormat="1" ht="16.9" customHeight="1">
      <c r="B37" s="32"/>
      <c r="C37" s="193" t="s">
        <v>384</v>
      </c>
      <c r="D37" s="193" t="s">
        <v>385</v>
      </c>
      <c r="E37" s="17" t="s">
        <v>110</v>
      </c>
      <c r="F37" s="194">
        <v>18.82</v>
      </c>
      <c r="H37" s="32"/>
    </row>
    <row r="38" spans="2:8" s="1" customFormat="1" ht="16.9" customHeight="1">
      <c r="B38" s="32"/>
      <c r="C38" s="193" t="s">
        <v>405</v>
      </c>
      <c r="D38" s="193" t="s">
        <v>406</v>
      </c>
      <c r="E38" s="17" t="s">
        <v>110</v>
      </c>
      <c r="F38" s="194">
        <v>16.692</v>
      </c>
      <c r="H38" s="32"/>
    </row>
    <row r="39" spans="2:8" s="1" customFormat="1" ht="16.9" customHeight="1">
      <c r="B39" s="32"/>
      <c r="C39" s="189" t="s">
        <v>108</v>
      </c>
      <c r="D39" s="190" t="s">
        <v>109</v>
      </c>
      <c r="E39" s="191" t="s">
        <v>110</v>
      </c>
      <c r="F39" s="192">
        <v>9.35</v>
      </c>
      <c r="H39" s="32"/>
    </row>
    <row r="40" spans="2:8" s="1" customFormat="1" ht="16.9" customHeight="1">
      <c r="B40" s="32"/>
      <c r="C40" s="193" t="s">
        <v>108</v>
      </c>
      <c r="D40" s="193" t="s">
        <v>264</v>
      </c>
      <c r="E40" s="17" t="s">
        <v>3</v>
      </c>
      <c r="F40" s="194">
        <v>9.35</v>
      </c>
      <c r="H40" s="32"/>
    </row>
    <row r="41" spans="2:8" s="1" customFormat="1" ht="16.9" customHeight="1">
      <c r="B41" s="32"/>
      <c r="C41" s="195" t="s">
        <v>1682</v>
      </c>
      <c r="H41" s="32"/>
    </row>
    <row r="42" spans="2:8" s="1" customFormat="1" ht="16.9" customHeight="1">
      <c r="B42" s="32"/>
      <c r="C42" s="193" t="s">
        <v>260</v>
      </c>
      <c r="D42" s="193" t="s">
        <v>1690</v>
      </c>
      <c r="E42" s="17" t="s">
        <v>110</v>
      </c>
      <c r="F42" s="194">
        <v>9.35</v>
      </c>
      <c r="H42" s="32"/>
    </row>
    <row r="43" spans="2:8" s="1" customFormat="1" ht="22.5">
      <c r="B43" s="32"/>
      <c r="C43" s="193" t="s">
        <v>434</v>
      </c>
      <c r="D43" s="193" t="s">
        <v>1691</v>
      </c>
      <c r="E43" s="17" t="s">
        <v>110</v>
      </c>
      <c r="F43" s="194">
        <v>9.35</v>
      </c>
      <c r="H43" s="32"/>
    </row>
    <row r="44" spans="2:8" s="1" customFormat="1" ht="16.9" customHeight="1">
      <c r="B44" s="32"/>
      <c r="C44" s="193" t="s">
        <v>274</v>
      </c>
      <c r="D44" s="193" t="s">
        <v>1686</v>
      </c>
      <c r="E44" s="17" t="s">
        <v>110</v>
      </c>
      <c r="F44" s="194">
        <v>29.611</v>
      </c>
      <c r="H44" s="32"/>
    </row>
    <row r="45" spans="2:8" s="1" customFormat="1" ht="16.9" customHeight="1">
      <c r="B45" s="32"/>
      <c r="C45" s="193" t="s">
        <v>280</v>
      </c>
      <c r="D45" s="193" t="s">
        <v>1692</v>
      </c>
      <c r="E45" s="17" t="s">
        <v>110</v>
      </c>
      <c r="F45" s="194">
        <v>1.87</v>
      </c>
      <c r="H45" s="32"/>
    </row>
    <row r="46" spans="2:8" s="1" customFormat="1" ht="16.9" customHeight="1">
      <c r="B46" s="32"/>
      <c r="C46" s="193" t="s">
        <v>290</v>
      </c>
      <c r="D46" s="193" t="s">
        <v>1693</v>
      </c>
      <c r="E46" s="17" t="s">
        <v>110</v>
      </c>
      <c r="F46" s="194">
        <v>9.35</v>
      </c>
      <c r="H46" s="32"/>
    </row>
    <row r="47" spans="2:8" s="1" customFormat="1" ht="16.9" customHeight="1">
      <c r="B47" s="32"/>
      <c r="C47" s="189" t="s">
        <v>112</v>
      </c>
      <c r="D47" s="190" t="s">
        <v>113</v>
      </c>
      <c r="E47" s="191" t="s">
        <v>110</v>
      </c>
      <c r="F47" s="192">
        <v>3.096</v>
      </c>
      <c r="H47" s="32"/>
    </row>
    <row r="48" spans="2:8" s="1" customFormat="1" ht="16.9" customHeight="1">
      <c r="B48" s="32"/>
      <c r="C48" s="193" t="s">
        <v>112</v>
      </c>
      <c r="D48" s="193" t="s">
        <v>270</v>
      </c>
      <c r="E48" s="17" t="s">
        <v>3</v>
      </c>
      <c r="F48" s="194">
        <v>3.096</v>
      </c>
      <c r="H48" s="32"/>
    </row>
    <row r="49" spans="2:8" s="1" customFormat="1" ht="16.9" customHeight="1">
      <c r="B49" s="32"/>
      <c r="C49" s="195" t="s">
        <v>1682</v>
      </c>
      <c r="H49" s="32"/>
    </row>
    <row r="50" spans="2:8" s="1" customFormat="1" ht="16.9" customHeight="1">
      <c r="B50" s="32"/>
      <c r="C50" s="193" t="s">
        <v>266</v>
      </c>
      <c r="D50" s="193" t="s">
        <v>267</v>
      </c>
      <c r="E50" s="17" t="s">
        <v>110</v>
      </c>
      <c r="F50" s="194">
        <v>20.261</v>
      </c>
      <c r="H50" s="32"/>
    </row>
    <row r="51" spans="2:8" s="1" customFormat="1" ht="22.5">
      <c r="B51" s="32"/>
      <c r="C51" s="193" t="s">
        <v>178</v>
      </c>
      <c r="D51" s="193" t="s">
        <v>1694</v>
      </c>
      <c r="E51" s="17" t="s">
        <v>172</v>
      </c>
      <c r="F51" s="194">
        <v>0.387</v>
      </c>
      <c r="H51" s="32"/>
    </row>
    <row r="52" spans="2:8" s="1" customFormat="1" ht="16.9" customHeight="1">
      <c r="B52" s="32"/>
      <c r="C52" s="193" t="s">
        <v>196</v>
      </c>
      <c r="D52" s="193" t="s">
        <v>1695</v>
      </c>
      <c r="E52" s="17" t="s">
        <v>198</v>
      </c>
      <c r="F52" s="194">
        <v>0.01</v>
      </c>
      <c r="H52" s="32"/>
    </row>
    <row r="53" spans="2:8" s="1" customFormat="1" ht="16.9" customHeight="1">
      <c r="B53" s="32"/>
      <c r="C53" s="193" t="s">
        <v>274</v>
      </c>
      <c r="D53" s="193" t="s">
        <v>1686</v>
      </c>
      <c r="E53" s="17" t="s">
        <v>110</v>
      </c>
      <c r="F53" s="194">
        <v>29.611</v>
      </c>
      <c r="H53" s="32"/>
    </row>
    <row r="54" spans="2:8" s="1" customFormat="1" ht="16.9" customHeight="1">
      <c r="B54" s="32"/>
      <c r="C54" s="193" t="s">
        <v>296</v>
      </c>
      <c r="D54" s="193" t="s">
        <v>1696</v>
      </c>
      <c r="E54" s="17" t="s">
        <v>110</v>
      </c>
      <c r="F54" s="194">
        <v>3.896</v>
      </c>
      <c r="H54" s="32"/>
    </row>
    <row r="55" spans="2:8" s="1" customFormat="1" ht="16.9" customHeight="1">
      <c r="B55" s="32"/>
      <c r="C55" s="189" t="s">
        <v>116</v>
      </c>
      <c r="D55" s="190" t="s">
        <v>117</v>
      </c>
      <c r="E55" s="191" t="s">
        <v>110</v>
      </c>
      <c r="F55" s="192">
        <v>0.8</v>
      </c>
      <c r="H55" s="32"/>
    </row>
    <row r="56" spans="2:8" s="1" customFormat="1" ht="16.9" customHeight="1">
      <c r="B56" s="32"/>
      <c r="C56" s="193" t="s">
        <v>116</v>
      </c>
      <c r="D56" s="193" t="s">
        <v>271</v>
      </c>
      <c r="E56" s="17" t="s">
        <v>3</v>
      </c>
      <c r="F56" s="194">
        <v>0.8</v>
      </c>
      <c r="H56" s="32"/>
    </row>
    <row r="57" spans="2:8" s="1" customFormat="1" ht="16.9" customHeight="1">
      <c r="B57" s="32"/>
      <c r="C57" s="195" t="s">
        <v>1682</v>
      </c>
      <c r="H57" s="32"/>
    </row>
    <row r="58" spans="2:8" s="1" customFormat="1" ht="16.9" customHeight="1">
      <c r="B58" s="32"/>
      <c r="C58" s="193" t="s">
        <v>266</v>
      </c>
      <c r="D58" s="193" t="s">
        <v>267</v>
      </c>
      <c r="E58" s="17" t="s">
        <v>110</v>
      </c>
      <c r="F58" s="194">
        <v>20.261</v>
      </c>
      <c r="H58" s="32"/>
    </row>
    <row r="59" spans="2:8" s="1" customFormat="1" ht="16.9" customHeight="1">
      <c r="B59" s="32"/>
      <c r="C59" s="193" t="s">
        <v>274</v>
      </c>
      <c r="D59" s="193" t="s">
        <v>1686</v>
      </c>
      <c r="E59" s="17" t="s">
        <v>110</v>
      </c>
      <c r="F59" s="194">
        <v>29.611</v>
      </c>
      <c r="H59" s="32"/>
    </row>
    <row r="60" spans="2:8" s="1" customFormat="1" ht="16.9" customHeight="1">
      <c r="B60" s="32"/>
      <c r="C60" s="193" t="s">
        <v>296</v>
      </c>
      <c r="D60" s="193" t="s">
        <v>1696</v>
      </c>
      <c r="E60" s="17" t="s">
        <v>110</v>
      </c>
      <c r="F60" s="194">
        <v>3.896</v>
      </c>
      <c r="H60" s="32"/>
    </row>
    <row r="61" spans="2:8" s="1" customFormat="1" ht="26.45" customHeight="1">
      <c r="B61" s="32"/>
      <c r="C61" s="188" t="s">
        <v>1697</v>
      </c>
      <c r="D61" s="188" t="s">
        <v>83</v>
      </c>
      <c r="H61" s="32"/>
    </row>
    <row r="62" spans="2:8" s="1" customFormat="1" ht="16.9" customHeight="1">
      <c r="B62" s="32"/>
      <c r="C62" s="189" t="s">
        <v>48</v>
      </c>
      <c r="D62" s="190" t="s">
        <v>439</v>
      </c>
      <c r="E62" s="191" t="s">
        <v>172</v>
      </c>
      <c r="F62" s="192">
        <v>12</v>
      </c>
      <c r="H62" s="32"/>
    </row>
    <row r="63" spans="2:8" s="1" customFormat="1" ht="16.9" customHeight="1">
      <c r="B63" s="32"/>
      <c r="C63" s="193" t="s">
        <v>48</v>
      </c>
      <c r="D63" s="193" t="s">
        <v>454</v>
      </c>
      <c r="E63" s="17" t="s">
        <v>3</v>
      </c>
      <c r="F63" s="194">
        <v>12</v>
      </c>
      <c r="H63" s="32"/>
    </row>
    <row r="64" spans="2:8" s="1" customFormat="1" ht="16.9" customHeight="1">
      <c r="B64" s="32"/>
      <c r="C64" s="195" t="s">
        <v>1682</v>
      </c>
      <c r="H64" s="32"/>
    </row>
    <row r="65" spans="2:8" s="1" customFormat="1" ht="16.9" customHeight="1">
      <c r="B65" s="32"/>
      <c r="C65" s="193" t="s">
        <v>450</v>
      </c>
      <c r="D65" s="193" t="s">
        <v>1698</v>
      </c>
      <c r="E65" s="17" t="s">
        <v>172</v>
      </c>
      <c r="F65" s="194">
        <v>9.6</v>
      </c>
      <c r="H65" s="32"/>
    </row>
    <row r="66" spans="2:8" s="1" customFormat="1" ht="16.9" customHeight="1">
      <c r="B66" s="32"/>
      <c r="C66" s="193" t="s">
        <v>445</v>
      </c>
      <c r="D66" s="193" t="s">
        <v>1699</v>
      </c>
      <c r="E66" s="17" t="s">
        <v>172</v>
      </c>
      <c r="F66" s="194">
        <v>2.4</v>
      </c>
      <c r="H66" s="32"/>
    </row>
    <row r="67" spans="2:8" s="1" customFormat="1" ht="22.5">
      <c r="B67" s="32"/>
      <c r="C67" s="193" t="s">
        <v>456</v>
      </c>
      <c r="D67" s="193" t="s">
        <v>1700</v>
      </c>
      <c r="E67" s="17" t="s">
        <v>172</v>
      </c>
      <c r="F67" s="194">
        <v>18</v>
      </c>
      <c r="H67" s="32"/>
    </row>
    <row r="68" spans="2:8" s="1" customFormat="1" ht="22.5">
      <c r="B68" s="32"/>
      <c r="C68" s="193" t="s">
        <v>461</v>
      </c>
      <c r="D68" s="193" t="s">
        <v>1701</v>
      </c>
      <c r="E68" s="17" t="s">
        <v>172</v>
      </c>
      <c r="F68" s="194">
        <v>6</v>
      </c>
      <c r="H68" s="32"/>
    </row>
    <row r="69" spans="2:8" s="1" customFormat="1" ht="16.9" customHeight="1">
      <c r="B69" s="32"/>
      <c r="C69" s="193" t="s">
        <v>466</v>
      </c>
      <c r="D69" s="193" t="s">
        <v>1702</v>
      </c>
      <c r="E69" s="17" t="s">
        <v>172</v>
      </c>
      <c r="F69" s="194">
        <v>12</v>
      </c>
      <c r="H69" s="32"/>
    </row>
    <row r="70" spans="2:8" s="1" customFormat="1" ht="16.9" customHeight="1">
      <c r="B70" s="32"/>
      <c r="C70" s="193" t="s">
        <v>470</v>
      </c>
      <c r="D70" s="193" t="s">
        <v>1703</v>
      </c>
      <c r="E70" s="17" t="s">
        <v>198</v>
      </c>
      <c r="F70" s="194">
        <v>9.6</v>
      </c>
      <c r="H70" s="32"/>
    </row>
    <row r="71" spans="2:8" s="1" customFormat="1" ht="16.9" customHeight="1">
      <c r="B71" s="32"/>
      <c r="C71" s="193" t="s">
        <v>477</v>
      </c>
      <c r="D71" s="193" t="s">
        <v>1704</v>
      </c>
      <c r="E71" s="17" t="s">
        <v>172</v>
      </c>
      <c r="F71" s="194">
        <v>12</v>
      </c>
      <c r="H71" s="32"/>
    </row>
    <row r="72" spans="2:8" s="1" customFormat="1" ht="26.45" customHeight="1">
      <c r="B72" s="32"/>
      <c r="C72" s="188" t="s">
        <v>1705</v>
      </c>
      <c r="D72" s="188" t="s">
        <v>86</v>
      </c>
      <c r="H72" s="32"/>
    </row>
    <row r="73" spans="2:8" s="1" customFormat="1" ht="16.9" customHeight="1">
      <c r="B73" s="32"/>
      <c r="C73" s="189" t="s">
        <v>48</v>
      </c>
      <c r="D73" s="190" t="s">
        <v>524</v>
      </c>
      <c r="E73" s="191" t="s">
        <v>172</v>
      </c>
      <c r="F73" s="192">
        <v>20.612</v>
      </c>
      <c r="H73" s="32"/>
    </row>
    <row r="74" spans="2:8" s="1" customFormat="1" ht="16.9" customHeight="1">
      <c r="B74" s="32"/>
      <c r="C74" s="193" t="s">
        <v>3</v>
      </c>
      <c r="D74" s="193" t="s">
        <v>538</v>
      </c>
      <c r="E74" s="17" t="s">
        <v>3</v>
      </c>
      <c r="F74" s="194">
        <v>14.41</v>
      </c>
      <c r="H74" s="32"/>
    </row>
    <row r="75" spans="2:8" s="1" customFormat="1" ht="16.9" customHeight="1">
      <c r="B75" s="32"/>
      <c r="C75" s="193" t="s">
        <v>3</v>
      </c>
      <c r="D75" s="193" t="s">
        <v>539</v>
      </c>
      <c r="E75" s="17" t="s">
        <v>3</v>
      </c>
      <c r="F75" s="194">
        <v>6.202</v>
      </c>
      <c r="H75" s="32"/>
    </row>
    <row r="76" spans="2:8" s="1" customFormat="1" ht="16.9" customHeight="1">
      <c r="B76" s="32"/>
      <c r="C76" s="193" t="s">
        <v>48</v>
      </c>
      <c r="D76" s="193" t="s">
        <v>234</v>
      </c>
      <c r="E76" s="17" t="s">
        <v>3</v>
      </c>
      <c r="F76" s="194">
        <v>20.612</v>
      </c>
      <c r="H76" s="32"/>
    </row>
    <row r="77" spans="2:8" s="1" customFormat="1" ht="16.9" customHeight="1">
      <c r="B77" s="32"/>
      <c r="C77" s="195" t="s">
        <v>1682</v>
      </c>
      <c r="H77" s="32"/>
    </row>
    <row r="78" spans="2:8" s="1" customFormat="1" ht="22.5">
      <c r="B78" s="32"/>
      <c r="C78" s="193" t="s">
        <v>534</v>
      </c>
      <c r="D78" s="193" t="s">
        <v>1706</v>
      </c>
      <c r="E78" s="17" t="s">
        <v>172</v>
      </c>
      <c r="F78" s="194">
        <v>20.612</v>
      </c>
      <c r="H78" s="32"/>
    </row>
    <row r="79" spans="2:8" s="1" customFormat="1" ht="22.5">
      <c r="B79" s="32"/>
      <c r="C79" s="193" t="s">
        <v>552</v>
      </c>
      <c r="D79" s="193" t="s">
        <v>1707</v>
      </c>
      <c r="E79" s="17" t="s">
        <v>172</v>
      </c>
      <c r="F79" s="194">
        <v>20.612</v>
      </c>
      <c r="H79" s="32"/>
    </row>
    <row r="80" spans="2:8" s="1" customFormat="1" ht="22.5">
      <c r="B80" s="32"/>
      <c r="C80" s="193" t="s">
        <v>540</v>
      </c>
      <c r="D80" s="193" t="s">
        <v>1708</v>
      </c>
      <c r="E80" s="17" t="s">
        <v>172</v>
      </c>
      <c r="F80" s="194">
        <v>41.224</v>
      </c>
      <c r="H80" s="32"/>
    </row>
    <row r="81" spans="2:8" s="1" customFormat="1" ht="16.9" customHeight="1">
      <c r="B81" s="32"/>
      <c r="C81" s="193" t="s">
        <v>466</v>
      </c>
      <c r="D81" s="193" t="s">
        <v>1702</v>
      </c>
      <c r="E81" s="17" t="s">
        <v>172</v>
      </c>
      <c r="F81" s="194">
        <v>20.612</v>
      </c>
      <c r="H81" s="32"/>
    </row>
    <row r="82" spans="2:8" s="1" customFormat="1" ht="16.9" customHeight="1">
      <c r="B82" s="32"/>
      <c r="C82" s="193" t="s">
        <v>546</v>
      </c>
      <c r="D82" s="193" t="s">
        <v>1709</v>
      </c>
      <c r="E82" s="17" t="s">
        <v>172</v>
      </c>
      <c r="F82" s="194">
        <v>20.612</v>
      </c>
      <c r="H82" s="32"/>
    </row>
    <row r="83" spans="2:8" s="1" customFormat="1" ht="26.45" customHeight="1">
      <c r="B83" s="32"/>
      <c r="C83" s="188" t="s">
        <v>1710</v>
      </c>
      <c r="D83" s="188" t="s">
        <v>92</v>
      </c>
      <c r="H83" s="32"/>
    </row>
    <row r="84" spans="2:8" s="1" customFormat="1" ht="16.9" customHeight="1">
      <c r="B84" s="32"/>
      <c r="C84" s="189" t="s">
        <v>768</v>
      </c>
      <c r="D84" s="190" t="s">
        <v>769</v>
      </c>
      <c r="E84" s="191" t="s">
        <v>172</v>
      </c>
      <c r="F84" s="192">
        <v>0.42</v>
      </c>
      <c r="H84" s="32"/>
    </row>
    <row r="85" spans="2:8" s="1" customFormat="1" ht="16.9" customHeight="1">
      <c r="B85" s="32"/>
      <c r="C85" s="193" t="s">
        <v>3</v>
      </c>
      <c r="D85" s="193" t="s">
        <v>886</v>
      </c>
      <c r="E85" s="17" t="s">
        <v>3</v>
      </c>
      <c r="F85" s="194">
        <v>0.42</v>
      </c>
      <c r="H85" s="32"/>
    </row>
    <row r="86" spans="2:8" s="1" customFormat="1" ht="16.9" customHeight="1">
      <c r="B86" s="32"/>
      <c r="C86" s="193" t="s">
        <v>768</v>
      </c>
      <c r="D86" s="193" t="s">
        <v>887</v>
      </c>
      <c r="E86" s="17" t="s">
        <v>3</v>
      </c>
      <c r="F86" s="194">
        <v>0.42</v>
      </c>
      <c r="H86" s="32"/>
    </row>
    <row r="87" spans="2:8" s="1" customFormat="1" ht="16.9" customHeight="1">
      <c r="B87" s="32"/>
      <c r="C87" s="195" t="s">
        <v>1682</v>
      </c>
      <c r="H87" s="32"/>
    </row>
    <row r="88" spans="2:8" s="1" customFormat="1" ht="16.9" customHeight="1">
      <c r="B88" s="32"/>
      <c r="C88" s="193" t="s">
        <v>882</v>
      </c>
      <c r="D88" s="193" t="s">
        <v>1711</v>
      </c>
      <c r="E88" s="17" t="s">
        <v>172</v>
      </c>
      <c r="F88" s="194">
        <v>0.42</v>
      </c>
      <c r="H88" s="32"/>
    </row>
    <row r="89" spans="2:8" s="1" customFormat="1" ht="16.9" customHeight="1">
      <c r="B89" s="32"/>
      <c r="C89" s="193" t="s">
        <v>546</v>
      </c>
      <c r="D89" s="193" t="s">
        <v>1709</v>
      </c>
      <c r="E89" s="17" t="s">
        <v>172</v>
      </c>
      <c r="F89" s="194">
        <v>59.036</v>
      </c>
      <c r="H89" s="32"/>
    </row>
    <row r="90" spans="2:8" s="1" customFormat="1" ht="16.9" customHeight="1">
      <c r="B90" s="32"/>
      <c r="C90" s="189" t="s">
        <v>1712</v>
      </c>
      <c r="D90" s="190" t="s">
        <v>1713</v>
      </c>
      <c r="E90" s="191" t="s">
        <v>229</v>
      </c>
      <c r="F90" s="192">
        <v>1.55</v>
      </c>
      <c r="H90" s="32"/>
    </row>
    <row r="91" spans="2:8" s="1" customFormat="1" ht="16.9" customHeight="1">
      <c r="B91" s="32"/>
      <c r="C91" s="189" t="s">
        <v>762</v>
      </c>
      <c r="D91" s="190" t="s">
        <v>763</v>
      </c>
      <c r="E91" s="191" t="s">
        <v>172</v>
      </c>
      <c r="F91" s="192">
        <v>6.574</v>
      </c>
      <c r="H91" s="32"/>
    </row>
    <row r="92" spans="2:8" s="1" customFormat="1" ht="16.9" customHeight="1">
      <c r="B92" s="32"/>
      <c r="C92" s="193" t="s">
        <v>3</v>
      </c>
      <c r="D92" s="193" t="s">
        <v>875</v>
      </c>
      <c r="E92" s="17" t="s">
        <v>3</v>
      </c>
      <c r="F92" s="194">
        <v>6.43</v>
      </c>
      <c r="H92" s="32"/>
    </row>
    <row r="93" spans="2:8" s="1" customFormat="1" ht="16.9" customHeight="1">
      <c r="B93" s="32"/>
      <c r="C93" s="193" t="s">
        <v>3</v>
      </c>
      <c r="D93" s="193" t="s">
        <v>876</v>
      </c>
      <c r="E93" s="17" t="s">
        <v>3</v>
      </c>
      <c r="F93" s="194">
        <v>0.144</v>
      </c>
      <c r="H93" s="32"/>
    </row>
    <row r="94" spans="2:8" s="1" customFormat="1" ht="16.9" customHeight="1">
      <c r="B94" s="32"/>
      <c r="C94" s="193" t="s">
        <v>762</v>
      </c>
      <c r="D94" s="193" t="s">
        <v>234</v>
      </c>
      <c r="E94" s="17" t="s">
        <v>3</v>
      </c>
      <c r="F94" s="194">
        <v>6.574</v>
      </c>
      <c r="H94" s="32"/>
    </row>
    <row r="95" spans="2:8" s="1" customFormat="1" ht="16.9" customHeight="1">
      <c r="B95" s="32"/>
      <c r="C95" s="195" t="s">
        <v>1682</v>
      </c>
      <c r="H95" s="32"/>
    </row>
    <row r="96" spans="2:8" s="1" customFormat="1" ht="16.9" customHeight="1">
      <c r="B96" s="32"/>
      <c r="C96" s="193" t="s">
        <v>871</v>
      </c>
      <c r="D96" s="193" t="s">
        <v>1714</v>
      </c>
      <c r="E96" s="17" t="s">
        <v>172</v>
      </c>
      <c r="F96" s="194">
        <v>6.574</v>
      </c>
      <c r="H96" s="32"/>
    </row>
    <row r="97" spans="2:8" s="1" customFormat="1" ht="16.9" customHeight="1">
      <c r="B97" s="32"/>
      <c r="C97" s="193" t="s">
        <v>546</v>
      </c>
      <c r="D97" s="193" t="s">
        <v>1709</v>
      </c>
      <c r="E97" s="17" t="s">
        <v>172</v>
      </c>
      <c r="F97" s="194">
        <v>59.036</v>
      </c>
      <c r="H97" s="32"/>
    </row>
    <row r="98" spans="2:8" s="1" customFormat="1" ht="16.9" customHeight="1">
      <c r="B98" s="32"/>
      <c r="C98" s="189" t="s">
        <v>795</v>
      </c>
      <c r="D98" s="190" t="s">
        <v>796</v>
      </c>
      <c r="E98" s="191" t="s">
        <v>172</v>
      </c>
      <c r="F98" s="192">
        <v>2.827</v>
      </c>
      <c r="H98" s="32"/>
    </row>
    <row r="99" spans="2:8" s="1" customFormat="1" ht="16.9" customHeight="1">
      <c r="B99" s="32"/>
      <c r="C99" s="193" t="s">
        <v>795</v>
      </c>
      <c r="D99" s="193" t="s">
        <v>870</v>
      </c>
      <c r="E99" s="17" t="s">
        <v>3</v>
      </c>
      <c r="F99" s="194">
        <v>2.827</v>
      </c>
      <c r="H99" s="32"/>
    </row>
    <row r="100" spans="2:8" s="1" customFormat="1" ht="16.9" customHeight="1">
      <c r="B100" s="32"/>
      <c r="C100" s="195" t="s">
        <v>1682</v>
      </c>
      <c r="H100" s="32"/>
    </row>
    <row r="101" spans="2:8" s="1" customFormat="1" ht="16.9" customHeight="1">
      <c r="B101" s="32"/>
      <c r="C101" s="193" t="s">
        <v>867</v>
      </c>
      <c r="D101" s="193" t="s">
        <v>1715</v>
      </c>
      <c r="E101" s="17" t="s">
        <v>172</v>
      </c>
      <c r="F101" s="194">
        <v>2.827</v>
      </c>
      <c r="H101" s="32"/>
    </row>
    <row r="102" spans="2:8" s="1" customFormat="1" ht="16.9" customHeight="1">
      <c r="B102" s="32"/>
      <c r="C102" s="193" t="s">
        <v>546</v>
      </c>
      <c r="D102" s="193" t="s">
        <v>1709</v>
      </c>
      <c r="E102" s="17" t="s">
        <v>172</v>
      </c>
      <c r="F102" s="194">
        <v>59.036</v>
      </c>
      <c r="H102" s="32"/>
    </row>
    <row r="103" spans="2:8" s="1" customFormat="1" ht="16.9" customHeight="1">
      <c r="B103" s="32"/>
      <c r="C103" s="189" t="s">
        <v>771</v>
      </c>
      <c r="D103" s="190" t="s">
        <v>772</v>
      </c>
      <c r="E103" s="191" t="s">
        <v>229</v>
      </c>
      <c r="F103" s="192">
        <v>20.73</v>
      </c>
      <c r="H103" s="32"/>
    </row>
    <row r="104" spans="2:8" s="1" customFormat="1" ht="16.9" customHeight="1">
      <c r="B104" s="32"/>
      <c r="C104" s="193" t="s">
        <v>3</v>
      </c>
      <c r="D104" s="193" t="s">
        <v>919</v>
      </c>
      <c r="E104" s="17" t="s">
        <v>3</v>
      </c>
      <c r="F104" s="194">
        <v>10.32</v>
      </c>
      <c r="H104" s="32"/>
    </row>
    <row r="105" spans="2:8" s="1" customFormat="1" ht="16.9" customHeight="1">
      <c r="B105" s="32"/>
      <c r="C105" s="193" t="s">
        <v>3</v>
      </c>
      <c r="D105" s="193" t="s">
        <v>920</v>
      </c>
      <c r="E105" s="17" t="s">
        <v>3</v>
      </c>
      <c r="F105" s="194">
        <v>10.41</v>
      </c>
      <c r="H105" s="32"/>
    </row>
    <row r="106" spans="2:8" s="1" customFormat="1" ht="16.9" customHeight="1">
      <c r="B106" s="32"/>
      <c r="C106" s="193" t="s">
        <v>771</v>
      </c>
      <c r="D106" s="193" t="s">
        <v>234</v>
      </c>
      <c r="E106" s="17" t="s">
        <v>3</v>
      </c>
      <c r="F106" s="194">
        <v>20.73</v>
      </c>
      <c r="H106" s="32"/>
    </row>
    <row r="107" spans="2:8" s="1" customFormat="1" ht="16.9" customHeight="1">
      <c r="B107" s="32"/>
      <c r="C107" s="195" t="s">
        <v>1682</v>
      </c>
      <c r="H107" s="32"/>
    </row>
    <row r="108" spans="2:8" s="1" customFormat="1" ht="16.9" customHeight="1">
      <c r="B108" s="32"/>
      <c r="C108" s="193" t="s">
        <v>915</v>
      </c>
      <c r="D108" s="193" t="s">
        <v>1716</v>
      </c>
      <c r="E108" s="17" t="s">
        <v>229</v>
      </c>
      <c r="F108" s="194">
        <v>20.73</v>
      </c>
      <c r="H108" s="32"/>
    </row>
    <row r="109" spans="2:8" s="1" customFormat="1" ht="16.9" customHeight="1">
      <c r="B109" s="32"/>
      <c r="C109" s="193" t="s">
        <v>803</v>
      </c>
      <c r="D109" s="193" t="s">
        <v>1717</v>
      </c>
      <c r="E109" s="17" t="s">
        <v>110</v>
      </c>
      <c r="F109" s="194">
        <v>44.567</v>
      </c>
      <c r="H109" s="32"/>
    </row>
    <row r="110" spans="2:8" s="1" customFormat="1" ht="22.5">
      <c r="B110" s="32"/>
      <c r="C110" s="193" t="s">
        <v>825</v>
      </c>
      <c r="D110" s="193" t="s">
        <v>1718</v>
      </c>
      <c r="E110" s="17" t="s">
        <v>172</v>
      </c>
      <c r="F110" s="194">
        <v>34.757</v>
      </c>
      <c r="H110" s="32"/>
    </row>
    <row r="111" spans="2:8" s="1" customFormat="1" ht="16.9" customHeight="1">
      <c r="B111" s="32"/>
      <c r="C111" s="193" t="s">
        <v>833</v>
      </c>
      <c r="D111" s="193" t="s">
        <v>1719</v>
      </c>
      <c r="E111" s="17" t="s">
        <v>110</v>
      </c>
      <c r="F111" s="194">
        <v>116.91</v>
      </c>
      <c r="H111" s="32"/>
    </row>
    <row r="112" spans="2:8" s="1" customFormat="1" ht="16.9" customHeight="1">
      <c r="B112" s="32"/>
      <c r="C112" s="193" t="s">
        <v>858</v>
      </c>
      <c r="D112" s="193" t="s">
        <v>1720</v>
      </c>
      <c r="E112" s="17" t="s">
        <v>172</v>
      </c>
      <c r="F112" s="194">
        <v>17.147</v>
      </c>
      <c r="H112" s="32"/>
    </row>
    <row r="113" spans="2:8" s="1" customFormat="1" ht="16.9" customHeight="1">
      <c r="B113" s="32"/>
      <c r="C113" s="193" t="s">
        <v>871</v>
      </c>
      <c r="D113" s="193" t="s">
        <v>1714</v>
      </c>
      <c r="E113" s="17" t="s">
        <v>172</v>
      </c>
      <c r="F113" s="194">
        <v>6.574</v>
      </c>
      <c r="H113" s="32"/>
    </row>
    <row r="114" spans="2:8" s="1" customFormat="1" ht="16.9" customHeight="1">
      <c r="B114" s="32"/>
      <c r="C114" s="193" t="s">
        <v>980</v>
      </c>
      <c r="D114" s="193" t="s">
        <v>1721</v>
      </c>
      <c r="E114" s="17" t="s">
        <v>229</v>
      </c>
      <c r="F114" s="194">
        <v>38.97</v>
      </c>
      <c r="H114" s="32"/>
    </row>
    <row r="115" spans="2:8" s="1" customFormat="1" ht="16.9" customHeight="1">
      <c r="B115" s="32"/>
      <c r="C115" s="193" t="s">
        <v>984</v>
      </c>
      <c r="D115" s="193" t="s">
        <v>985</v>
      </c>
      <c r="E115" s="17" t="s">
        <v>229</v>
      </c>
      <c r="F115" s="194">
        <v>38.97</v>
      </c>
      <c r="H115" s="32"/>
    </row>
    <row r="116" spans="2:8" s="1" customFormat="1" ht="16.9" customHeight="1">
      <c r="B116" s="32"/>
      <c r="C116" s="193" t="s">
        <v>1015</v>
      </c>
      <c r="D116" s="193" t="s">
        <v>1722</v>
      </c>
      <c r="E116" s="17" t="s">
        <v>229</v>
      </c>
      <c r="F116" s="194">
        <v>77.94</v>
      </c>
      <c r="H116" s="32"/>
    </row>
    <row r="117" spans="2:8" s="1" customFormat="1" ht="16.9" customHeight="1">
      <c r="B117" s="32"/>
      <c r="C117" s="193" t="s">
        <v>1021</v>
      </c>
      <c r="D117" s="193" t="s">
        <v>1723</v>
      </c>
      <c r="E117" s="17" t="s">
        <v>229</v>
      </c>
      <c r="F117" s="194">
        <v>38.97</v>
      </c>
      <c r="H117" s="32"/>
    </row>
    <row r="118" spans="2:8" s="1" customFormat="1" ht="16.9" customHeight="1">
      <c r="B118" s="32"/>
      <c r="C118" s="189" t="s">
        <v>778</v>
      </c>
      <c r="D118" s="190" t="s">
        <v>779</v>
      </c>
      <c r="E118" s="191" t="s">
        <v>172</v>
      </c>
      <c r="F118" s="192">
        <v>17.147</v>
      </c>
      <c r="H118" s="32"/>
    </row>
    <row r="119" spans="2:8" s="1" customFormat="1" ht="16.9" customHeight="1">
      <c r="B119" s="32"/>
      <c r="C119" s="193" t="s">
        <v>3</v>
      </c>
      <c r="D119" s="193" t="s">
        <v>862</v>
      </c>
      <c r="E119" s="17" t="s">
        <v>3</v>
      </c>
      <c r="F119" s="194">
        <v>17.147</v>
      </c>
      <c r="H119" s="32"/>
    </row>
    <row r="120" spans="2:8" s="1" customFormat="1" ht="16.9" customHeight="1">
      <c r="B120" s="32"/>
      <c r="C120" s="193" t="s">
        <v>778</v>
      </c>
      <c r="D120" s="193" t="s">
        <v>234</v>
      </c>
      <c r="E120" s="17" t="s">
        <v>3</v>
      </c>
      <c r="F120" s="194">
        <v>17.147</v>
      </c>
      <c r="H120" s="32"/>
    </row>
    <row r="121" spans="2:8" s="1" customFormat="1" ht="16.9" customHeight="1">
      <c r="B121" s="32"/>
      <c r="C121" s="195" t="s">
        <v>1682</v>
      </c>
      <c r="H121" s="32"/>
    </row>
    <row r="122" spans="2:8" s="1" customFormat="1" ht="16.9" customHeight="1">
      <c r="B122" s="32"/>
      <c r="C122" s="193" t="s">
        <v>858</v>
      </c>
      <c r="D122" s="193" t="s">
        <v>1720</v>
      </c>
      <c r="E122" s="17" t="s">
        <v>172</v>
      </c>
      <c r="F122" s="194">
        <v>17.147</v>
      </c>
      <c r="H122" s="32"/>
    </row>
    <row r="123" spans="2:8" s="1" customFormat="1" ht="16.9" customHeight="1">
      <c r="B123" s="32"/>
      <c r="C123" s="193" t="s">
        <v>546</v>
      </c>
      <c r="D123" s="193" t="s">
        <v>1709</v>
      </c>
      <c r="E123" s="17" t="s">
        <v>172</v>
      </c>
      <c r="F123" s="194">
        <v>59.036</v>
      </c>
      <c r="H123" s="32"/>
    </row>
    <row r="124" spans="2:8" s="1" customFormat="1" ht="16.9" customHeight="1">
      <c r="B124" s="32"/>
      <c r="C124" s="189" t="s">
        <v>765</v>
      </c>
      <c r="D124" s="190" t="s">
        <v>766</v>
      </c>
      <c r="E124" s="191" t="s">
        <v>172</v>
      </c>
      <c r="F124" s="192">
        <v>0.177</v>
      </c>
      <c r="H124" s="32"/>
    </row>
    <row r="125" spans="2:8" s="1" customFormat="1" ht="16.9" customHeight="1">
      <c r="B125" s="32"/>
      <c r="C125" s="193" t="s">
        <v>765</v>
      </c>
      <c r="D125" s="193" t="s">
        <v>881</v>
      </c>
      <c r="E125" s="17" t="s">
        <v>3</v>
      </c>
      <c r="F125" s="194">
        <v>0.177</v>
      </c>
      <c r="H125" s="32"/>
    </row>
    <row r="126" spans="2:8" s="1" customFormat="1" ht="16.9" customHeight="1">
      <c r="B126" s="32"/>
      <c r="C126" s="195" t="s">
        <v>1682</v>
      </c>
      <c r="H126" s="32"/>
    </row>
    <row r="127" spans="2:8" s="1" customFormat="1" ht="16.9" customHeight="1">
      <c r="B127" s="32"/>
      <c r="C127" s="193" t="s">
        <v>877</v>
      </c>
      <c r="D127" s="193" t="s">
        <v>1724</v>
      </c>
      <c r="E127" s="17" t="s">
        <v>172</v>
      </c>
      <c r="F127" s="194">
        <v>0.177</v>
      </c>
      <c r="H127" s="32"/>
    </row>
    <row r="128" spans="2:8" s="1" customFormat="1" ht="16.9" customHeight="1">
      <c r="B128" s="32"/>
      <c r="C128" s="193" t="s">
        <v>546</v>
      </c>
      <c r="D128" s="193" t="s">
        <v>1709</v>
      </c>
      <c r="E128" s="17" t="s">
        <v>172</v>
      </c>
      <c r="F128" s="194">
        <v>59.036</v>
      </c>
      <c r="H128" s="32"/>
    </row>
    <row r="129" spans="2:8" s="1" customFormat="1" ht="16.9" customHeight="1">
      <c r="B129" s="32"/>
      <c r="C129" s="189" t="s">
        <v>774</v>
      </c>
      <c r="D129" s="190" t="s">
        <v>775</v>
      </c>
      <c r="E129" s="191" t="s">
        <v>229</v>
      </c>
      <c r="F129" s="192">
        <v>18.24</v>
      </c>
      <c r="H129" s="32"/>
    </row>
    <row r="130" spans="2:8" s="1" customFormat="1" ht="16.9" customHeight="1">
      <c r="B130" s="32"/>
      <c r="C130" s="193" t="s">
        <v>774</v>
      </c>
      <c r="D130" s="193" t="s">
        <v>968</v>
      </c>
      <c r="E130" s="17" t="s">
        <v>3</v>
      </c>
      <c r="F130" s="194">
        <v>18.24</v>
      </c>
      <c r="H130" s="32"/>
    </row>
    <row r="131" spans="2:8" s="1" customFormat="1" ht="16.9" customHeight="1">
      <c r="B131" s="32"/>
      <c r="C131" s="195" t="s">
        <v>1682</v>
      </c>
      <c r="H131" s="32"/>
    </row>
    <row r="132" spans="2:8" s="1" customFormat="1" ht="16.9" customHeight="1">
      <c r="B132" s="32"/>
      <c r="C132" s="193" t="s">
        <v>964</v>
      </c>
      <c r="D132" s="193" t="s">
        <v>1725</v>
      </c>
      <c r="E132" s="17" t="s">
        <v>229</v>
      </c>
      <c r="F132" s="194">
        <v>18.24</v>
      </c>
      <c r="H132" s="32"/>
    </row>
    <row r="133" spans="2:8" s="1" customFormat="1" ht="16.9" customHeight="1">
      <c r="B133" s="32"/>
      <c r="C133" s="193" t="s">
        <v>803</v>
      </c>
      <c r="D133" s="193" t="s">
        <v>1717</v>
      </c>
      <c r="E133" s="17" t="s">
        <v>110</v>
      </c>
      <c r="F133" s="194">
        <v>44.567</v>
      </c>
      <c r="H133" s="32"/>
    </row>
    <row r="134" spans="2:8" s="1" customFormat="1" ht="22.5">
      <c r="B134" s="32"/>
      <c r="C134" s="193" t="s">
        <v>825</v>
      </c>
      <c r="D134" s="193" t="s">
        <v>1718</v>
      </c>
      <c r="E134" s="17" t="s">
        <v>172</v>
      </c>
      <c r="F134" s="194">
        <v>34.757</v>
      </c>
      <c r="H134" s="32"/>
    </row>
    <row r="135" spans="2:8" s="1" customFormat="1" ht="16.9" customHeight="1">
      <c r="B135" s="32"/>
      <c r="C135" s="193" t="s">
        <v>833</v>
      </c>
      <c r="D135" s="193" t="s">
        <v>1719</v>
      </c>
      <c r="E135" s="17" t="s">
        <v>110</v>
      </c>
      <c r="F135" s="194">
        <v>116.91</v>
      </c>
      <c r="H135" s="32"/>
    </row>
    <row r="136" spans="2:8" s="1" customFormat="1" ht="16.9" customHeight="1">
      <c r="B136" s="32"/>
      <c r="C136" s="193" t="s">
        <v>858</v>
      </c>
      <c r="D136" s="193" t="s">
        <v>1720</v>
      </c>
      <c r="E136" s="17" t="s">
        <v>172</v>
      </c>
      <c r="F136" s="194">
        <v>17.147</v>
      </c>
      <c r="H136" s="32"/>
    </row>
    <row r="137" spans="2:8" s="1" customFormat="1" ht="16.9" customHeight="1">
      <c r="B137" s="32"/>
      <c r="C137" s="193" t="s">
        <v>871</v>
      </c>
      <c r="D137" s="193" t="s">
        <v>1714</v>
      </c>
      <c r="E137" s="17" t="s">
        <v>172</v>
      </c>
      <c r="F137" s="194">
        <v>6.574</v>
      </c>
      <c r="H137" s="32"/>
    </row>
    <row r="138" spans="2:8" s="1" customFormat="1" ht="16.9" customHeight="1">
      <c r="B138" s="32"/>
      <c r="C138" s="193" t="s">
        <v>980</v>
      </c>
      <c r="D138" s="193" t="s">
        <v>1721</v>
      </c>
      <c r="E138" s="17" t="s">
        <v>229</v>
      </c>
      <c r="F138" s="194">
        <v>38.97</v>
      </c>
      <c r="H138" s="32"/>
    </row>
    <row r="139" spans="2:8" s="1" customFormat="1" ht="16.9" customHeight="1">
      <c r="B139" s="32"/>
      <c r="C139" s="193" t="s">
        <v>984</v>
      </c>
      <c r="D139" s="193" t="s">
        <v>985</v>
      </c>
      <c r="E139" s="17" t="s">
        <v>229</v>
      </c>
      <c r="F139" s="194">
        <v>38.97</v>
      </c>
      <c r="H139" s="32"/>
    </row>
    <row r="140" spans="2:8" s="1" customFormat="1" ht="16.9" customHeight="1">
      <c r="B140" s="32"/>
      <c r="C140" s="193" t="s">
        <v>1015</v>
      </c>
      <c r="D140" s="193" t="s">
        <v>1722</v>
      </c>
      <c r="E140" s="17" t="s">
        <v>229</v>
      </c>
      <c r="F140" s="194">
        <v>77.94</v>
      </c>
      <c r="H140" s="32"/>
    </row>
    <row r="141" spans="2:8" s="1" customFormat="1" ht="16.9" customHeight="1">
      <c r="B141" s="32"/>
      <c r="C141" s="193" t="s">
        <v>1021</v>
      </c>
      <c r="D141" s="193" t="s">
        <v>1723</v>
      </c>
      <c r="E141" s="17" t="s">
        <v>229</v>
      </c>
      <c r="F141" s="194">
        <v>38.97</v>
      </c>
      <c r="H141" s="32"/>
    </row>
    <row r="142" spans="2:8" s="1" customFormat="1" ht="16.9" customHeight="1">
      <c r="B142" s="32"/>
      <c r="C142" s="189" t="s">
        <v>790</v>
      </c>
      <c r="D142" s="190" t="s">
        <v>791</v>
      </c>
      <c r="E142" s="191" t="s">
        <v>172</v>
      </c>
      <c r="F142" s="192">
        <v>51.812</v>
      </c>
      <c r="H142" s="32"/>
    </row>
    <row r="143" spans="2:8" s="1" customFormat="1" ht="16.9" customHeight="1">
      <c r="B143" s="32"/>
      <c r="C143" s="193" t="s">
        <v>3</v>
      </c>
      <c r="D143" s="193" t="s">
        <v>850</v>
      </c>
      <c r="E143" s="17" t="s">
        <v>3</v>
      </c>
      <c r="F143" s="194">
        <v>110.848</v>
      </c>
      <c r="H143" s="32"/>
    </row>
    <row r="144" spans="2:8" s="1" customFormat="1" ht="16.9" customHeight="1">
      <c r="B144" s="32"/>
      <c r="C144" s="193" t="s">
        <v>3</v>
      </c>
      <c r="D144" s="193" t="s">
        <v>851</v>
      </c>
      <c r="E144" s="17" t="s">
        <v>3</v>
      </c>
      <c r="F144" s="194">
        <v>-59.036</v>
      </c>
      <c r="H144" s="32"/>
    </row>
    <row r="145" spans="2:8" s="1" customFormat="1" ht="16.9" customHeight="1">
      <c r="B145" s="32"/>
      <c r="C145" s="193" t="s">
        <v>790</v>
      </c>
      <c r="D145" s="193" t="s">
        <v>234</v>
      </c>
      <c r="E145" s="17" t="s">
        <v>3</v>
      </c>
      <c r="F145" s="194">
        <v>51.812</v>
      </c>
      <c r="H145" s="32"/>
    </row>
    <row r="146" spans="2:8" s="1" customFormat="1" ht="16.9" customHeight="1">
      <c r="B146" s="32"/>
      <c r="C146" s="195" t="s">
        <v>1682</v>
      </c>
      <c r="H146" s="32"/>
    </row>
    <row r="147" spans="2:8" s="1" customFormat="1" ht="16.9" customHeight="1">
      <c r="B147" s="32"/>
      <c r="C147" s="193" t="s">
        <v>470</v>
      </c>
      <c r="D147" s="193" t="s">
        <v>1703</v>
      </c>
      <c r="E147" s="17" t="s">
        <v>198</v>
      </c>
      <c r="F147" s="194">
        <v>51.812</v>
      </c>
      <c r="H147" s="32"/>
    </row>
    <row r="148" spans="2:8" s="1" customFormat="1" ht="22.5">
      <c r="B148" s="32"/>
      <c r="C148" s="193" t="s">
        <v>461</v>
      </c>
      <c r="D148" s="193" t="s">
        <v>1701</v>
      </c>
      <c r="E148" s="17" t="s">
        <v>172</v>
      </c>
      <c r="F148" s="194">
        <v>51.812</v>
      </c>
      <c r="H148" s="32"/>
    </row>
    <row r="149" spans="2:8" s="1" customFormat="1" ht="16.9" customHeight="1">
      <c r="B149" s="32"/>
      <c r="C149" s="189" t="s">
        <v>787</v>
      </c>
      <c r="D149" s="190" t="s">
        <v>788</v>
      </c>
      <c r="E149" s="191" t="s">
        <v>110</v>
      </c>
      <c r="F149" s="192">
        <v>44.567</v>
      </c>
      <c r="H149" s="32"/>
    </row>
    <row r="150" spans="2:8" s="1" customFormat="1" ht="16.9" customHeight="1">
      <c r="B150" s="32"/>
      <c r="C150" s="193" t="s">
        <v>3</v>
      </c>
      <c r="D150" s="193" t="s">
        <v>807</v>
      </c>
      <c r="E150" s="17" t="s">
        <v>3</v>
      </c>
      <c r="F150" s="194">
        <v>39.567</v>
      </c>
      <c r="H150" s="32"/>
    </row>
    <row r="151" spans="2:8" s="1" customFormat="1" ht="16.9" customHeight="1">
      <c r="B151" s="32"/>
      <c r="C151" s="193" t="s">
        <v>3</v>
      </c>
      <c r="D151" s="193" t="s">
        <v>808</v>
      </c>
      <c r="E151" s="17" t="s">
        <v>3</v>
      </c>
      <c r="F151" s="194">
        <v>5</v>
      </c>
      <c r="H151" s="32"/>
    </row>
    <row r="152" spans="2:8" s="1" customFormat="1" ht="16.9" customHeight="1">
      <c r="B152" s="32"/>
      <c r="C152" s="193" t="s">
        <v>787</v>
      </c>
      <c r="D152" s="193" t="s">
        <v>234</v>
      </c>
      <c r="E152" s="17" t="s">
        <v>3</v>
      </c>
      <c r="F152" s="194">
        <v>44.567</v>
      </c>
      <c r="H152" s="32"/>
    </row>
    <row r="153" spans="2:8" s="1" customFormat="1" ht="16.9" customHeight="1">
      <c r="B153" s="32"/>
      <c r="C153" s="195" t="s">
        <v>1682</v>
      </c>
      <c r="H153" s="32"/>
    </row>
    <row r="154" spans="2:8" s="1" customFormat="1" ht="16.9" customHeight="1">
      <c r="B154" s="32"/>
      <c r="C154" s="193" t="s">
        <v>803</v>
      </c>
      <c r="D154" s="193" t="s">
        <v>1717</v>
      </c>
      <c r="E154" s="17" t="s">
        <v>110</v>
      </c>
      <c r="F154" s="194">
        <v>44.567</v>
      </c>
      <c r="H154" s="32"/>
    </row>
    <row r="155" spans="2:8" s="1" customFormat="1" ht="22.5">
      <c r="B155" s="32"/>
      <c r="C155" s="193" t="s">
        <v>456</v>
      </c>
      <c r="D155" s="193" t="s">
        <v>1700</v>
      </c>
      <c r="E155" s="17" t="s">
        <v>172</v>
      </c>
      <c r="F155" s="194">
        <v>65.182</v>
      </c>
      <c r="H155" s="32"/>
    </row>
    <row r="156" spans="2:8" s="1" customFormat="1" ht="16.9" customHeight="1">
      <c r="B156" s="32"/>
      <c r="C156" s="189" t="s">
        <v>48</v>
      </c>
      <c r="D156" s="190" t="s">
        <v>524</v>
      </c>
      <c r="E156" s="191" t="s">
        <v>172</v>
      </c>
      <c r="F156" s="192">
        <v>57.928</v>
      </c>
      <c r="H156" s="32"/>
    </row>
    <row r="157" spans="2:8" s="1" customFormat="1" ht="16.9" customHeight="1">
      <c r="B157" s="32"/>
      <c r="C157" s="193" t="s">
        <v>3</v>
      </c>
      <c r="D157" s="193" t="s">
        <v>829</v>
      </c>
      <c r="E157" s="17" t="s">
        <v>3</v>
      </c>
      <c r="F157" s="194">
        <v>64.301</v>
      </c>
      <c r="H157" s="32"/>
    </row>
    <row r="158" spans="2:8" s="1" customFormat="1" ht="16.9" customHeight="1">
      <c r="B158" s="32"/>
      <c r="C158" s="193" t="s">
        <v>3</v>
      </c>
      <c r="D158" s="193" t="s">
        <v>830</v>
      </c>
      <c r="E158" s="17" t="s">
        <v>3</v>
      </c>
      <c r="F158" s="194">
        <v>2.2</v>
      </c>
      <c r="H158" s="32"/>
    </row>
    <row r="159" spans="2:8" s="1" customFormat="1" ht="16.9" customHeight="1">
      <c r="B159" s="32"/>
      <c r="C159" s="193" t="s">
        <v>3</v>
      </c>
      <c r="D159" s="193" t="s">
        <v>831</v>
      </c>
      <c r="E159" s="17" t="s">
        <v>3</v>
      </c>
      <c r="F159" s="194">
        <v>-8.573</v>
      </c>
      <c r="H159" s="32"/>
    </row>
    <row r="160" spans="2:8" s="1" customFormat="1" ht="16.9" customHeight="1">
      <c r="B160" s="32"/>
      <c r="C160" s="193" t="s">
        <v>48</v>
      </c>
      <c r="D160" s="193" t="s">
        <v>234</v>
      </c>
      <c r="E160" s="17" t="s">
        <v>3</v>
      </c>
      <c r="F160" s="194">
        <v>57.928</v>
      </c>
      <c r="H160" s="32"/>
    </row>
    <row r="161" spans="2:8" s="1" customFormat="1" ht="16.9" customHeight="1">
      <c r="B161" s="32"/>
      <c r="C161" s="195" t="s">
        <v>1682</v>
      </c>
      <c r="H161" s="32"/>
    </row>
    <row r="162" spans="2:8" s="1" customFormat="1" ht="22.5">
      <c r="B162" s="32"/>
      <c r="C162" s="193" t="s">
        <v>825</v>
      </c>
      <c r="D162" s="193" t="s">
        <v>1718</v>
      </c>
      <c r="E162" s="17" t="s">
        <v>172</v>
      </c>
      <c r="F162" s="194">
        <v>34.757</v>
      </c>
      <c r="H162" s="32"/>
    </row>
    <row r="163" spans="2:8" s="1" customFormat="1" ht="22.5">
      <c r="B163" s="32"/>
      <c r="C163" s="193" t="s">
        <v>820</v>
      </c>
      <c r="D163" s="193" t="s">
        <v>1726</v>
      </c>
      <c r="E163" s="17" t="s">
        <v>172</v>
      </c>
      <c r="F163" s="194">
        <v>23.171</v>
      </c>
      <c r="H163" s="32"/>
    </row>
    <row r="164" spans="2:8" s="1" customFormat="1" ht="22.5">
      <c r="B164" s="32"/>
      <c r="C164" s="193" t="s">
        <v>456</v>
      </c>
      <c r="D164" s="193" t="s">
        <v>1700</v>
      </c>
      <c r="E164" s="17" t="s">
        <v>172</v>
      </c>
      <c r="F164" s="194">
        <v>65.182</v>
      </c>
      <c r="H164" s="32"/>
    </row>
    <row r="165" spans="2:8" s="1" customFormat="1" ht="16.9" customHeight="1">
      <c r="B165" s="32"/>
      <c r="C165" s="193" t="s">
        <v>470</v>
      </c>
      <c r="D165" s="193" t="s">
        <v>1703</v>
      </c>
      <c r="E165" s="17" t="s">
        <v>198</v>
      </c>
      <c r="F165" s="194">
        <v>82.899</v>
      </c>
      <c r="H165" s="32"/>
    </row>
    <row r="166" spans="2:8" s="1" customFormat="1" ht="16.9" customHeight="1">
      <c r="B166" s="32"/>
      <c r="C166" s="193" t="s">
        <v>546</v>
      </c>
      <c r="D166" s="193" t="s">
        <v>1709</v>
      </c>
      <c r="E166" s="17" t="s">
        <v>172</v>
      </c>
      <c r="F166" s="194">
        <v>59.036</v>
      </c>
      <c r="H166" s="32"/>
    </row>
    <row r="167" spans="2:8" s="1" customFormat="1" ht="16.9" customHeight="1">
      <c r="B167" s="32"/>
      <c r="C167" s="189" t="s">
        <v>166</v>
      </c>
      <c r="D167" s="190" t="s">
        <v>793</v>
      </c>
      <c r="E167" s="191" t="s">
        <v>172</v>
      </c>
      <c r="F167" s="192">
        <v>52.92</v>
      </c>
      <c r="H167" s="32"/>
    </row>
    <row r="168" spans="2:8" s="1" customFormat="1" ht="16.9" customHeight="1">
      <c r="B168" s="32"/>
      <c r="C168" s="193" t="s">
        <v>166</v>
      </c>
      <c r="D168" s="193" t="s">
        <v>818</v>
      </c>
      <c r="E168" s="17" t="s">
        <v>3</v>
      </c>
      <c r="F168" s="194">
        <v>52.92</v>
      </c>
      <c r="H168" s="32"/>
    </row>
    <row r="169" spans="2:8" s="1" customFormat="1" ht="16.9" customHeight="1">
      <c r="B169" s="32"/>
      <c r="C169" s="195" t="s">
        <v>1682</v>
      </c>
      <c r="H169" s="32"/>
    </row>
    <row r="170" spans="2:8" s="1" customFormat="1" ht="16.9" customHeight="1">
      <c r="B170" s="32"/>
      <c r="C170" s="193" t="s">
        <v>814</v>
      </c>
      <c r="D170" s="193" t="s">
        <v>1727</v>
      </c>
      <c r="E170" s="17" t="s">
        <v>172</v>
      </c>
      <c r="F170" s="194">
        <v>31.752</v>
      </c>
      <c r="H170" s="32"/>
    </row>
    <row r="171" spans="2:8" s="1" customFormat="1" ht="22.5">
      <c r="B171" s="32"/>
      <c r="C171" s="193" t="s">
        <v>809</v>
      </c>
      <c r="D171" s="193" t="s">
        <v>1728</v>
      </c>
      <c r="E171" s="17" t="s">
        <v>172</v>
      </c>
      <c r="F171" s="194">
        <v>21.168</v>
      </c>
      <c r="H171" s="32"/>
    </row>
    <row r="172" spans="2:8" s="1" customFormat="1" ht="22.5">
      <c r="B172" s="32"/>
      <c r="C172" s="193" t="s">
        <v>456</v>
      </c>
      <c r="D172" s="193" t="s">
        <v>1700</v>
      </c>
      <c r="E172" s="17" t="s">
        <v>172</v>
      </c>
      <c r="F172" s="194">
        <v>65.182</v>
      </c>
      <c r="H172" s="32"/>
    </row>
    <row r="173" spans="2:8" s="1" customFormat="1" ht="16.9" customHeight="1">
      <c r="B173" s="32"/>
      <c r="C173" s="193" t="s">
        <v>470</v>
      </c>
      <c r="D173" s="193" t="s">
        <v>1703</v>
      </c>
      <c r="E173" s="17" t="s">
        <v>198</v>
      </c>
      <c r="F173" s="194">
        <v>82.899</v>
      </c>
      <c r="H173" s="32"/>
    </row>
    <row r="174" spans="2:8" s="1" customFormat="1" ht="16.9" customHeight="1">
      <c r="B174" s="32"/>
      <c r="C174" s="193" t="s">
        <v>546</v>
      </c>
      <c r="D174" s="193" t="s">
        <v>1709</v>
      </c>
      <c r="E174" s="17" t="s">
        <v>172</v>
      </c>
      <c r="F174" s="194">
        <v>59.036</v>
      </c>
      <c r="H174" s="32"/>
    </row>
    <row r="175" spans="2:8" s="1" customFormat="1" ht="16.9" customHeight="1">
      <c r="B175" s="32"/>
      <c r="C175" s="189" t="s">
        <v>782</v>
      </c>
      <c r="D175" s="190" t="s">
        <v>783</v>
      </c>
      <c r="E175" s="191" t="s">
        <v>172</v>
      </c>
      <c r="F175" s="192">
        <v>59.036</v>
      </c>
      <c r="H175" s="32"/>
    </row>
    <row r="176" spans="2:8" s="1" customFormat="1" ht="16.9" customHeight="1">
      <c r="B176" s="32"/>
      <c r="C176" s="193" t="s">
        <v>3</v>
      </c>
      <c r="D176" s="193" t="s">
        <v>854</v>
      </c>
      <c r="E176" s="17" t="s">
        <v>3</v>
      </c>
      <c r="F176" s="194">
        <v>110.848</v>
      </c>
      <c r="H176" s="32"/>
    </row>
    <row r="177" spans="2:8" s="1" customFormat="1" ht="16.9" customHeight="1">
      <c r="B177" s="32"/>
      <c r="C177" s="193" t="s">
        <v>3</v>
      </c>
      <c r="D177" s="193" t="s">
        <v>855</v>
      </c>
      <c r="E177" s="17" t="s">
        <v>3</v>
      </c>
      <c r="F177" s="194">
        <v>-27.145</v>
      </c>
      <c r="H177" s="32"/>
    </row>
    <row r="178" spans="2:8" s="1" customFormat="1" ht="16.9" customHeight="1">
      <c r="B178" s="32"/>
      <c r="C178" s="193" t="s">
        <v>3</v>
      </c>
      <c r="D178" s="193" t="s">
        <v>856</v>
      </c>
      <c r="E178" s="17" t="s">
        <v>3</v>
      </c>
      <c r="F178" s="194">
        <v>-12.667</v>
      </c>
      <c r="H178" s="32"/>
    </row>
    <row r="179" spans="2:8" s="1" customFormat="1" ht="16.9" customHeight="1">
      <c r="B179" s="32"/>
      <c r="C179" s="193" t="s">
        <v>3</v>
      </c>
      <c r="D179" s="193" t="s">
        <v>857</v>
      </c>
      <c r="E179" s="17" t="s">
        <v>3</v>
      </c>
      <c r="F179" s="194">
        <v>-12</v>
      </c>
      <c r="H179" s="32"/>
    </row>
    <row r="180" spans="2:8" s="1" customFormat="1" ht="16.9" customHeight="1">
      <c r="B180" s="32"/>
      <c r="C180" s="193" t="s">
        <v>782</v>
      </c>
      <c r="D180" s="193" t="s">
        <v>234</v>
      </c>
      <c r="E180" s="17" t="s">
        <v>3</v>
      </c>
      <c r="F180" s="194">
        <v>59.036</v>
      </c>
      <c r="H180" s="32"/>
    </row>
    <row r="181" spans="2:8" s="1" customFormat="1" ht="16.9" customHeight="1">
      <c r="B181" s="32"/>
      <c r="C181" s="195" t="s">
        <v>1682</v>
      </c>
      <c r="H181" s="32"/>
    </row>
    <row r="182" spans="2:8" s="1" customFormat="1" ht="16.9" customHeight="1">
      <c r="B182" s="32"/>
      <c r="C182" s="193" t="s">
        <v>546</v>
      </c>
      <c r="D182" s="193" t="s">
        <v>1709</v>
      </c>
      <c r="E182" s="17" t="s">
        <v>172</v>
      </c>
      <c r="F182" s="194">
        <v>59.036</v>
      </c>
      <c r="H182" s="32"/>
    </row>
    <row r="183" spans="2:8" s="1" customFormat="1" ht="22.5">
      <c r="B183" s="32"/>
      <c r="C183" s="193" t="s">
        <v>456</v>
      </c>
      <c r="D183" s="193" t="s">
        <v>1700</v>
      </c>
      <c r="E183" s="17" t="s">
        <v>172</v>
      </c>
      <c r="F183" s="194">
        <v>65.182</v>
      </c>
      <c r="H183" s="32"/>
    </row>
    <row r="184" spans="2:8" s="1" customFormat="1" ht="16.9" customHeight="1">
      <c r="B184" s="32"/>
      <c r="C184" s="193" t="s">
        <v>470</v>
      </c>
      <c r="D184" s="193" t="s">
        <v>1703</v>
      </c>
      <c r="E184" s="17" t="s">
        <v>198</v>
      </c>
      <c r="F184" s="194">
        <v>82.899</v>
      </c>
      <c r="H184" s="32"/>
    </row>
    <row r="185" spans="2:8" s="1" customFormat="1" ht="16.9" customHeight="1">
      <c r="B185" s="32"/>
      <c r="C185" s="189" t="s">
        <v>785</v>
      </c>
      <c r="D185" s="190" t="s">
        <v>786</v>
      </c>
      <c r="E185" s="191" t="s">
        <v>172</v>
      </c>
      <c r="F185" s="192">
        <v>12</v>
      </c>
      <c r="H185" s="32"/>
    </row>
    <row r="186" spans="2:8" s="1" customFormat="1" ht="16.9" customHeight="1">
      <c r="B186" s="32"/>
      <c r="C186" s="193" t="s">
        <v>785</v>
      </c>
      <c r="D186" s="193" t="s">
        <v>1729</v>
      </c>
      <c r="E186" s="17" t="s">
        <v>3</v>
      </c>
      <c r="F186" s="194">
        <v>12</v>
      </c>
      <c r="H186" s="32"/>
    </row>
    <row r="187" spans="2:8" s="1" customFormat="1" ht="16.9" customHeight="1">
      <c r="B187" s="32"/>
      <c r="C187" s="195" t="s">
        <v>1682</v>
      </c>
      <c r="H187" s="32"/>
    </row>
    <row r="188" spans="2:8" s="1" customFormat="1" ht="16.9" customHeight="1">
      <c r="B188" s="32"/>
      <c r="C188" s="193" t="s">
        <v>546</v>
      </c>
      <c r="D188" s="193" t="s">
        <v>1709</v>
      </c>
      <c r="E188" s="17" t="s">
        <v>172</v>
      </c>
      <c r="F188" s="194">
        <v>59.036</v>
      </c>
      <c r="H188" s="32"/>
    </row>
    <row r="189" spans="2:8" s="1" customFormat="1" ht="26.45" customHeight="1">
      <c r="B189" s="32"/>
      <c r="C189" s="188" t="s">
        <v>1730</v>
      </c>
      <c r="D189" s="188" t="s">
        <v>95</v>
      </c>
      <c r="H189" s="32"/>
    </row>
    <row r="190" spans="2:8" s="1" customFormat="1" ht="16.9" customHeight="1">
      <c r="B190" s="32"/>
      <c r="C190" s="189" t="s">
        <v>778</v>
      </c>
      <c r="D190" s="190" t="s">
        <v>1057</v>
      </c>
      <c r="E190" s="191" t="s">
        <v>172</v>
      </c>
      <c r="F190" s="192">
        <v>20</v>
      </c>
      <c r="H190" s="32"/>
    </row>
    <row r="191" spans="2:8" s="1" customFormat="1" ht="16.9" customHeight="1">
      <c r="B191" s="32"/>
      <c r="C191" s="193" t="s">
        <v>778</v>
      </c>
      <c r="D191" s="193" t="s">
        <v>1083</v>
      </c>
      <c r="E191" s="17" t="s">
        <v>3</v>
      </c>
      <c r="F191" s="194">
        <v>20</v>
      </c>
      <c r="H191" s="32"/>
    </row>
    <row r="192" spans="2:8" s="1" customFormat="1" ht="16.9" customHeight="1">
      <c r="B192" s="32"/>
      <c r="C192" s="195" t="s">
        <v>1682</v>
      </c>
      <c r="H192" s="32"/>
    </row>
    <row r="193" spans="2:8" s="1" customFormat="1" ht="22.5">
      <c r="B193" s="32"/>
      <c r="C193" s="193" t="s">
        <v>1079</v>
      </c>
      <c r="D193" s="193" t="s">
        <v>1731</v>
      </c>
      <c r="E193" s="17" t="s">
        <v>172</v>
      </c>
      <c r="F193" s="194">
        <v>20</v>
      </c>
      <c r="H193" s="32"/>
    </row>
    <row r="194" spans="2:8" s="1" customFormat="1" ht="16.9" customHeight="1">
      <c r="B194" s="32"/>
      <c r="C194" s="193" t="s">
        <v>470</v>
      </c>
      <c r="D194" s="193" t="s">
        <v>1703</v>
      </c>
      <c r="E194" s="17" t="s">
        <v>198</v>
      </c>
      <c r="F194" s="194">
        <v>40.976</v>
      </c>
      <c r="H194" s="32"/>
    </row>
    <row r="195" spans="2:8" s="1" customFormat="1" ht="16.9" customHeight="1">
      <c r="B195" s="32"/>
      <c r="C195" s="189" t="s">
        <v>790</v>
      </c>
      <c r="D195" s="190" t="s">
        <v>791</v>
      </c>
      <c r="E195" s="191" t="s">
        <v>172</v>
      </c>
      <c r="F195" s="192">
        <v>25.61</v>
      </c>
      <c r="H195" s="32"/>
    </row>
    <row r="196" spans="2:8" s="1" customFormat="1" ht="16.9" customHeight="1">
      <c r="B196" s="32"/>
      <c r="C196" s="193" t="s">
        <v>3</v>
      </c>
      <c r="D196" s="193" t="s">
        <v>1076</v>
      </c>
      <c r="E196" s="17" t="s">
        <v>3</v>
      </c>
      <c r="F196" s="194">
        <v>45.61</v>
      </c>
      <c r="H196" s="32"/>
    </row>
    <row r="197" spans="2:8" s="1" customFormat="1" ht="16.9" customHeight="1">
      <c r="B197" s="32"/>
      <c r="C197" s="193" t="s">
        <v>3</v>
      </c>
      <c r="D197" s="193" t="s">
        <v>1077</v>
      </c>
      <c r="E197" s="17" t="s">
        <v>3</v>
      </c>
      <c r="F197" s="194">
        <v>-20</v>
      </c>
      <c r="H197" s="32"/>
    </row>
    <row r="198" spans="2:8" s="1" customFormat="1" ht="16.9" customHeight="1">
      <c r="B198" s="32"/>
      <c r="C198" s="193" t="s">
        <v>790</v>
      </c>
      <c r="D198" s="193" t="s">
        <v>234</v>
      </c>
      <c r="E198" s="17" t="s">
        <v>3</v>
      </c>
      <c r="F198" s="194">
        <v>25.61</v>
      </c>
      <c r="H198" s="32"/>
    </row>
    <row r="199" spans="2:8" s="1" customFormat="1" ht="16.9" customHeight="1">
      <c r="B199" s="32"/>
      <c r="C199" s="195" t="s">
        <v>1682</v>
      </c>
      <c r="H199" s="32"/>
    </row>
    <row r="200" spans="2:8" s="1" customFormat="1" ht="16.9" customHeight="1">
      <c r="B200" s="32"/>
      <c r="C200" s="193" t="s">
        <v>470</v>
      </c>
      <c r="D200" s="193" t="s">
        <v>1703</v>
      </c>
      <c r="E200" s="17" t="s">
        <v>198</v>
      </c>
      <c r="F200" s="194">
        <v>25.61</v>
      </c>
      <c r="H200" s="32"/>
    </row>
    <row r="201" spans="2:8" s="1" customFormat="1" ht="22.5">
      <c r="B201" s="32"/>
      <c r="C201" s="193" t="s">
        <v>461</v>
      </c>
      <c r="D201" s="193" t="s">
        <v>1701</v>
      </c>
      <c r="E201" s="17" t="s">
        <v>172</v>
      </c>
      <c r="F201" s="194">
        <v>25.61</v>
      </c>
      <c r="H201" s="32"/>
    </row>
    <row r="202" spans="2:8" s="1" customFormat="1" ht="16.9" customHeight="1">
      <c r="B202" s="32"/>
      <c r="C202" s="189" t="s">
        <v>48</v>
      </c>
      <c r="D202" s="190" t="s">
        <v>1055</v>
      </c>
      <c r="E202" s="191" t="s">
        <v>172</v>
      </c>
      <c r="F202" s="192">
        <v>0.99</v>
      </c>
      <c r="H202" s="32"/>
    </row>
    <row r="203" spans="2:8" s="1" customFormat="1" ht="16.9" customHeight="1">
      <c r="B203" s="32"/>
      <c r="C203" s="193" t="s">
        <v>3</v>
      </c>
      <c r="D203" s="193" t="s">
        <v>1069</v>
      </c>
      <c r="E203" s="17" t="s">
        <v>3</v>
      </c>
      <c r="F203" s="194">
        <v>0.99</v>
      </c>
      <c r="H203" s="32"/>
    </row>
    <row r="204" spans="2:8" s="1" customFormat="1" ht="16.9" customHeight="1">
      <c r="B204" s="32"/>
      <c r="C204" s="193" t="s">
        <v>48</v>
      </c>
      <c r="D204" s="193" t="s">
        <v>234</v>
      </c>
      <c r="E204" s="17" t="s">
        <v>3</v>
      </c>
      <c r="F204" s="194">
        <v>0.99</v>
      </c>
      <c r="H204" s="32"/>
    </row>
    <row r="205" spans="2:8" s="1" customFormat="1" ht="16.9" customHeight="1">
      <c r="B205" s="32"/>
      <c r="C205" s="195" t="s">
        <v>1682</v>
      </c>
      <c r="H205" s="32"/>
    </row>
    <row r="206" spans="2:8" s="1" customFormat="1" ht="16.9" customHeight="1">
      <c r="B206" s="32"/>
      <c r="C206" s="193" t="s">
        <v>1066</v>
      </c>
      <c r="D206" s="193" t="s">
        <v>1732</v>
      </c>
      <c r="E206" s="17" t="s">
        <v>172</v>
      </c>
      <c r="F206" s="194">
        <v>0.99</v>
      </c>
      <c r="H206" s="32"/>
    </row>
    <row r="207" spans="2:8" s="1" customFormat="1" ht="22.5">
      <c r="B207" s="32"/>
      <c r="C207" s="193" t="s">
        <v>456</v>
      </c>
      <c r="D207" s="193" t="s">
        <v>1700</v>
      </c>
      <c r="E207" s="17" t="s">
        <v>172</v>
      </c>
      <c r="F207" s="194">
        <v>87.48</v>
      </c>
      <c r="H207" s="32"/>
    </row>
    <row r="208" spans="2:8" s="1" customFormat="1" ht="7.35" customHeight="1">
      <c r="B208" s="41"/>
      <c r="C208" s="42"/>
      <c r="D208" s="42"/>
      <c r="E208" s="42"/>
      <c r="F208" s="42"/>
      <c r="G208" s="42"/>
      <c r="H208" s="32"/>
    </row>
    <row r="209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6" customWidth="1"/>
    <col min="2" max="2" width="1.7109375" style="196" customWidth="1"/>
    <col min="3" max="4" width="5.00390625" style="196" customWidth="1"/>
    <col min="5" max="5" width="11.7109375" style="196" customWidth="1"/>
    <col min="6" max="6" width="9.140625" style="196" customWidth="1"/>
    <col min="7" max="7" width="5.00390625" style="196" customWidth="1"/>
    <col min="8" max="8" width="77.8515625" style="196" customWidth="1"/>
    <col min="9" max="10" width="20.00390625" style="196" customWidth="1"/>
    <col min="11" max="11" width="1.7109375" style="196" customWidth="1"/>
  </cols>
  <sheetData>
    <row r="1" ht="37.5" customHeight="1"/>
    <row r="2" spans="2:11" ht="7.5" customHeight="1">
      <c r="B2" s="197"/>
      <c r="C2" s="198"/>
      <c r="D2" s="198"/>
      <c r="E2" s="198"/>
      <c r="F2" s="198"/>
      <c r="G2" s="198"/>
      <c r="H2" s="198"/>
      <c r="I2" s="198"/>
      <c r="J2" s="198"/>
      <c r="K2" s="199"/>
    </row>
    <row r="3" spans="2:11" s="15" customFormat="1" ht="45" customHeight="1">
      <c r="B3" s="200"/>
      <c r="C3" s="349" t="s">
        <v>1733</v>
      </c>
      <c r="D3" s="349"/>
      <c r="E3" s="349"/>
      <c r="F3" s="349"/>
      <c r="G3" s="349"/>
      <c r="H3" s="349"/>
      <c r="I3" s="349"/>
      <c r="J3" s="349"/>
      <c r="K3" s="201"/>
    </row>
    <row r="4" spans="2:11" ht="25.5" customHeight="1">
      <c r="B4" s="202"/>
      <c r="C4" s="350" t="s">
        <v>1734</v>
      </c>
      <c r="D4" s="350"/>
      <c r="E4" s="350"/>
      <c r="F4" s="350"/>
      <c r="G4" s="350"/>
      <c r="H4" s="350"/>
      <c r="I4" s="350"/>
      <c r="J4" s="350"/>
      <c r="K4" s="203"/>
    </row>
    <row r="5" spans="2:11" ht="5.25" customHeight="1">
      <c r="B5" s="202"/>
      <c r="C5" s="204"/>
      <c r="D5" s="204"/>
      <c r="E5" s="204"/>
      <c r="F5" s="204"/>
      <c r="G5" s="204"/>
      <c r="H5" s="204"/>
      <c r="I5" s="204"/>
      <c r="J5" s="204"/>
      <c r="K5" s="203"/>
    </row>
    <row r="6" spans="2:11" ht="15" customHeight="1">
      <c r="B6" s="202"/>
      <c r="C6" s="348" t="s">
        <v>1735</v>
      </c>
      <c r="D6" s="348"/>
      <c r="E6" s="348"/>
      <c r="F6" s="348"/>
      <c r="G6" s="348"/>
      <c r="H6" s="348"/>
      <c r="I6" s="348"/>
      <c r="J6" s="348"/>
      <c r="K6" s="203"/>
    </row>
    <row r="7" spans="2:11" ht="15" customHeight="1">
      <c r="B7" s="206"/>
      <c r="C7" s="348" t="s">
        <v>1736</v>
      </c>
      <c r="D7" s="348"/>
      <c r="E7" s="348"/>
      <c r="F7" s="348"/>
      <c r="G7" s="348"/>
      <c r="H7" s="348"/>
      <c r="I7" s="348"/>
      <c r="J7" s="348"/>
      <c r="K7" s="203"/>
    </row>
    <row r="8" spans="2:11" ht="12.75" customHeight="1">
      <c r="B8" s="206"/>
      <c r="C8" s="205"/>
      <c r="D8" s="205"/>
      <c r="E8" s="205"/>
      <c r="F8" s="205"/>
      <c r="G8" s="205"/>
      <c r="H8" s="205"/>
      <c r="I8" s="205"/>
      <c r="J8" s="205"/>
      <c r="K8" s="203"/>
    </row>
    <row r="9" spans="2:11" ht="15" customHeight="1">
      <c r="B9" s="206"/>
      <c r="C9" s="348" t="s">
        <v>1737</v>
      </c>
      <c r="D9" s="348"/>
      <c r="E9" s="348"/>
      <c r="F9" s="348"/>
      <c r="G9" s="348"/>
      <c r="H9" s="348"/>
      <c r="I9" s="348"/>
      <c r="J9" s="348"/>
      <c r="K9" s="203"/>
    </row>
    <row r="10" spans="2:11" ht="15" customHeight="1">
      <c r="B10" s="206"/>
      <c r="C10" s="205"/>
      <c r="D10" s="348" t="s">
        <v>1738</v>
      </c>
      <c r="E10" s="348"/>
      <c r="F10" s="348"/>
      <c r="G10" s="348"/>
      <c r="H10" s="348"/>
      <c r="I10" s="348"/>
      <c r="J10" s="348"/>
      <c r="K10" s="203"/>
    </row>
    <row r="11" spans="2:11" ht="15" customHeight="1">
      <c r="B11" s="206"/>
      <c r="C11" s="207"/>
      <c r="D11" s="348" t="s">
        <v>1739</v>
      </c>
      <c r="E11" s="348"/>
      <c r="F11" s="348"/>
      <c r="G11" s="348"/>
      <c r="H11" s="348"/>
      <c r="I11" s="348"/>
      <c r="J11" s="348"/>
      <c r="K11" s="203"/>
    </row>
    <row r="12" spans="2:11" ht="15" customHeight="1">
      <c r="B12" s="206"/>
      <c r="C12" s="207"/>
      <c r="D12" s="205"/>
      <c r="E12" s="205"/>
      <c r="F12" s="205"/>
      <c r="G12" s="205"/>
      <c r="H12" s="205"/>
      <c r="I12" s="205"/>
      <c r="J12" s="205"/>
      <c r="K12" s="203"/>
    </row>
    <row r="13" spans="2:11" ht="15" customHeight="1">
      <c r="B13" s="206"/>
      <c r="C13" s="207"/>
      <c r="D13" s="208" t="s">
        <v>1740</v>
      </c>
      <c r="E13" s="205"/>
      <c r="F13" s="205"/>
      <c r="G13" s="205"/>
      <c r="H13" s="205"/>
      <c r="I13" s="205"/>
      <c r="J13" s="205"/>
      <c r="K13" s="203"/>
    </row>
    <row r="14" spans="2:11" ht="12.75" customHeight="1">
      <c r="B14" s="206"/>
      <c r="C14" s="207"/>
      <c r="D14" s="207"/>
      <c r="E14" s="207"/>
      <c r="F14" s="207"/>
      <c r="G14" s="207"/>
      <c r="H14" s="207"/>
      <c r="I14" s="207"/>
      <c r="J14" s="207"/>
      <c r="K14" s="203"/>
    </row>
    <row r="15" spans="2:11" ht="15" customHeight="1">
      <c r="B15" s="206"/>
      <c r="C15" s="207"/>
      <c r="D15" s="348" t="s">
        <v>1741</v>
      </c>
      <c r="E15" s="348"/>
      <c r="F15" s="348"/>
      <c r="G15" s="348"/>
      <c r="H15" s="348"/>
      <c r="I15" s="348"/>
      <c r="J15" s="348"/>
      <c r="K15" s="203"/>
    </row>
    <row r="16" spans="2:11" ht="15" customHeight="1">
      <c r="B16" s="206"/>
      <c r="C16" s="207"/>
      <c r="D16" s="348" t="s">
        <v>1742</v>
      </c>
      <c r="E16" s="348"/>
      <c r="F16" s="348"/>
      <c r="G16" s="348"/>
      <c r="H16" s="348"/>
      <c r="I16" s="348"/>
      <c r="J16" s="348"/>
      <c r="K16" s="203"/>
    </row>
    <row r="17" spans="2:11" ht="15" customHeight="1">
      <c r="B17" s="206"/>
      <c r="C17" s="207"/>
      <c r="D17" s="348" t="s">
        <v>1743</v>
      </c>
      <c r="E17" s="348"/>
      <c r="F17" s="348"/>
      <c r="G17" s="348"/>
      <c r="H17" s="348"/>
      <c r="I17" s="348"/>
      <c r="J17" s="348"/>
      <c r="K17" s="203"/>
    </row>
    <row r="18" spans="2:11" ht="15" customHeight="1">
      <c r="B18" s="206"/>
      <c r="C18" s="207"/>
      <c r="D18" s="207"/>
      <c r="E18" s="209" t="s">
        <v>78</v>
      </c>
      <c r="F18" s="348" t="s">
        <v>1744</v>
      </c>
      <c r="G18" s="348"/>
      <c r="H18" s="348"/>
      <c r="I18" s="348"/>
      <c r="J18" s="348"/>
      <c r="K18" s="203"/>
    </row>
    <row r="19" spans="2:11" ht="15" customHeight="1">
      <c r="B19" s="206"/>
      <c r="C19" s="207"/>
      <c r="D19" s="207"/>
      <c r="E19" s="209" t="s">
        <v>1745</v>
      </c>
      <c r="F19" s="348" t="s">
        <v>1746</v>
      </c>
      <c r="G19" s="348"/>
      <c r="H19" s="348"/>
      <c r="I19" s="348"/>
      <c r="J19" s="348"/>
      <c r="K19" s="203"/>
    </row>
    <row r="20" spans="2:11" ht="15" customHeight="1">
      <c r="B20" s="206"/>
      <c r="C20" s="207"/>
      <c r="D20" s="207"/>
      <c r="E20" s="209" t="s">
        <v>99</v>
      </c>
      <c r="F20" s="348" t="s">
        <v>1747</v>
      </c>
      <c r="G20" s="348"/>
      <c r="H20" s="348"/>
      <c r="I20" s="348"/>
      <c r="J20" s="348"/>
      <c r="K20" s="203"/>
    </row>
    <row r="21" spans="2:11" ht="15" customHeight="1">
      <c r="B21" s="206"/>
      <c r="C21" s="207"/>
      <c r="D21" s="207"/>
      <c r="E21" s="209" t="s">
        <v>106</v>
      </c>
      <c r="F21" s="348" t="s">
        <v>1748</v>
      </c>
      <c r="G21" s="348"/>
      <c r="H21" s="348"/>
      <c r="I21" s="348"/>
      <c r="J21" s="348"/>
      <c r="K21" s="203"/>
    </row>
    <row r="22" spans="2:11" ht="15" customHeight="1">
      <c r="B22" s="206"/>
      <c r="C22" s="207"/>
      <c r="D22" s="207"/>
      <c r="E22" s="209" t="s">
        <v>1749</v>
      </c>
      <c r="F22" s="348" t="s">
        <v>1299</v>
      </c>
      <c r="G22" s="348"/>
      <c r="H22" s="348"/>
      <c r="I22" s="348"/>
      <c r="J22" s="348"/>
      <c r="K22" s="203"/>
    </row>
    <row r="23" spans="2:11" ht="15" customHeight="1">
      <c r="B23" s="206"/>
      <c r="C23" s="207"/>
      <c r="D23" s="207"/>
      <c r="E23" s="209" t="s">
        <v>1750</v>
      </c>
      <c r="F23" s="348" t="s">
        <v>1751</v>
      </c>
      <c r="G23" s="348"/>
      <c r="H23" s="348"/>
      <c r="I23" s="348"/>
      <c r="J23" s="348"/>
      <c r="K23" s="203"/>
    </row>
    <row r="24" spans="2:11" ht="12.75" customHeight="1">
      <c r="B24" s="206"/>
      <c r="C24" s="207"/>
      <c r="D24" s="207"/>
      <c r="E24" s="207"/>
      <c r="F24" s="207"/>
      <c r="G24" s="207"/>
      <c r="H24" s="207"/>
      <c r="I24" s="207"/>
      <c r="J24" s="207"/>
      <c r="K24" s="203"/>
    </row>
    <row r="25" spans="2:11" ht="15" customHeight="1">
      <c r="B25" s="206"/>
      <c r="C25" s="348" t="s">
        <v>1752</v>
      </c>
      <c r="D25" s="348"/>
      <c r="E25" s="348"/>
      <c r="F25" s="348"/>
      <c r="G25" s="348"/>
      <c r="H25" s="348"/>
      <c r="I25" s="348"/>
      <c r="J25" s="348"/>
      <c r="K25" s="203"/>
    </row>
    <row r="26" spans="2:11" ht="15" customHeight="1">
      <c r="B26" s="206"/>
      <c r="C26" s="348" t="s">
        <v>1753</v>
      </c>
      <c r="D26" s="348"/>
      <c r="E26" s="348"/>
      <c r="F26" s="348"/>
      <c r="G26" s="348"/>
      <c r="H26" s="348"/>
      <c r="I26" s="348"/>
      <c r="J26" s="348"/>
      <c r="K26" s="203"/>
    </row>
    <row r="27" spans="2:11" ht="15" customHeight="1">
      <c r="B27" s="206"/>
      <c r="C27" s="205"/>
      <c r="D27" s="348" t="s">
        <v>1754</v>
      </c>
      <c r="E27" s="348"/>
      <c r="F27" s="348"/>
      <c r="G27" s="348"/>
      <c r="H27" s="348"/>
      <c r="I27" s="348"/>
      <c r="J27" s="348"/>
      <c r="K27" s="203"/>
    </row>
    <row r="28" spans="2:11" ht="15" customHeight="1">
      <c r="B28" s="206"/>
      <c r="C28" s="207"/>
      <c r="D28" s="348" t="s">
        <v>1755</v>
      </c>
      <c r="E28" s="348"/>
      <c r="F28" s="348"/>
      <c r="G28" s="348"/>
      <c r="H28" s="348"/>
      <c r="I28" s="348"/>
      <c r="J28" s="348"/>
      <c r="K28" s="203"/>
    </row>
    <row r="29" spans="2:11" ht="12.75" customHeight="1">
      <c r="B29" s="206"/>
      <c r="C29" s="207"/>
      <c r="D29" s="207"/>
      <c r="E29" s="207"/>
      <c r="F29" s="207"/>
      <c r="G29" s="207"/>
      <c r="H29" s="207"/>
      <c r="I29" s="207"/>
      <c r="J29" s="207"/>
      <c r="K29" s="203"/>
    </row>
    <row r="30" spans="2:11" ht="15" customHeight="1">
      <c r="B30" s="206"/>
      <c r="C30" s="207"/>
      <c r="D30" s="348" t="s">
        <v>1756</v>
      </c>
      <c r="E30" s="348"/>
      <c r="F30" s="348"/>
      <c r="G30" s="348"/>
      <c r="H30" s="348"/>
      <c r="I30" s="348"/>
      <c r="J30" s="348"/>
      <c r="K30" s="203"/>
    </row>
    <row r="31" spans="2:11" ht="15" customHeight="1">
      <c r="B31" s="206"/>
      <c r="C31" s="207"/>
      <c r="D31" s="348" t="s">
        <v>1757</v>
      </c>
      <c r="E31" s="348"/>
      <c r="F31" s="348"/>
      <c r="G31" s="348"/>
      <c r="H31" s="348"/>
      <c r="I31" s="348"/>
      <c r="J31" s="348"/>
      <c r="K31" s="203"/>
    </row>
    <row r="32" spans="2:11" ht="12.75" customHeight="1">
      <c r="B32" s="206"/>
      <c r="C32" s="207"/>
      <c r="D32" s="207"/>
      <c r="E32" s="207"/>
      <c r="F32" s="207"/>
      <c r="G32" s="207"/>
      <c r="H32" s="207"/>
      <c r="I32" s="207"/>
      <c r="J32" s="207"/>
      <c r="K32" s="203"/>
    </row>
    <row r="33" spans="2:11" ht="15" customHeight="1">
      <c r="B33" s="206"/>
      <c r="C33" s="207"/>
      <c r="D33" s="348" t="s">
        <v>1758</v>
      </c>
      <c r="E33" s="348"/>
      <c r="F33" s="348"/>
      <c r="G33" s="348"/>
      <c r="H33" s="348"/>
      <c r="I33" s="348"/>
      <c r="J33" s="348"/>
      <c r="K33" s="203"/>
    </row>
    <row r="34" spans="2:11" ht="15" customHeight="1">
      <c r="B34" s="206"/>
      <c r="C34" s="207"/>
      <c r="D34" s="348" t="s">
        <v>1759</v>
      </c>
      <c r="E34" s="348"/>
      <c r="F34" s="348"/>
      <c r="G34" s="348"/>
      <c r="H34" s="348"/>
      <c r="I34" s="348"/>
      <c r="J34" s="348"/>
      <c r="K34" s="203"/>
    </row>
    <row r="35" spans="2:11" ht="15" customHeight="1">
      <c r="B35" s="206"/>
      <c r="C35" s="207"/>
      <c r="D35" s="348" t="s">
        <v>1760</v>
      </c>
      <c r="E35" s="348"/>
      <c r="F35" s="348"/>
      <c r="G35" s="348"/>
      <c r="H35" s="348"/>
      <c r="I35" s="348"/>
      <c r="J35" s="348"/>
      <c r="K35" s="203"/>
    </row>
    <row r="36" spans="2:11" ht="15" customHeight="1">
      <c r="B36" s="206"/>
      <c r="C36" s="207"/>
      <c r="D36" s="205"/>
      <c r="E36" s="208" t="s">
        <v>143</v>
      </c>
      <c r="F36" s="205"/>
      <c r="G36" s="348" t="s">
        <v>1761</v>
      </c>
      <c r="H36" s="348"/>
      <c r="I36" s="348"/>
      <c r="J36" s="348"/>
      <c r="K36" s="203"/>
    </row>
    <row r="37" spans="2:11" ht="30.75" customHeight="1">
      <c r="B37" s="206"/>
      <c r="C37" s="207"/>
      <c r="D37" s="205"/>
      <c r="E37" s="208" t="s">
        <v>1762</v>
      </c>
      <c r="F37" s="205"/>
      <c r="G37" s="348" t="s">
        <v>1763</v>
      </c>
      <c r="H37" s="348"/>
      <c r="I37" s="348"/>
      <c r="J37" s="348"/>
      <c r="K37" s="203"/>
    </row>
    <row r="38" spans="2:11" ht="15" customHeight="1">
      <c r="B38" s="206"/>
      <c r="C38" s="207"/>
      <c r="D38" s="205"/>
      <c r="E38" s="208" t="s">
        <v>52</v>
      </c>
      <c r="F38" s="205"/>
      <c r="G38" s="348" t="s">
        <v>1764</v>
      </c>
      <c r="H38" s="348"/>
      <c r="I38" s="348"/>
      <c r="J38" s="348"/>
      <c r="K38" s="203"/>
    </row>
    <row r="39" spans="2:11" ht="15" customHeight="1">
      <c r="B39" s="206"/>
      <c r="C39" s="207"/>
      <c r="D39" s="205"/>
      <c r="E39" s="208" t="s">
        <v>53</v>
      </c>
      <c r="F39" s="205"/>
      <c r="G39" s="348" t="s">
        <v>1765</v>
      </c>
      <c r="H39" s="348"/>
      <c r="I39" s="348"/>
      <c r="J39" s="348"/>
      <c r="K39" s="203"/>
    </row>
    <row r="40" spans="2:11" ht="15" customHeight="1">
      <c r="B40" s="206"/>
      <c r="C40" s="207"/>
      <c r="D40" s="205"/>
      <c r="E40" s="208" t="s">
        <v>144</v>
      </c>
      <c r="F40" s="205"/>
      <c r="G40" s="348" t="s">
        <v>1766</v>
      </c>
      <c r="H40" s="348"/>
      <c r="I40" s="348"/>
      <c r="J40" s="348"/>
      <c r="K40" s="203"/>
    </row>
    <row r="41" spans="2:11" ht="15" customHeight="1">
      <c r="B41" s="206"/>
      <c r="C41" s="207"/>
      <c r="D41" s="205"/>
      <c r="E41" s="208" t="s">
        <v>145</v>
      </c>
      <c r="F41" s="205"/>
      <c r="G41" s="348" t="s">
        <v>1767</v>
      </c>
      <c r="H41" s="348"/>
      <c r="I41" s="348"/>
      <c r="J41" s="348"/>
      <c r="K41" s="203"/>
    </row>
    <row r="42" spans="2:11" ht="15" customHeight="1">
      <c r="B42" s="206"/>
      <c r="C42" s="207"/>
      <c r="D42" s="205"/>
      <c r="E42" s="208" t="s">
        <v>1768</v>
      </c>
      <c r="F42" s="205"/>
      <c r="G42" s="348" t="s">
        <v>1769</v>
      </c>
      <c r="H42" s="348"/>
      <c r="I42" s="348"/>
      <c r="J42" s="348"/>
      <c r="K42" s="203"/>
    </row>
    <row r="43" spans="2:11" ht="15" customHeight="1">
      <c r="B43" s="206"/>
      <c r="C43" s="207"/>
      <c r="D43" s="205"/>
      <c r="E43" s="208"/>
      <c r="F43" s="205"/>
      <c r="G43" s="348" t="s">
        <v>1770</v>
      </c>
      <c r="H43" s="348"/>
      <c r="I43" s="348"/>
      <c r="J43" s="348"/>
      <c r="K43" s="203"/>
    </row>
    <row r="44" spans="2:11" ht="15" customHeight="1">
      <c r="B44" s="206"/>
      <c r="C44" s="207"/>
      <c r="D44" s="205"/>
      <c r="E44" s="208" t="s">
        <v>1771</v>
      </c>
      <c r="F44" s="205"/>
      <c r="G44" s="348" t="s">
        <v>1772</v>
      </c>
      <c r="H44" s="348"/>
      <c r="I44" s="348"/>
      <c r="J44" s="348"/>
      <c r="K44" s="203"/>
    </row>
    <row r="45" spans="2:11" ht="15" customHeight="1">
      <c r="B45" s="206"/>
      <c r="C45" s="207"/>
      <c r="D45" s="205"/>
      <c r="E45" s="208" t="s">
        <v>147</v>
      </c>
      <c r="F45" s="205"/>
      <c r="G45" s="348" t="s">
        <v>1773</v>
      </c>
      <c r="H45" s="348"/>
      <c r="I45" s="348"/>
      <c r="J45" s="348"/>
      <c r="K45" s="203"/>
    </row>
    <row r="46" spans="2:11" ht="12.75" customHeight="1">
      <c r="B46" s="206"/>
      <c r="C46" s="207"/>
      <c r="D46" s="205"/>
      <c r="E46" s="205"/>
      <c r="F46" s="205"/>
      <c r="G46" s="205"/>
      <c r="H46" s="205"/>
      <c r="I46" s="205"/>
      <c r="J46" s="205"/>
      <c r="K46" s="203"/>
    </row>
    <row r="47" spans="2:11" ht="15" customHeight="1">
      <c r="B47" s="206"/>
      <c r="C47" s="207"/>
      <c r="D47" s="348" t="s">
        <v>1774</v>
      </c>
      <c r="E47" s="348"/>
      <c r="F47" s="348"/>
      <c r="G47" s="348"/>
      <c r="H47" s="348"/>
      <c r="I47" s="348"/>
      <c r="J47" s="348"/>
      <c r="K47" s="203"/>
    </row>
    <row r="48" spans="2:11" ht="15" customHeight="1">
      <c r="B48" s="206"/>
      <c r="C48" s="207"/>
      <c r="D48" s="207"/>
      <c r="E48" s="348" t="s">
        <v>1775</v>
      </c>
      <c r="F48" s="348"/>
      <c r="G48" s="348"/>
      <c r="H48" s="348"/>
      <c r="I48" s="348"/>
      <c r="J48" s="348"/>
      <c r="K48" s="203"/>
    </row>
    <row r="49" spans="2:11" ht="15" customHeight="1">
      <c r="B49" s="206"/>
      <c r="C49" s="207"/>
      <c r="D49" s="207"/>
      <c r="E49" s="348" t="s">
        <v>1776</v>
      </c>
      <c r="F49" s="348"/>
      <c r="G49" s="348"/>
      <c r="H49" s="348"/>
      <c r="I49" s="348"/>
      <c r="J49" s="348"/>
      <c r="K49" s="203"/>
    </row>
    <row r="50" spans="2:11" ht="15" customHeight="1">
      <c r="B50" s="206"/>
      <c r="C50" s="207"/>
      <c r="D50" s="207"/>
      <c r="E50" s="348" t="s">
        <v>1777</v>
      </c>
      <c r="F50" s="348"/>
      <c r="G50" s="348"/>
      <c r="H50" s="348"/>
      <c r="I50" s="348"/>
      <c r="J50" s="348"/>
      <c r="K50" s="203"/>
    </row>
    <row r="51" spans="2:11" ht="15" customHeight="1">
      <c r="B51" s="206"/>
      <c r="C51" s="207"/>
      <c r="D51" s="348" t="s">
        <v>1778</v>
      </c>
      <c r="E51" s="348"/>
      <c r="F51" s="348"/>
      <c r="G51" s="348"/>
      <c r="H51" s="348"/>
      <c r="I51" s="348"/>
      <c r="J51" s="348"/>
      <c r="K51" s="203"/>
    </row>
    <row r="52" spans="2:11" ht="25.5" customHeight="1">
      <c r="B52" s="202"/>
      <c r="C52" s="350" t="s">
        <v>1779</v>
      </c>
      <c r="D52" s="350"/>
      <c r="E52" s="350"/>
      <c r="F52" s="350"/>
      <c r="G52" s="350"/>
      <c r="H52" s="350"/>
      <c r="I52" s="350"/>
      <c r="J52" s="350"/>
      <c r="K52" s="203"/>
    </row>
    <row r="53" spans="2:11" ht="5.25" customHeight="1">
      <c r="B53" s="202"/>
      <c r="C53" s="204"/>
      <c r="D53" s="204"/>
      <c r="E53" s="204"/>
      <c r="F53" s="204"/>
      <c r="G53" s="204"/>
      <c r="H53" s="204"/>
      <c r="I53" s="204"/>
      <c r="J53" s="204"/>
      <c r="K53" s="203"/>
    </row>
    <row r="54" spans="2:11" ht="15" customHeight="1">
      <c r="B54" s="202"/>
      <c r="C54" s="348" t="s">
        <v>1780</v>
      </c>
      <c r="D54" s="348"/>
      <c r="E54" s="348"/>
      <c r="F54" s="348"/>
      <c r="G54" s="348"/>
      <c r="H54" s="348"/>
      <c r="I54" s="348"/>
      <c r="J54" s="348"/>
      <c r="K54" s="203"/>
    </row>
    <row r="55" spans="2:11" ht="15" customHeight="1">
      <c r="B55" s="202"/>
      <c r="C55" s="348" t="s">
        <v>1781</v>
      </c>
      <c r="D55" s="348"/>
      <c r="E55" s="348"/>
      <c r="F55" s="348"/>
      <c r="G55" s="348"/>
      <c r="H55" s="348"/>
      <c r="I55" s="348"/>
      <c r="J55" s="348"/>
      <c r="K55" s="203"/>
    </row>
    <row r="56" spans="2:11" ht="12.75" customHeight="1">
      <c r="B56" s="202"/>
      <c r="C56" s="205"/>
      <c r="D56" s="205"/>
      <c r="E56" s="205"/>
      <c r="F56" s="205"/>
      <c r="G56" s="205"/>
      <c r="H56" s="205"/>
      <c r="I56" s="205"/>
      <c r="J56" s="205"/>
      <c r="K56" s="203"/>
    </row>
    <row r="57" spans="2:11" ht="15" customHeight="1">
      <c r="B57" s="202"/>
      <c r="C57" s="348" t="s">
        <v>1782</v>
      </c>
      <c r="D57" s="348"/>
      <c r="E57" s="348"/>
      <c r="F57" s="348"/>
      <c r="G57" s="348"/>
      <c r="H57" s="348"/>
      <c r="I57" s="348"/>
      <c r="J57" s="348"/>
      <c r="K57" s="203"/>
    </row>
    <row r="58" spans="2:11" ht="15" customHeight="1">
      <c r="B58" s="202"/>
      <c r="C58" s="207"/>
      <c r="D58" s="348" t="s">
        <v>1783</v>
      </c>
      <c r="E58" s="348"/>
      <c r="F58" s="348"/>
      <c r="G58" s="348"/>
      <c r="H58" s="348"/>
      <c r="I58" s="348"/>
      <c r="J58" s="348"/>
      <c r="K58" s="203"/>
    </row>
    <row r="59" spans="2:11" ht="15" customHeight="1">
      <c r="B59" s="202"/>
      <c r="C59" s="207"/>
      <c r="D59" s="348" t="s">
        <v>1784</v>
      </c>
      <c r="E59" s="348"/>
      <c r="F59" s="348"/>
      <c r="G59" s="348"/>
      <c r="H59" s="348"/>
      <c r="I59" s="348"/>
      <c r="J59" s="348"/>
      <c r="K59" s="203"/>
    </row>
    <row r="60" spans="2:11" ht="15" customHeight="1">
      <c r="B60" s="202"/>
      <c r="C60" s="207"/>
      <c r="D60" s="348" t="s">
        <v>1785</v>
      </c>
      <c r="E60" s="348"/>
      <c r="F60" s="348"/>
      <c r="G60" s="348"/>
      <c r="H60" s="348"/>
      <c r="I60" s="348"/>
      <c r="J60" s="348"/>
      <c r="K60" s="203"/>
    </row>
    <row r="61" spans="2:11" ht="15" customHeight="1">
      <c r="B61" s="202"/>
      <c r="C61" s="207"/>
      <c r="D61" s="348" t="s">
        <v>1786</v>
      </c>
      <c r="E61" s="348"/>
      <c r="F61" s="348"/>
      <c r="G61" s="348"/>
      <c r="H61" s="348"/>
      <c r="I61" s="348"/>
      <c r="J61" s="348"/>
      <c r="K61" s="203"/>
    </row>
    <row r="62" spans="2:11" ht="15" customHeight="1">
      <c r="B62" s="202"/>
      <c r="C62" s="207"/>
      <c r="D62" s="352" t="s">
        <v>1787</v>
      </c>
      <c r="E62" s="352"/>
      <c r="F62" s="352"/>
      <c r="G62" s="352"/>
      <c r="H62" s="352"/>
      <c r="I62" s="352"/>
      <c r="J62" s="352"/>
      <c r="K62" s="203"/>
    </row>
    <row r="63" spans="2:11" ht="15" customHeight="1">
      <c r="B63" s="202"/>
      <c r="C63" s="207"/>
      <c r="D63" s="348" t="s">
        <v>1788</v>
      </c>
      <c r="E63" s="348"/>
      <c r="F63" s="348"/>
      <c r="G63" s="348"/>
      <c r="H63" s="348"/>
      <c r="I63" s="348"/>
      <c r="J63" s="348"/>
      <c r="K63" s="203"/>
    </row>
    <row r="64" spans="2:11" ht="12.75" customHeight="1">
      <c r="B64" s="202"/>
      <c r="C64" s="207"/>
      <c r="D64" s="207"/>
      <c r="E64" s="210"/>
      <c r="F64" s="207"/>
      <c r="G64" s="207"/>
      <c r="H64" s="207"/>
      <c r="I64" s="207"/>
      <c r="J64" s="207"/>
      <c r="K64" s="203"/>
    </row>
    <row r="65" spans="2:11" ht="15" customHeight="1">
      <c r="B65" s="202"/>
      <c r="C65" s="207"/>
      <c r="D65" s="348" t="s">
        <v>1789</v>
      </c>
      <c r="E65" s="348"/>
      <c r="F65" s="348"/>
      <c r="G65" s="348"/>
      <c r="H65" s="348"/>
      <c r="I65" s="348"/>
      <c r="J65" s="348"/>
      <c r="K65" s="203"/>
    </row>
    <row r="66" spans="2:11" ht="15" customHeight="1">
      <c r="B66" s="202"/>
      <c r="C66" s="207"/>
      <c r="D66" s="352" t="s">
        <v>1790</v>
      </c>
      <c r="E66" s="352"/>
      <c r="F66" s="352"/>
      <c r="G66" s="352"/>
      <c r="H66" s="352"/>
      <c r="I66" s="352"/>
      <c r="J66" s="352"/>
      <c r="K66" s="203"/>
    </row>
    <row r="67" spans="2:11" ht="15" customHeight="1">
      <c r="B67" s="202"/>
      <c r="C67" s="207"/>
      <c r="D67" s="348" t="s">
        <v>1791</v>
      </c>
      <c r="E67" s="348"/>
      <c r="F67" s="348"/>
      <c r="G67" s="348"/>
      <c r="H67" s="348"/>
      <c r="I67" s="348"/>
      <c r="J67" s="348"/>
      <c r="K67" s="203"/>
    </row>
    <row r="68" spans="2:11" ht="15" customHeight="1">
      <c r="B68" s="202"/>
      <c r="C68" s="207"/>
      <c r="D68" s="348" t="s">
        <v>1792</v>
      </c>
      <c r="E68" s="348"/>
      <c r="F68" s="348"/>
      <c r="G68" s="348"/>
      <c r="H68" s="348"/>
      <c r="I68" s="348"/>
      <c r="J68" s="348"/>
      <c r="K68" s="203"/>
    </row>
    <row r="69" spans="2:11" ht="15" customHeight="1">
      <c r="B69" s="202"/>
      <c r="C69" s="207"/>
      <c r="D69" s="348" t="s">
        <v>1793</v>
      </c>
      <c r="E69" s="348"/>
      <c r="F69" s="348"/>
      <c r="G69" s="348"/>
      <c r="H69" s="348"/>
      <c r="I69" s="348"/>
      <c r="J69" s="348"/>
      <c r="K69" s="203"/>
    </row>
    <row r="70" spans="2:11" ht="15" customHeight="1">
      <c r="B70" s="202"/>
      <c r="C70" s="207"/>
      <c r="D70" s="348" t="s">
        <v>1794</v>
      </c>
      <c r="E70" s="348"/>
      <c r="F70" s="348"/>
      <c r="G70" s="348"/>
      <c r="H70" s="348"/>
      <c r="I70" s="348"/>
      <c r="J70" s="348"/>
      <c r="K70" s="203"/>
    </row>
    <row r="71" spans="2:11" ht="12.75" customHeight="1">
      <c r="B71" s="211"/>
      <c r="C71" s="212"/>
      <c r="D71" s="212"/>
      <c r="E71" s="212"/>
      <c r="F71" s="212"/>
      <c r="G71" s="212"/>
      <c r="H71" s="212"/>
      <c r="I71" s="212"/>
      <c r="J71" s="212"/>
      <c r="K71" s="213"/>
    </row>
    <row r="72" spans="2:11" ht="18.75" customHeight="1">
      <c r="B72" s="214"/>
      <c r="C72" s="214"/>
      <c r="D72" s="214"/>
      <c r="E72" s="214"/>
      <c r="F72" s="214"/>
      <c r="G72" s="214"/>
      <c r="H72" s="214"/>
      <c r="I72" s="214"/>
      <c r="J72" s="214"/>
      <c r="K72" s="215"/>
    </row>
    <row r="73" spans="2:11" ht="18.75" customHeight="1">
      <c r="B73" s="215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2:11" ht="7.5" customHeight="1">
      <c r="B74" s="216"/>
      <c r="C74" s="217"/>
      <c r="D74" s="217"/>
      <c r="E74" s="217"/>
      <c r="F74" s="217"/>
      <c r="G74" s="217"/>
      <c r="H74" s="217"/>
      <c r="I74" s="217"/>
      <c r="J74" s="217"/>
      <c r="K74" s="218"/>
    </row>
    <row r="75" spans="2:11" ht="45" customHeight="1">
      <c r="B75" s="219"/>
      <c r="C75" s="351" t="s">
        <v>1795</v>
      </c>
      <c r="D75" s="351"/>
      <c r="E75" s="351"/>
      <c r="F75" s="351"/>
      <c r="G75" s="351"/>
      <c r="H75" s="351"/>
      <c r="I75" s="351"/>
      <c r="J75" s="351"/>
      <c r="K75" s="220"/>
    </row>
    <row r="76" spans="2:11" ht="17.25" customHeight="1">
      <c r="B76" s="219"/>
      <c r="C76" s="221" t="s">
        <v>1796</v>
      </c>
      <c r="D76" s="221"/>
      <c r="E76" s="221"/>
      <c r="F76" s="221" t="s">
        <v>1797</v>
      </c>
      <c r="G76" s="222"/>
      <c r="H76" s="221" t="s">
        <v>53</v>
      </c>
      <c r="I76" s="221" t="s">
        <v>56</v>
      </c>
      <c r="J76" s="221" t="s">
        <v>1798</v>
      </c>
      <c r="K76" s="220"/>
    </row>
    <row r="77" spans="2:11" ht="17.25" customHeight="1">
      <c r="B77" s="219"/>
      <c r="C77" s="223" t="s">
        <v>1799</v>
      </c>
      <c r="D77" s="223"/>
      <c r="E77" s="223"/>
      <c r="F77" s="224" t="s">
        <v>1800</v>
      </c>
      <c r="G77" s="225"/>
      <c r="H77" s="223"/>
      <c r="I77" s="223"/>
      <c r="J77" s="223" t="s">
        <v>1801</v>
      </c>
      <c r="K77" s="220"/>
    </row>
    <row r="78" spans="2:11" ht="5.25" customHeight="1">
      <c r="B78" s="219"/>
      <c r="C78" s="226"/>
      <c r="D78" s="226"/>
      <c r="E78" s="226"/>
      <c r="F78" s="226"/>
      <c r="G78" s="227"/>
      <c r="H78" s="226"/>
      <c r="I78" s="226"/>
      <c r="J78" s="226"/>
      <c r="K78" s="220"/>
    </row>
    <row r="79" spans="2:11" ht="15" customHeight="1">
      <c r="B79" s="219"/>
      <c r="C79" s="208" t="s">
        <v>52</v>
      </c>
      <c r="D79" s="228"/>
      <c r="E79" s="228"/>
      <c r="F79" s="229" t="s">
        <v>1802</v>
      </c>
      <c r="G79" s="230"/>
      <c r="H79" s="208" t="s">
        <v>1803</v>
      </c>
      <c r="I79" s="208" t="s">
        <v>1804</v>
      </c>
      <c r="J79" s="208">
        <v>20</v>
      </c>
      <c r="K79" s="220"/>
    </row>
    <row r="80" spans="2:11" ht="15" customHeight="1">
      <c r="B80" s="219"/>
      <c r="C80" s="208" t="s">
        <v>1805</v>
      </c>
      <c r="D80" s="208"/>
      <c r="E80" s="208"/>
      <c r="F80" s="229" t="s">
        <v>1802</v>
      </c>
      <c r="G80" s="230"/>
      <c r="H80" s="208" t="s">
        <v>1806</v>
      </c>
      <c r="I80" s="208" t="s">
        <v>1804</v>
      </c>
      <c r="J80" s="208">
        <v>120</v>
      </c>
      <c r="K80" s="220"/>
    </row>
    <row r="81" spans="2:11" ht="15" customHeight="1">
      <c r="B81" s="231"/>
      <c r="C81" s="208" t="s">
        <v>1807</v>
      </c>
      <c r="D81" s="208"/>
      <c r="E81" s="208"/>
      <c r="F81" s="229" t="s">
        <v>1808</v>
      </c>
      <c r="G81" s="230"/>
      <c r="H81" s="208" t="s">
        <v>1809</v>
      </c>
      <c r="I81" s="208" t="s">
        <v>1804</v>
      </c>
      <c r="J81" s="208">
        <v>50</v>
      </c>
      <c r="K81" s="220"/>
    </row>
    <row r="82" spans="2:11" ht="15" customHeight="1">
      <c r="B82" s="231"/>
      <c r="C82" s="208" t="s">
        <v>1810</v>
      </c>
      <c r="D82" s="208"/>
      <c r="E82" s="208"/>
      <c r="F82" s="229" t="s">
        <v>1802</v>
      </c>
      <c r="G82" s="230"/>
      <c r="H82" s="208" t="s">
        <v>1811</v>
      </c>
      <c r="I82" s="208" t="s">
        <v>1812</v>
      </c>
      <c r="J82" s="208"/>
      <c r="K82" s="220"/>
    </row>
    <row r="83" spans="2:11" ht="15" customHeight="1">
      <c r="B83" s="231"/>
      <c r="C83" s="208" t="s">
        <v>1813</v>
      </c>
      <c r="D83" s="208"/>
      <c r="E83" s="208"/>
      <c r="F83" s="229" t="s">
        <v>1808</v>
      </c>
      <c r="G83" s="208"/>
      <c r="H83" s="208" t="s">
        <v>1814</v>
      </c>
      <c r="I83" s="208" t="s">
        <v>1804</v>
      </c>
      <c r="J83" s="208">
        <v>15</v>
      </c>
      <c r="K83" s="220"/>
    </row>
    <row r="84" spans="2:11" ht="15" customHeight="1">
      <c r="B84" s="231"/>
      <c r="C84" s="208" t="s">
        <v>1815</v>
      </c>
      <c r="D84" s="208"/>
      <c r="E84" s="208"/>
      <c r="F84" s="229" t="s">
        <v>1808</v>
      </c>
      <c r="G84" s="208"/>
      <c r="H84" s="208" t="s">
        <v>1816</v>
      </c>
      <c r="I84" s="208" t="s">
        <v>1804</v>
      </c>
      <c r="J84" s="208">
        <v>15</v>
      </c>
      <c r="K84" s="220"/>
    </row>
    <row r="85" spans="2:11" ht="15" customHeight="1">
      <c r="B85" s="231"/>
      <c r="C85" s="208" t="s">
        <v>1817</v>
      </c>
      <c r="D85" s="208"/>
      <c r="E85" s="208"/>
      <c r="F85" s="229" t="s">
        <v>1808</v>
      </c>
      <c r="G85" s="208"/>
      <c r="H85" s="208" t="s">
        <v>1818</v>
      </c>
      <c r="I85" s="208" t="s">
        <v>1804</v>
      </c>
      <c r="J85" s="208">
        <v>20</v>
      </c>
      <c r="K85" s="220"/>
    </row>
    <row r="86" spans="2:11" ht="15" customHeight="1">
      <c r="B86" s="231"/>
      <c r="C86" s="208" t="s">
        <v>1819</v>
      </c>
      <c r="D86" s="208"/>
      <c r="E86" s="208"/>
      <c r="F86" s="229" t="s">
        <v>1808</v>
      </c>
      <c r="G86" s="208"/>
      <c r="H86" s="208" t="s">
        <v>1820</v>
      </c>
      <c r="I86" s="208" t="s">
        <v>1804</v>
      </c>
      <c r="J86" s="208">
        <v>20</v>
      </c>
      <c r="K86" s="220"/>
    </row>
    <row r="87" spans="2:11" ht="15" customHeight="1">
      <c r="B87" s="231"/>
      <c r="C87" s="208" t="s">
        <v>1821</v>
      </c>
      <c r="D87" s="208"/>
      <c r="E87" s="208"/>
      <c r="F87" s="229" t="s">
        <v>1808</v>
      </c>
      <c r="G87" s="230"/>
      <c r="H87" s="208" t="s">
        <v>1822</v>
      </c>
      <c r="I87" s="208" t="s">
        <v>1804</v>
      </c>
      <c r="J87" s="208">
        <v>50</v>
      </c>
      <c r="K87" s="220"/>
    </row>
    <row r="88" spans="2:11" ht="15" customHeight="1">
      <c r="B88" s="231"/>
      <c r="C88" s="208" t="s">
        <v>1823</v>
      </c>
      <c r="D88" s="208"/>
      <c r="E88" s="208"/>
      <c r="F88" s="229" t="s">
        <v>1808</v>
      </c>
      <c r="G88" s="230"/>
      <c r="H88" s="208" t="s">
        <v>1824</v>
      </c>
      <c r="I88" s="208" t="s">
        <v>1804</v>
      </c>
      <c r="J88" s="208">
        <v>20</v>
      </c>
      <c r="K88" s="220"/>
    </row>
    <row r="89" spans="2:11" ht="15" customHeight="1">
      <c r="B89" s="231"/>
      <c r="C89" s="208" t="s">
        <v>1825</v>
      </c>
      <c r="D89" s="208"/>
      <c r="E89" s="208"/>
      <c r="F89" s="229" t="s">
        <v>1808</v>
      </c>
      <c r="G89" s="230"/>
      <c r="H89" s="208" t="s">
        <v>1826</v>
      </c>
      <c r="I89" s="208" t="s">
        <v>1804</v>
      </c>
      <c r="J89" s="208">
        <v>20</v>
      </c>
      <c r="K89" s="220"/>
    </row>
    <row r="90" spans="2:11" ht="15" customHeight="1">
      <c r="B90" s="231"/>
      <c r="C90" s="208" t="s">
        <v>1827</v>
      </c>
      <c r="D90" s="208"/>
      <c r="E90" s="208"/>
      <c r="F90" s="229" t="s">
        <v>1808</v>
      </c>
      <c r="G90" s="230"/>
      <c r="H90" s="208" t="s">
        <v>1828</v>
      </c>
      <c r="I90" s="208" t="s">
        <v>1804</v>
      </c>
      <c r="J90" s="208">
        <v>50</v>
      </c>
      <c r="K90" s="220"/>
    </row>
    <row r="91" spans="2:11" ht="15" customHeight="1">
      <c r="B91" s="231"/>
      <c r="C91" s="208" t="s">
        <v>1829</v>
      </c>
      <c r="D91" s="208"/>
      <c r="E91" s="208"/>
      <c r="F91" s="229" t="s">
        <v>1808</v>
      </c>
      <c r="G91" s="230"/>
      <c r="H91" s="208" t="s">
        <v>1829</v>
      </c>
      <c r="I91" s="208" t="s">
        <v>1804</v>
      </c>
      <c r="J91" s="208">
        <v>50</v>
      </c>
      <c r="K91" s="220"/>
    </row>
    <row r="92" spans="2:11" ht="15" customHeight="1">
      <c r="B92" s="231"/>
      <c r="C92" s="208" t="s">
        <v>1830</v>
      </c>
      <c r="D92" s="208"/>
      <c r="E92" s="208"/>
      <c r="F92" s="229" t="s">
        <v>1808</v>
      </c>
      <c r="G92" s="230"/>
      <c r="H92" s="208" t="s">
        <v>1831</v>
      </c>
      <c r="I92" s="208" t="s">
        <v>1804</v>
      </c>
      <c r="J92" s="208">
        <v>255</v>
      </c>
      <c r="K92" s="220"/>
    </row>
    <row r="93" spans="2:11" ht="15" customHeight="1">
      <c r="B93" s="231"/>
      <c r="C93" s="208" t="s">
        <v>1832</v>
      </c>
      <c r="D93" s="208"/>
      <c r="E93" s="208"/>
      <c r="F93" s="229" t="s">
        <v>1802</v>
      </c>
      <c r="G93" s="230"/>
      <c r="H93" s="208" t="s">
        <v>1833</v>
      </c>
      <c r="I93" s="208" t="s">
        <v>1834</v>
      </c>
      <c r="J93" s="208"/>
      <c r="K93" s="220"/>
    </row>
    <row r="94" spans="2:11" ht="15" customHeight="1">
      <c r="B94" s="231"/>
      <c r="C94" s="208" t="s">
        <v>1835</v>
      </c>
      <c r="D94" s="208"/>
      <c r="E94" s="208"/>
      <c r="F94" s="229" t="s">
        <v>1802</v>
      </c>
      <c r="G94" s="230"/>
      <c r="H94" s="208" t="s">
        <v>1836</v>
      </c>
      <c r="I94" s="208" t="s">
        <v>1837</v>
      </c>
      <c r="J94" s="208"/>
      <c r="K94" s="220"/>
    </row>
    <row r="95" spans="2:11" ht="15" customHeight="1">
      <c r="B95" s="231"/>
      <c r="C95" s="208" t="s">
        <v>1838</v>
      </c>
      <c r="D95" s="208"/>
      <c r="E95" s="208"/>
      <c r="F95" s="229" t="s">
        <v>1802</v>
      </c>
      <c r="G95" s="230"/>
      <c r="H95" s="208" t="s">
        <v>1838</v>
      </c>
      <c r="I95" s="208" t="s">
        <v>1837</v>
      </c>
      <c r="J95" s="208"/>
      <c r="K95" s="220"/>
    </row>
    <row r="96" spans="2:11" ht="15" customHeight="1">
      <c r="B96" s="231"/>
      <c r="C96" s="208" t="s">
        <v>37</v>
      </c>
      <c r="D96" s="208"/>
      <c r="E96" s="208"/>
      <c r="F96" s="229" t="s">
        <v>1802</v>
      </c>
      <c r="G96" s="230"/>
      <c r="H96" s="208" t="s">
        <v>1839</v>
      </c>
      <c r="I96" s="208" t="s">
        <v>1837</v>
      </c>
      <c r="J96" s="208"/>
      <c r="K96" s="220"/>
    </row>
    <row r="97" spans="2:11" ht="15" customHeight="1">
      <c r="B97" s="231"/>
      <c r="C97" s="208" t="s">
        <v>47</v>
      </c>
      <c r="D97" s="208"/>
      <c r="E97" s="208"/>
      <c r="F97" s="229" t="s">
        <v>1802</v>
      </c>
      <c r="G97" s="230"/>
      <c r="H97" s="208" t="s">
        <v>1840</v>
      </c>
      <c r="I97" s="208" t="s">
        <v>1837</v>
      </c>
      <c r="J97" s="208"/>
      <c r="K97" s="220"/>
    </row>
    <row r="98" spans="2:11" ht="15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4"/>
    </row>
    <row r="99" spans="2:11" ht="18.7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5"/>
    </row>
    <row r="100" spans="2:11" ht="18.75" customHeight="1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</row>
    <row r="101" spans="2:11" ht="7.5" customHeight="1">
      <c r="B101" s="216"/>
      <c r="C101" s="217"/>
      <c r="D101" s="217"/>
      <c r="E101" s="217"/>
      <c r="F101" s="217"/>
      <c r="G101" s="217"/>
      <c r="H101" s="217"/>
      <c r="I101" s="217"/>
      <c r="J101" s="217"/>
      <c r="K101" s="218"/>
    </row>
    <row r="102" spans="2:11" ht="45" customHeight="1">
      <c r="B102" s="219"/>
      <c r="C102" s="351" t="s">
        <v>1841</v>
      </c>
      <c r="D102" s="351"/>
      <c r="E102" s="351"/>
      <c r="F102" s="351"/>
      <c r="G102" s="351"/>
      <c r="H102" s="351"/>
      <c r="I102" s="351"/>
      <c r="J102" s="351"/>
      <c r="K102" s="220"/>
    </row>
    <row r="103" spans="2:11" ht="17.25" customHeight="1">
      <c r="B103" s="219"/>
      <c r="C103" s="221" t="s">
        <v>1796</v>
      </c>
      <c r="D103" s="221"/>
      <c r="E103" s="221"/>
      <c r="F103" s="221" t="s">
        <v>1797</v>
      </c>
      <c r="G103" s="222"/>
      <c r="H103" s="221" t="s">
        <v>53</v>
      </c>
      <c r="I103" s="221" t="s">
        <v>56</v>
      </c>
      <c r="J103" s="221" t="s">
        <v>1798</v>
      </c>
      <c r="K103" s="220"/>
    </row>
    <row r="104" spans="2:11" ht="17.25" customHeight="1">
      <c r="B104" s="219"/>
      <c r="C104" s="223" t="s">
        <v>1799</v>
      </c>
      <c r="D104" s="223"/>
      <c r="E104" s="223"/>
      <c r="F104" s="224" t="s">
        <v>1800</v>
      </c>
      <c r="G104" s="225"/>
      <c r="H104" s="223"/>
      <c r="I104" s="223"/>
      <c r="J104" s="223" t="s">
        <v>1801</v>
      </c>
      <c r="K104" s="220"/>
    </row>
    <row r="105" spans="2:11" ht="5.25" customHeight="1">
      <c r="B105" s="219"/>
      <c r="C105" s="221"/>
      <c r="D105" s="221"/>
      <c r="E105" s="221"/>
      <c r="F105" s="221"/>
      <c r="G105" s="237"/>
      <c r="H105" s="221"/>
      <c r="I105" s="221"/>
      <c r="J105" s="221"/>
      <c r="K105" s="220"/>
    </row>
    <row r="106" spans="2:11" ht="15" customHeight="1">
      <c r="B106" s="219"/>
      <c r="C106" s="208" t="s">
        <v>52</v>
      </c>
      <c r="D106" s="228"/>
      <c r="E106" s="228"/>
      <c r="F106" s="229" t="s">
        <v>1802</v>
      </c>
      <c r="G106" s="208"/>
      <c r="H106" s="208" t="s">
        <v>1842</v>
      </c>
      <c r="I106" s="208" t="s">
        <v>1804</v>
      </c>
      <c r="J106" s="208">
        <v>20</v>
      </c>
      <c r="K106" s="220"/>
    </row>
    <row r="107" spans="2:11" ht="15" customHeight="1">
      <c r="B107" s="219"/>
      <c r="C107" s="208" t="s">
        <v>1805</v>
      </c>
      <c r="D107" s="208"/>
      <c r="E107" s="208"/>
      <c r="F107" s="229" t="s">
        <v>1802</v>
      </c>
      <c r="G107" s="208"/>
      <c r="H107" s="208" t="s">
        <v>1842</v>
      </c>
      <c r="I107" s="208" t="s">
        <v>1804</v>
      </c>
      <c r="J107" s="208">
        <v>120</v>
      </c>
      <c r="K107" s="220"/>
    </row>
    <row r="108" spans="2:11" ht="15" customHeight="1">
      <c r="B108" s="231"/>
      <c r="C108" s="208" t="s">
        <v>1807</v>
      </c>
      <c r="D108" s="208"/>
      <c r="E108" s="208"/>
      <c r="F108" s="229" t="s">
        <v>1808</v>
      </c>
      <c r="G108" s="208"/>
      <c r="H108" s="208" t="s">
        <v>1842</v>
      </c>
      <c r="I108" s="208" t="s">
        <v>1804</v>
      </c>
      <c r="J108" s="208">
        <v>50</v>
      </c>
      <c r="K108" s="220"/>
    </row>
    <row r="109" spans="2:11" ht="15" customHeight="1">
      <c r="B109" s="231"/>
      <c r="C109" s="208" t="s">
        <v>1810</v>
      </c>
      <c r="D109" s="208"/>
      <c r="E109" s="208"/>
      <c r="F109" s="229" t="s">
        <v>1802</v>
      </c>
      <c r="G109" s="208"/>
      <c r="H109" s="208" t="s">
        <v>1842</v>
      </c>
      <c r="I109" s="208" t="s">
        <v>1812</v>
      </c>
      <c r="J109" s="208"/>
      <c r="K109" s="220"/>
    </row>
    <row r="110" spans="2:11" ht="15" customHeight="1">
      <c r="B110" s="231"/>
      <c r="C110" s="208" t="s">
        <v>1821</v>
      </c>
      <c r="D110" s="208"/>
      <c r="E110" s="208"/>
      <c r="F110" s="229" t="s">
        <v>1808</v>
      </c>
      <c r="G110" s="208"/>
      <c r="H110" s="208" t="s">
        <v>1842</v>
      </c>
      <c r="I110" s="208" t="s">
        <v>1804</v>
      </c>
      <c r="J110" s="208">
        <v>50</v>
      </c>
      <c r="K110" s="220"/>
    </row>
    <row r="111" spans="2:11" ht="15" customHeight="1">
      <c r="B111" s="231"/>
      <c r="C111" s="208" t="s">
        <v>1829</v>
      </c>
      <c r="D111" s="208"/>
      <c r="E111" s="208"/>
      <c r="F111" s="229" t="s">
        <v>1808</v>
      </c>
      <c r="G111" s="208"/>
      <c r="H111" s="208" t="s">
        <v>1842</v>
      </c>
      <c r="I111" s="208" t="s">
        <v>1804</v>
      </c>
      <c r="J111" s="208">
        <v>50</v>
      </c>
      <c r="K111" s="220"/>
    </row>
    <row r="112" spans="2:11" ht="15" customHeight="1">
      <c r="B112" s="231"/>
      <c r="C112" s="208" t="s">
        <v>1827</v>
      </c>
      <c r="D112" s="208"/>
      <c r="E112" s="208"/>
      <c r="F112" s="229" t="s">
        <v>1808</v>
      </c>
      <c r="G112" s="208"/>
      <c r="H112" s="208" t="s">
        <v>1842</v>
      </c>
      <c r="I112" s="208" t="s">
        <v>1804</v>
      </c>
      <c r="J112" s="208">
        <v>50</v>
      </c>
      <c r="K112" s="220"/>
    </row>
    <row r="113" spans="2:11" ht="15" customHeight="1">
      <c r="B113" s="231"/>
      <c r="C113" s="208" t="s">
        <v>52</v>
      </c>
      <c r="D113" s="208"/>
      <c r="E113" s="208"/>
      <c r="F113" s="229" t="s">
        <v>1802</v>
      </c>
      <c r="G113" s="208"/>
      <c r="H113" s="208" t="s">
        <v>1843</v>
      </c>
      <c r="I113" s="208" t="s">
        <v>1804</v>
      </c>
      <c r="J113" s="208">
        <v>20</v>
      </c>
      <c r="K113" s="220"/>
    </row>
    <row r="114" spans="2:11" ht="15" customHeight="1">
      <c r="B114" s="231"/>
      <c r="C114" s="208" t="s">
        <v>1844</v>
      </c>
      <c r="D114" s="208"/>
      <c r="E114" s="208"/>
      <c r="F114" s="229" t="s">
        <v>1802</v>
      </c>
      <c r="G114" s="208"/>
      <c r="H114" s="208" t="s">
        <v>1845</v>
      </c>
      <c r="I114" s="208" t="s">
        <v>1804</v>
      </c>
      <c r="J114" s="208">
        <v>120</v>
      </c>
      <c r="K114" s="220"/>
    </row>
    <row r="115" spans="2:11" ht="15" customHeight="1">
      <c r="B115" s="231"/>
      <c r="C115" s="208" t="s">
        <v>37</v>
      </c>
      <c r="D115" s="208"/>
      <c r="E115" s="208"/>
      <c r="F115" s="229" t="s">
        <v>1802</v>
      </c>
      <c r="G115" s="208"/>
      <c r="H115" s="208" t="s">
        <v>1846</v>
      </c>
      <c r="I115" s="208" t="s">
        <v>1837</v>
      </c>
      <c r="J115" s="208"/>
      <c r="K115" s="220"/>
    </row>
    <row r="116" spans="2:11" ht="15" customHeight="1">
      <c r="B116" s="231"/>
      <c r="C116" s="208" t="s">
        <v>47</v>
      </c>
      <c r="D116" s="208"/>
      <c r="E116" s="208"/>
      <c r="F116" s="229" t="s">
        <v>1802</v>
      </c>
      <c r="G116" s="208"/>
      <c r="H116" s="208" t="s">
        <v>1847</v>
      </c>
      <c r="I116" s="208" t="s">
        <v>1837</v>
      </c>
      <c r="J116" s="208"/>
      <c r="K116" s="220"/>
    </row>
    <row r="117" spans="2:11" ht="15" customHeight="1">
      <c r="B117" s="231"/>
      <c r="C117" s="208" t="s">
        <v>56</v>
      </c>
      <c r="D117" s="208"/>
      <c r="E117" s="208"/>
      <c r="F117" s="229" t="s">
        <v>1802</v>
      </c>
      <c r="G117" s="208"/>
      <c r="H117" s="208" t="s">
        <v>1848</v>
      </c>
      <c r="I117" s="208" t="s">
        <v>1849</v>
      </c>
      <c r="J117" s="208"/>
      <c r="K117" s="220"/>
    </row>
    <row r="118" spans="2:11" ht="15" customHeight="1">
      <c r="B118" s="232"/>
      <c r="C118" s="238"/>
      <c r="D118" s="238"/>
      <c r="E118" s="238"/>
      <c r="F118" s="238"/>
      <c r="G118" s="238"/>
      <c r="H118" s="238"/>
      <c r="I118" s="238"/>
      <c r="J118" s="238"/>
      <c r="K118" s="234"/>
    </row>
    <row r="119" spans="2:11" ht="18.75" customHeight="1">
      <c r="B119" s="239"/>
      <c r="C119" s="240"/>
      <c r="D119" s="240"/>
      <c r="E119" s="240"/>
      <c r="F119" s="241"/>
      <c r="G119" s="240"/>
      <c r="H119" s="240"/>
      <c r="I119" s="240"/>
      <c r="J119" s="240"/>
      <c r="K119" s="239"/>
    </row>
    <row r="120" spans="2:11" ht="18.75" customHeight="1"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2:11" ht="7.5" customHeight="1">
      <c r="B121" s="242"/>
      <c r="C121" s="243"/>
      <c r="D121" s="243"/>
      <c r="E121" s="243"/>
      <c r="F121" s="243"/>
      <c r="G121" s="243"/>
      <c r="H121" s="243"/>
      <c r="I121" s="243"/>
      <c r="J121" s="243"/>
      <c r="K121" s="244"/>
    </row>
    <row r="122" spans="2:11" ht="45" customHeight="1">
      <c r="B122" s="245"/>
      <c r="C122" s="349" t="s">
        <v>1850</v>
      </c>
      <c r="D122" s="349"/>
      <c r="E122" s="349"/>
      <c r="F122" s="349"/>
      <c r="G122" s="349"/>
      <c r="H122" s="349"/>
      <c r="I122" s="349"/>
      <c r="J122" s="349"/>
      <c r="K122" s="246"/>
    </row>
    <row r="123" spans="2:11" ht="17.25" customHeight="1">
      <c r="B123" s="247"/>
      <c r="C123" s="221" t="s">
        <v>1796</v>
      </c>
      <c r="D123" s="221"/>
      <c r="E123" s="221"/>
      <c r="F123" s="221" t="s">
        <v>1797</v>
      </c>
      <c r="G123" s="222"/>
      <c r="H123" s="221" t="s">
        <v>53</v>
      </c>
      <c r="I123" s="221" t="s">
        <v>56</v>
      </c>
      <c r="J123" s="221" t="s">
        <v>1798</v>
      </c>
      <c r="K123" s="248"/>
    </row>
    <row r="124" spans="2:11" ht="17.25" customHeight="1">
      <c r="B124" s="247"/>
      <c r="C124" s="223" t="s">
        <v>1799</v>
      </c>
      <c r="D124" s="223"/>
      <c r="E124" s="223"/>
      <c r="F124" s="224" t="s">
        <v>1800</v>
      </c>
      <c r="G124" s="225"/>
      <c r="H124" s="223"/>
      <c r="I124" s="223"/>
      <c r="J124" s="223" t="s">
        <v>1801</v>
      </c>
      <c r="K124" s="248"/>
    </row>
    <row r="125" spans="2:11" ht="5.25" customHeight="1">
      <c r="B125" s="249"/>
      <c r="C125" s="226"/>
      <c r="D125" s="226"/>
      <c r="E125" s="226"/>
      <c r="F125" s="226"/>
      <c r="G125" s="250"/>
      <c r="H125" s="226"/>
      <c r="I125" s="226"/>
      <c r="J125" s="226"/>
      <c r="K125" s="251"/>
    </row>
    <row r="126" spans="2:11" ht="15" customHeight="1">
      <c r="B126" s="249"/>
      <c r="C126" s="208" t="s">
        <v>1805</v>
      </c>
      <c r="D126" s="228"/>
      <c r="E126" s="228"/>
      <c r="F126" s="229" t="s">
        <v>1802</v>
      </c>
      <c r="G126" s="208"/>
      <c r="H126" s="208" t="s">
        <v>1842</v>
      </c>
      <c r="I126" s="208" t="s">
        <v>1804</v>
      </c>
      <c r="J126" s="208">
        <v>120</v>
      </c>
      <c r="K126" s="252"/>
    </row>
    <row r="127" spans="2:11" ht="15" customHeight="1">
      <c r="B127" s="249"/>
      <c r="C127" s="208" t="s">
        <v>1851</v>
      </c>
      <c r="D127" s="208"/>
      <c r="E127" s="208"/>
      <c r="F127" s="229" t="s">
        <v>1802</v>
      </c>
      <c r="G127" s="208"/>
      <c r="H127" s="208" t="s">
        <v>1852</v>
      </c>
      <c r="I127" s="208" t="s">
        <v>1804</v>
      </c>
      <c r="J127" s="208" t="s">
        <v>1853</v>
      </c>
      <c r="K127" s="252"/>
    </row>
    <row r="128" spans="2:11" ht="15" customHeight="1">
      <c r="B128" s="249"/>
      <c r="C128" s="208" t="s">
        <v>1750</v>
      </c>
      <c r="D128" s="208"/>
      <c r="E128" s="208"/>
      <c r="F128" s="229" t="s">
        <v>1802</v>
      </c>
      <c r="G128" s="208"/>
      <c r="H128" s="208" t="s">
        <v>1854</v>
      </c>
      <c r="I128" s="208" t="s">
        <v>1804</v>
      </c>
      <c r="J128" s="208" t="s">
        <v>1853</v>
      </c>
      <c r="K128" s="252"/>
    </row>
    <row r="129" spans="2:11" ht="15" customHeight="1">
      <c r="B129" s="249"/>
      <c r="C129" s="208" t="s">
        <v>1813</v>
      </c>
      <c r="D129" s="208"/>
      <c r="E129" s="208"/>
      <c r="F129" s="229" t="s">
        <v>1808</v>
      </c>
      <c r="G129" s="208"/>
      <c r="H129" s="208" t="s">
        <v>1814</v>
      </c>
      <c r="I129" s="208" t="s">
        <v>1804</v>
      </c>
      <c r="J129" s="208">
        <v>15</v>
      </c>
      <c r="K129" s="252"/>
    </row>
    <row r="130" spans="2:11" ht="15" customHeight="1">
      <c r="B130" s="249"/>
      <c r="C130" s="208" t="s">
        <v>1815</v>
      </c>
      <c r="D130" s="208"/>
      <c r="E130" s="208"/>
      <c r="F130" s="229" t="s">
        <v>1808</v>
      </c>
      <c r="G130" s="208"/>
      <c r="H130" s="208" t="s">
        <v>1816</v>
      </c>
      <c r="I130" s="208" t="s">
        <v>1804</v>
      </c>
      <c r="J130" s="208">
        <v>15</v>
      </c>
      <c r="K130" s="252"/>
    </row>
    <row r="131" spans="2:11" ht="15" customHeight="1">
      <c r="B131" s="249"/>
      <c r="C131" s="208" t="s">
        <v>1817</v>
      </c>
      <c r="D131" s="208"/>
      <c r="E131" s="208"/>
      <c r="F131" s="229" t="s">
        <v>1808</v>
      </c>
      <c r="G131" s="208"/>
      <c r="H131" s="208" t="s">
        <v>1818</v>
      </c>
      <c r="I131" s="208" t="s">
        <v>1804</v>
      </c>
      <c r="J131" s="208">
        <v>20</v>
      </c>
      <c r="K131" s="252"/>
    </row>
    <row r="132" spans="2:11" ht="15" customHeight="1">
      <c r="B132" s="249"/>
      <c r="C132" s="208" t="s">
        <v>1819</v>
      </c>
      <c r="D132" s="208"/>
      <c r="E132" s="208"/>
      <c r="F132" s="229" t="s">
        <v>1808</v>
      </c>
      <c r="G132" s="208"/>
      <c r="H132" s="208" t="s">
        <v>1820</v>
      </c>
      <c r="I132" s="208" t="s">
        <v>1804</v>
      </c>
      <c r="J132" s="208">
        <v>20</v>
      </c>
      <c r="K132" s="252"/>
    </row>
    <row r="133" spans="2:11" ht="15" customHeight="1">
      <c r="B133" s="249"/>
      <c r="C133" s="208" t="s">
        <v>1807</v>
      </c>
      <c r="D133" s="208"/>
      <c r="E133" s="208"/>
      <c r="F133" s="229" t="s">
        <v>1808</v>
      </c>
      <c r="G133" s="208"/>
      <c r="H133" s="208" t="s">
        <v>1842</v>
      </c>
      <c r="I133" s="208" t="s">
        <v>1804</v>
      </c>
      <c r="J133" s="208">
        <v>50</v>
      </c>
      <c r="K133" s="252"/>
    </row>
    <row r="134" spans="2:11" ht="15" customHeight="1">
      <c r="B134" s="249"/>
      <c r="C134" s="208" t="s">
        <v>1821</v>
      </c>
      <c r="D134" s="208"/>
      <c r="E134" s="208"/>
      <c r="F134" s="229" t="s">
        <v>1808</v>
      </c>
      <c r="G134" s="208"/>
      <c r="H134" s="208" t="s">
        <v>1842</v>
      </c>
      <c r="I134" s="208" t="s">
        <v>1804</v>
      </c>
      <c r="J134" s="208">
        <v>50</v>
      </c>
      <c r="K134" s="252"/>
    </row>
    <row r="135" spans="2:11" ht="15" customHeight="1">
      <c r="B135" s="249"/>
      <c r="C135" s="208" t="s">
        <v>1827</v>
      </c>
      <c r="D135" s="208"/>
      <c r="E135" s="208"/>
      <c r="F135" s="229" t="s">
        <v>1808</v>
      </c>
      <c r="G135" s="208"/>
      <c r="H135" s="208" t="s">
        <v>1842</v>
      </c>
      <c r="I135" s="208" t="s">
        <v>1804</v>
      </c>
      <c r="J135" s="208">
        <v>50</v>
      </c>
      <c r="K135" s="252"/>
    </row>
    <row r="136" spans="2:11" ht="15" customHeight="1">
      <c r="B136" s="249"/>
      <c r="C136" s="208" t="s">
        <v>1829</v>
      </c>
      <c r="D136" s="208"/>
      <c r="E136" s="208"/>
      <c r="F136" s="229" t="s">
        <v>1808</v>
      </c>
      <c r="G136" s="208"/>
      <c r="H136" s="208" t="s">
        <v>1842</v>
      </c>
      <c r="I136" s="208" t="s">
        <v>1804</v>
      </c>
      <c r="J136" s="208">
        <v>50</v>
      </c>
      <c r="K136" s="252"/>
    </row>
    <row r="137" spans="2:11" ht="15" customHeight="1">
      <c r="B137" s="249"/>
      <c r="C137" s="208" t="s">
        <v>1830</v>
      </c>
      <c r="D137" s="208"/>
      <c r="E137" s="208"/>
      <c r="F137" s="229" t="s">
        <v>1808</v>
      </c>
      <c r="G137" s="208"/>
      <c r="H137" s="208" t="s">
        <v>1855</v>
      </c>
      <c r="I137" s="208" t="s">
        <v>1804</v>
      </c>
      <c r="J137" s="208">
        <v>255</v>
      </c>
      <c r="K137" s="252"/>
    </row>
    <row r="138" spans="2:11" ht="15" customHeight="1">
      <c r="B138" s="249"/>
      <c r="C138" s="208" t="s">
        <v>1832</v>
      </c>
      <c r="D138" s="208"/>
      <c r="E138" s="208"/>
      <c r="F138" s="229" t="s">
        <v>1802</v>
      </c>
      <c r="G138" s="208"/>
      <c r="H138" s="208" t="s">
        <v>1856</v>
      </c>
      <c r="I138" s="208" t="s">
        <v>1834</v>
      </c>
      <c r="J138" s="208"/>
      <c r="K138" s="252"/>
    </row>
    <row r="139" spans="2:11" ht="15" customHeight="1">
      <c r="B139" s="249"/>
      <c r="C139" s="208" t="s">
        <v>1835</v>
      </c>
      <c r="D139" s="208"/>
      <c r="E139" s="208"/>
      <c r="F139" s="229" t="s">
        <v>1802</v>
      </c>
      <c r="G139" s="208"/>
      <c r="H139" s="208" t="s">
        <v>1857</v>
      </c>
      <c r="I139" s="208" t="s">
        <v>1837</v>
      </c>
      <c r="J139" s="208"/>
      <c r="K139" s="252"/>
    </row>
    <row r="140" spans="2:11" ht="15" customHeight="1">
      <c r="B140" s="249"/>
      <c r="C140" s="208" t="s">
        <v>1838</v>
      </c>
      <c r="D140" s="208"/>
      <c r="E140" s="208"/>
      <c r="F140" s="229" t="s">
        <v>1802</v>
      </c>
      <c r="G140" s="208"/>
      <c r="H140" s="208" t="s">
        <v>1838</v>
      </c>
      <c r="I140" s="208" t="s">
        <v>1837</v>
      </c>
      <c r="J140" s="208"/>
      <c r="K140" s="252"/>
    </row>
    <row r="141" spans="2:11" ht="15" customHeight="1">
      <c r="B141" s="249"/>
      <c r="C141" s="208" t="s">
        <v>37</v>
      </c>
      <c r="D141" s="208"/>
      <c r="E141" s="208"/>
      <c r="F141" s="229" t="s">
        <v>1802</v>
      </c>
      <c r="G141" s="208"/>
      <c r="H141" s="208" t="s">
        <v>1858</v>
      </c>
      <c r="I141" s="208" t="s">
        <v>1837</v>
      </c>
      <c r="J141" s="208"/>
      <c r="K141" s="252"/>
    </row>
    <row r="142" spans="2:11" ht="15" customHeight="1">
      <c r="B142" s="249"/>
      <c r="C142" s="208" t="s">
        <v>1859</v>
      </c>
      <c r="D142" s="208"/>
      <c r="E142" s="208"/>
      <c r="F142" s="229" t="s">
        <v>1802</v>
      </c>
      <c r="G142" s="208"/>
      <c r="H142" s="208" t="s">
        <v>1860</v>
      </c>
      <c r="I142" s="208" t="s">
        <v>1837</v>
      </c>
      <c r="J142" s="208"/>
      <c r="K142" s="252"/>
    </row>
    <row r="143" spans="2:11" ht="1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2:11" ht="18.75" customHeight="1">
      <c r="B144" s="240"/>
      <c r="C144" s="240"/>
      <c r="D144" s="240"/>
      <c r="E144" s="240"/>
      <c r="F144" s="241"/>
      <c r="G144" s="240"/>
      <c r="H144" s="240"/>
      <c r="I144" s="240"/>
      <c r="J144" s="240"/>
      <c r="K144" s="240"/>
    </row>
    <row r="145" spans="2:11" ht="18.75" customHeight="1"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</row>
    <row r="146" spans="2:11" ht="7.5" customHeight="1">
      <c r="B146" s="216"/>
      <c r="C146" s="217"/>
      <c r="D146" s="217"/>
      <c r="E146" s="217"/>
      <c r="F146" s="217"/>
      <c r="G146" s="217"/>
      <c r="H146" s="217"/>
      <c r="I146" s="217"/>
      <c r="J146" s="217"/>
      <c r="K146" s="218"/>
    </row>
    <row r="147" spans="2:11" ht="45" customHeight="1">
      <c r="B147" s="219"/>
      <c r="C147" s="351" t="s">
        <v>1861</v>
      </c>
      <c r="D147" s="351"/>
      <c r="E147" s="351"/>
      <c r="F147" s="351"/>
      <c r="G147" s="351"/>
      <c r="H147" s="351"/>
      <c r="I147" s="351"/>
      <c r="J147" s="351"/>
      <c r="K147" s="220"/>
    </row>
    <row r="148" spans="2:11" ht="17.25" customHeight="1">
      <c r="B148" s="219"/>
      <c r="C148" s="221" t="s">
        <v>1796</v>
      </c>
      <c r="D148" s="221"/>
      <c r="E148" s="221"/>
      <c r="F148" s="221" t="s">
        <v>1797</v>
      </c>
      <c r="G148" s="222"/>
      <c r="H148" s="221" t="s">
        <v>53</v>
      </c>
      <c r="I148" s="221" t="s">
        <v>56</v>
      </c>
      <c r="J148" s="221" t="s">
        <v>1798</v>
      </c>
      <c r="K148" s="220"/>
    </row>
    <row r="149" spans="2:11" ht="17.25" customHeight="1">
      <c r="B149" s="219"/>
      <c r="C149" s="223" t="s">
        <v>1799</v>
      </c>
      <c r="D149" s="223"/>
      <c r="E149" s="223"/>
      <c r="F149" s="224" t="s">
        <v>1800</v>
      </c>
      <c r="G149" s="225"/>
      <c r="H149" s="223"/>
      <c r="I149" s="223"/>
      <c r="J149" s="223" t="s">
        <v>1801</v>
      </c>
      <c r="K149" s="220"/>
    </row>
    <row r="150" spans="2:11" ht="5.25" customHeight="1">
      <c r="B150" s="231"/>
      <c r="C150" s="226"/>
      <c r="D150" s="226"/>
      <c r="E150" s="226"/>
      <c r="F150" s="226"/>
      <c r="G150" s="227"/>
      <c r="H150" s="226"/>
      <c r="I150" s="226"/>
      <c r="J150" s="226"/>
      <c r="K150" s="252"/>
    </row>
    <row r="151" spans="2:11" ht="15" customHeight="1">
      <c r="B151" s="231"/>
      <c r="C151" s="256" t="s">
        <v>1805</v>
      </c>
      <c r="D151" s="208"/>
      <c r="E151" s="208"/>
      <c r="F151" s="257" t="s">
        <v>1802</v>
      </c>
      <c r="G151" s="208"/>
      <c r="H151" s="256" t="s">
        <v>1842</v>
      </c>
      <c r="I151" s="256" t="s">
        <v>1804</v>
      </c>
      <c r="J151" s="256">
        <v>120</v>
      </c>
      <c r="K151" s="252"/>
    </row>
    <row r="152" spans="2:11" ht="15" customHeight="1">
      <c r="B152" s="231"/>
      <c r="C152" s="256" t="s">
        <v>1851</v>
      </c>
      <c r="D152" s="208"/>
      <c r="E152" s="208"/>
      <c r="F152" s="257" t="s">
        <v>1802</v>
      </c>
      <c r="G152" s="208"/>
      <c r="H152" s="256" t="s">
        <v>1862</v>
      </c>
      <c r="I152" s="256" t="s">
        <v>1804</v>
      </c>
      <c r="J152" s="256" t="s">
        <v>1853</v>
      </c>
      <c r="K152" s="252"/>
    </row>
    <row r="153" spans="2:11" ht="15" customHeight="1">
      <c r="B153" s="231"/>
      <c r="C153" s="256" t="s">
        <v>1750</v>
      </c>
      <c r="D153" s="208"/>
      <c r="E153" s="208"/>
      <c r="F153" s="257" t="s">
        <v>1802</v>
      </c>
      <c r="G153" s="208"/>
      <c r="H153" s="256" t="s">
        <v>1863</v>
      </c>
      <c r="I153" s="256" t="s">
        <v>1804</v>
      </c>
      <c r="J153" s="256" t="s">
        <v>1853</v>
      </c>
      <c r="K153" s="252"/>
    </row>
    <row r="154" spans="2:11" ht="15" customHeight="1">
      <c r="B154" s="231"/>
      <c r="C154" s="256" t="s">
        <v>1807</v>
      </c>
      <c r="D154" s="208"/>
      <c r="E154" s="208"/>
      <c r="F154" s="257" t="s">
        <v>1808</v>
      </c>
      <c r="G154" s="208"/>
      <c r="H154" s="256" t="s">
        <v>1842</v>
      </c>
      <c r="I154" s="256" t="s">
        <v>1804</v>
      </c>
      <c r="J154" s="256">
        <v>50</v>
      </c>
      <c r="K154" s="252"/>
    </row>
    <row r="155" spans="2:11" ht="15" customHeight="1">
      <c r="B155" s="231"/>
      <c r="C155" s="256" t="s">
        <v>1810</v>
      </c>
      <c r="D155" s="208"/>
      <c r="E155" s="208"/>
      <c r="F155" s="257" t="s">
        <v>1802</v>
      </c>
      <c r="G155" s="208"/>
      <c r="H155" s="256" t="s">
        <v>1842</v>
      </c>
      <c r="I155" s="256" t="s">
        <v>1812</v>
      </c>
      <c r="J155" s="256"/>
      <c r="K155" s="252"/>
    </row>
    <row r="156" spans="2:11" ht="15" customHeight="1">
      <c r="B156" s="231"/>
      <c r="C156" s="256" t="s">
        <v>1821</v>
      </c>
      <c r="D156" s="208"/>
      <c r="E156" s="208"/>
      <c r="F156" s="257" t="s">
        <v>1808</v>
      </c>
      <c r="G156" s="208"/>
      <c r="H156" s="256" t="s">
        <v>1842</v>
      </c>
      <c r="I156" s="256" t="s">
        <v>1804</v>
      </c>
      <c r="J156" s="256">
        <v>50</v>
      </c>
      <c r="K156" s="252"/>
    </row>
    <row r="157" spans="2:11" ht="15" customHeight="1">
      <c r="B157" s="231"/>
      <c r="C157" s="256" t="s">
        <v>1829</v>
      </c>
      <c r="D157" s="208"/>
      <c r="E157" s="208"/>
      <c r="F157" s="257" t="s">
        <v>1808</v>
      </c>
      <c r="G157" s="208"/>
      <c r="H157" s="256" t="s">
        <v>1842</v>
      </c>
      <c r="I157" s="256" t="s">
        <v>1804</v>
      </c>
      <c r="J157" s="256">
        <v>50</v>
      </c>
      <c r="K157" s="252"/>
    </row>
    <row r="158" spans="2:11" ht="15" customHeight="1">
      <c r="B158" s="231"/>
      <c r="C158" s="256" t="s">
        <v>1827</v>
      </c>
      <c r="D158" s="208"/>
      <c r="E158" s="208"/>
      <c r="F158" s="257" t="s">
        <v>1808</v>
      </c>
      <c r="G158" s="208"/>
      <c r="H158" s="256" t="s">
        <v>1842</v>
      </c>
      <c r="I158" s="256" t="s">
        <v>1804</v>
      </c>
      <c r="J158" s="256">
        <v>50</v>
      </c>
      <c r="K158" s="252"/>
    </row>
    <row r="159" spans="2:11" ht="15" customHeight="1">
      <c r="B159" s="231"/>
      <c r="C159" s="256" t="s">
        <v>128</v>
      </c>
      <c r="D159" s="208"/>
      <c r="E159" s="208"/>
      <c r="F159" s="257" t="s">
        <v>1802</v>
      </c>
      <c r="G159" s="208"/>
      <c r="H159" s="256" t="s">
        <v>1864</v>
      </c>
      <c r="I159" s="256" t="s">
        <v>1804</v>
      </c>
      <c r="J159" s="256" t="s">
        <v>1865</v>
      </c>
      <c r="K159" s="252"/>
    </row>
    <row r="160" spans="2:11" ht="15" customHeight="1">
      <c r="B160" s="231"/>
      <c r="C160" s="256" t="s">
        <v>1866</v>
      </c>
      <c r="D160" s="208"/>
      <c r="E160" s="208"/>
      <c r="F160" s="257" t="s">
        <v>1802</v>
      </c>
      <c r="G160" s="208"/>
      <c r="H160" s="256" t="s">
        <v>1867</v>
      </c>
      <c r="I160" s="256" t="s">
        <v>1837</v>
      </c>
      <c r="J160" s="256"/>
      <c r="K160" s="252"/>
    </row>
    <row r="161" spans="2:11" ht="15" customHeight="1">
      <c r="B161" s="258"/>
      <c r="C161" s="238"/>
      <c r="D161" s="238"/>
      <c r="E161" s="238"/>
      <c r="F161" s="238"/>
      <c r="G161" s="238"/>
      <c r="H161" s="238"/>
      <c r="I161" s="238"/>
      <c r="J161" s="238"/>
      <c r="K161" s="259"/>
    </row>
    <row r="162" spans="2:11" ht="18.75" customHeight="1">
      <c r="B162" s="240"/>
      <c r="C162" s="250"/>
      <c r="D162" s="250"/>
      <c r="E162" s="250"/>
      <c r="F162" s="260"/>
      <c r="G162" s="250"/>
      <c r="H162" s="250"/>
      <c r="I162" s="250"/>
      <c r="J162" s="250"/>
      <c r="K162" s="240"/>
    </row>
    <row r="163" spans="2:11" ht="18.75" customHeight="1"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</row>
    <row r="164" spans="2:11" ht="7.5" customHeight="1">
      <c r="B164" s="197"/>
      <c r="C164" s="198"/>
      <c r="D164" s="198"/>
      <c r="E164" s="198"/>
      <c r="F164" s="198"/>
      <c r="G164" s="198"/>
      <c r="H164" s="198"/>
      <c r="I164" s="198"/>
      <c r="J164" s="198"/>
      <c r="K164" s="199"/>
    </row>
    <row r="165" spans="2:11" ht="45" customHeight="1">
      <c r="B165" s="200"/>
      <c r="C165" s="349" t="s">
        <v>1868</v>
      </c>
      <c r="D165" s="349"/>
      <c r="E165" s="349"/>
      <c r="F165" s="349"/>
      <c r="G165" s="349"/>
      <c r="H165" s="349"/>
      <c r="I165" s="349"/>
      <c r="J165" s="349"/>
      <c r="K165" s="201"/>
    </row>
    <row r="166" spans="2:11" ht="17.25" customHeight="1">
      <c r="B166" s="200"/>
      <c r="C166" s="221" t="s">
        <v>1796</v>
      </c>
      <c r="D166" s="221"/>
      <c r="E166" s="221"/>
      <c r="F166" s="221" t="s">
        <v>1797</v>
      </c>
      <c r="G166" s="261"/>
      <c r="H166" s="262" t="s">
        <v>53</v>
      </c>
      <c r="I166" s="262" t="s">
        <v>56</v>
      </c>
      <c r="J166" s="221" t="s">
        <v>1798</v>
      </c>
      <c r="K166" s="201"/>
    </row>
    <row r="167" spans="2:11" ht="17.25" customHeight="1">
      <c r="B167" s="202"/>
      <c r="C167" s="223" t="s">
        <v>1799</v>
      </c>
      <c r="D167" s="223"/>
      <c r="E167" s="223"/>
      <c r="F167" s="224" t="s">
        <v>1800</v>
      </c>
      <c r="G167" s="263"/>
      <c r="H167" s="264"/>
      <c r="I167" s="264"/>
      <c r="J167" s="223" t="s">
        <v>1801</v>
      </c>
      <c r="K167" s="203"/>
    </row>
    <row r="168" spans="2:11" ht="5.25" customHeight="1">
      <c r="B168" s="231"/>
      <c r="C168" s="226"/>
      <c r="D168" s="226"/>
      <c r="E168" s="226"/>
      <c r="F168" s="226"/>
      <c r="G168" s="227"/>
      <c r="H168" s="226"/>
      <c r="I168" s="226"/>
      <c r="J168" s="226"/>
      <c r="K168" s="252"/>
    </row>
    <row r="169" spans="2:11" ht="15" customHeight="1">
      <c r="B169" s="231"/>
      <c r="C169" s="208" t="s">
        <v>1805</v>
      </c>
      <c r="D169" s="208"/>
      <c r="E169" s="208"/>
      <c r="F169" s="229" t="s">
        <v>1802</v>
      </c>
      <c r="G169" s="208"/>
      <c r="H169" s="208" t="s">
        <v>1842</v>
      </c>
      <c r="I169" s="208" t="s">
        <v>1804</v>
      </c>
      <c r="J169" s="208">
        <v>120</v>
      </c>
      <c r="K169" s="252"/>
    </row>
    <row r="170" spans="2:11" ht="15" customHeight="1">
      <c r="B170" s="231"/>
      <c r="C170" s="208" t="s">
        <v>1851</v>
      </c>
      <c r="D170" s="208"/>
      <c r="E170" s="208"/>
      <c r="F170" s="229" t="s">
        <v>1802</v>
      </c>
      <c r="G170" s="208"/>
      <c r="H170" s="208" t="s">
        <v>1852</v>
      </c>
      <c r="I170" s="208" t="s">
        <v>1804</v>
      </c>
      <c r="J170" s="208" t="s">
        <v>1853</v>
      </c>
      <c r="K170" s="252"/>
    </row>
    <row r="171" spans="2:11" ht="15" customHeight="1">
      <c r="B171" s="231"/>
      <c r="C171" s="208" t="s">
        <v>1750</v>
      </c>
      <c r="D171" s="208"/>
      <c r="E171" s="208"/>
      <c r="F171" s="229" t="s">
        <v>1802</v>
      </c>
      <c r="G171" s="208"/>
      <c r="H171" s="208" t="s">
        <v>1869</v>
      </c>
      <c r="I171" s="208" t="s">
        <v>1804</v>
      </c>
      <c r="J171" s="208" t="s">
        <v>1853</v>
      </c>
      <c r="K171" s="252"/>
    </row>
    <row r="172" spans="2:11" ht="15" customHeight="1">
      <c r="B172" s="231"/>
      <c r="C172" s="208" t="s">
        <v>1807</v>
      </c>
      <c r="D172" s="208"/>
      <c r="E172" s="208"/>
      <c r="F172" s="229" t="s">
        <v>1808</v>
      </c>
      <c r="G172" s="208"/>
      <c r="H172" s="208" t="s">
        <v>1869</v>
      </c>
      <c r="I172" s="208" t="s">
        <v>1804</v>
      </c>
      <c r="J172" s="208">
        <v>50</v>
      </c>
      <c r="K172" s="252"/>
    </row>
    <row r="173" spans="2:11" ht="15" customHeight="1">
      <c r="B173" s="231"/>
      <c r="C173" s="208" t="s">
        <v>1810</v>
      </c>
      <c r="D173" s="208"/>
      <c r="E173" s="208"/>
      <c r="F173" s="229" t="s">
        <v>1802</v>
      </c>
      <c r="G173" s="208"/>
      <c r="H173" s="208" t="s">
        <v>1869</v>
      </c>
      <c r="I173" s="208" t="s">
        <v>1812</v>
      </c>
      <c r="J173" s="208"/>
      <c r="K173" s="252"/>
    </row>
    <row r="174" spans="2:11" ht="15" customHeight="1">
      <c r="B174" s="231"/>
      <c r="C174" s="208" t="s">
        <v>1821</v>
      </c>
      <c r="D174" s="208"/>
      <c r="E174" s="208"/>
      <c r="F174" s="229" t="s">
        <v>1808</v>
      </c>
      <c r="G174" s="208"/>
      <c r="H174" s="208" t="s">
        <v>1869</v>
      </c>
      <c r="I174" s="208" t="s">
        <v>1804</v>
      </c>
      <c r="J174" s="208">
        <v>50</v>
      </c>
      <c r="K174" s="252"/>
    </row>
    <row r="175" spans="2:11" ht="15" customHeight="1">
      <c r="B175" s="231"/>
      <c r="C175" s="208" t="s">
        <v>1829</v>
      </c>
      <c r="D175" s="208"/>
      <c r="E175" s="208"/>
      <c r="F175" s="229" t="s">
        <v>1808</v>
      </c>
      <c r="G175" s="208"/>
      <c r="H175" s="208" t="s">
        <v>1869</v>
      </c>
      <c r="I175" s="208" t="s">
        <v>1804</v>
      </c>
      <c r="J175" s="208">
        <v>50</v>
      </c>
      <c r="K175" s="252"/>
    </row>
    <row r="176" spans="2:11" ht="15" customHeight="1">
      <c r="B176" s="231"/>
      <c r="C176" s="208" t="s">
        <v>1827</v>
      </c>
      <c r="D176" s="208"/>
      <c r="E176" s="208"/>
      <c r="F176" s="229" t="s">
        <v>1808</v>
      </c>
      <c r="G176" s="208"/>
      <c r="H176" s="208" t="s">
        <v>1869</v>
      </c>
      <c r="I176" s="208" t="s">
        <v>1804</v>
      </c>
      <c r="J176" s="208">
        <v>50</v>
      </c>
      <c r="K176" s="252"/>
    </row>
    <row r="177" spans="2:11" ht="15" customHeight="1">
      <c r="B177" s="231"/>
      <c r="C177" s="208" t="s">
        <v>143</v>
      </c>
      <c r="D177" s="208"/>
      <c r="E177" s="208"/>
      <c r="F177" s="229" t="s">
        <v>1802</v>
      </c>
      <c r="G177" s="208"/>
      <c r="H177" s="208" t="s">
        <v>1870</v>
      </c>
      <c r="I177" s="208" t="s">
        <v>1871</v>
      </c>
      <c r="J177" s="208"/>
      <c r="K177" s="252"/>
    </row>
    <row r="178" spans="2:11" ht="15" customHeight="1">
      <c r="B178" s="231"/>
      <c r="C178" s="208" t="s">
        <v>56</v>
      </c>
      <c r="D178" s="208"/>
      <c r="E178" s="208"/>
      <c r="F178" s="229" t="s">
        <v>1802</v>
      </c>
      <c r="G178" s="208"/>
      <c r="H178" s="208" t="s">
        <v>1872</v>
      </c>
      <c r="I178" s="208" t="s">
        <v>1873</v>
      </c>
      <c r="J178" s="208">
        <v>1</v>
      </c>
      <c r="K178" s="252"/>
    </row>
    <row r="179" spans="2:11" ht="15" customHeight="1">
      <c r="B179" s="231"/>
      <c r="C179" s="208" t="s">
        <v>52</v>
      </c>
      <c r="D179" s="208"/>
      <c r="E179" s="208"/>
      <c r="F179" s="229" t="s">
        <v>1802</v>
      </c>
      <c r="G179" s="208"/>
      <c r="H179" s="208" t="s">
        <v>1874</v>
      </c>
      <c r="I179" s="208" t="s">
        <v>1804</v>
      </c>
      <c r="J179" s="208">
        <v>20</v>
      </c>
      <c r="K179" s="252"/>
    </row>
    <row r="180" spans="2:11" ht="15" customHeight="1">
      <c r="B180" s="231"/>
      <c r="C180" s="208" t="s">
        <v>53</v>
      </c>
      <c r="D180" s="208"/>
      <c r="E180" s="208"/>
      <c r="F180" s="229" t="s">
        <v>1802</v>
      </c>
      <c r="G180" s="208"/>
      <c r="H180" s="208" t="s">
        <v>1875</v>
      </c>
      <c r="I180" s="208" t="s">
        <v>1804</v>
      </c>
      <c r="J180" s="208">
        <v>255</v>
      </c>
      <c r="K180" s="252"/>
    </row>
    <row r="181" spans="2:11" ht="15" customHeight="1">
      <c r="B181" s="231"/>
      <c r="C181" s="208" t="s">
        <v>144</v>
      </c>
      <c r="D181" s="208"/>
      <c r="E181" s="208"/>
      <c r="F181" s="229" t="s">
        <v>1802</v>
      </c>
      <c r="G181" s="208"/>
      <c r="H181" s="208" t="s">
        <v>1766</v>
      </c>
      <c r="I181" s="208" t="s">
        <v>1804</v>
      </c>
      <c r="J181" s="208">
        <v>10</v>
      </c>
      <c r="K181" s="252"/>
    </row>
    <row r="182" spans="2:11" ht="15" customHeight="1">
      <c r="B182" s="231"/>
      <c r="C182" s="208" t="s">
        <v>145</v>
      </c>
      <c r="D182" s="208"/>
      <c r="E182" s="208"/>
      <c r="F182" s="229" t="s">
        <v>1802</v>
      </c>
      <c r="G182" s="208"/>
      <c r="H182" s="208" t="s">
        <v>1876</v>
      </c>
      <c r="I182" s="208" t="s">
        <v>1837</v>
      </c>
      <c r="J182" s="208"/>
      <c r="K182" s="252"/>
    </row>
    <row r="183" spans="2:11" ht="15" customHeight="1">
      <c r="B183" s="231"/>
      <c r="C183" s="208" t="s">
        <v>1877</v>
      </c>
      <c r="D183" s="208"/>
      <c r="E183" s="208"/>
      <c r="F183" s="229" t="s">
        <v>1802</v>
      </c>
      <c r="G183" s="208"/>
      <c r="H183" s="208" t="s">
        <v>1878</v>
      </c>
      <c r="I183" s="208" t="s">
        <v>1837</v>
      </c>
      <c r="J183" s="208"/>
      <c r="K183" s="252"/>
    </row>
    <row r="184" spans="2:11" ht="15" customHeight="1">
      <c r="B184" s="231"/>
      <c r="C184" s="208" t="s">
        <v>1866</v>
      </c>
      <c r="D184" s="208"/>
      <c r="E184" s="208"/>
      <c r="F184" s="229" t="s">
        <v>1802</v>
      </c>
      <c r="G184" s="208"/>
      <c r="H184" s="208" t="s">
        <v>1879</v>
      </c>
      <c r="I184" s="208" t="s">
        <v>1837</v>
      </c>
      <c r="J184" s="208"/>
      <c r="K184" s="252"/>
    </row>
    <row r="185" spans="2:11" ht="15" customHeight="1">
      <c r="B185" s="231"/>
      <c r="C185" s="208" t="s">
        <v>147</v>
      </c>
      <c r="D185" s="208"/>
      <c r="E185" s="208"/>
      <c r="F185" s="229" t="s">
        <v>1808</v>
      </c>
      <c r="G185" s="208"/>
      <c r="H185" s="208" t="s">
        <v>1880</v>
      </c>
      <c r="I185" s="208" t="s">
        <v>1804</v>
      </c>
      <c r="J185" s="208">
        <v>50</v>
      </c>
      <c r="K185" s="252"/>
    </row>
    <row r="186" spans="2:11" ht="15" customHeight="1">
      <c r="B186" s="231"/>
      <c r="C186" s="208" t="s">
        <v>1881</v>
      </c>
      <c r="D186" s="208"/>
      <c r="E186" s="208"/>
      <c r="F186" s="229" t="s">
        <v>1808</v>
      </c>
      <c r="G186" s="208"/>
      <c r="H186" s="208" t="s">
        <v>1882</v>
      </c>
      <c r="I186" s="208" t="s">
        <v>1883</v>
      </c>
      <c r="J186" s="208"/>
      <c r="K186" s="252"/>
    </row>
    <row r="187" spans="2:11" ht="15" customHeight="1">
      <c r="B187" s="231"/>
      <c r="C187" s="208" t="s">
        <v>1884</v>
      </c>
      <c r="D187" s="208"/>
      <c r="E187" s="208"/>
      <c r="F187" s="229" t="s">
        <v>1808</v>
      </c>
      <c r="G187" s="208"/>
      <c r="H187" s="208" t="s">
        <v>1885</v>
      </c>
      <c r="I187" s="208" t="s">
        <v>1883</v>
      </c>
      <c r="J187" s="208"/>
      <c r="K187" s="252"/>
    </row>
    <row r="188" spans="2:11" ht="15" customHeight="1">
      <c r="B188" s="231"/>
      <c r="C188" s="208" t="s">
        <v>1886</v>
      </c>
      <c r="D188" s="208"/>
      <c r="E188" s="208"/>
      <c r="F188" s="229" t="s">
        <v>1808</v>
      </c>
      <c r="G188" s="208"/>
      <c r="H188" s="208" t="s">
        <v>1887</v>
      </c>
      <c r="I188" s="208" t="s">
        <v>1883</v>
      </c>
      <c r="J188" s="208"/>
      <c r="K188" s="252"/>
    </row>
    <row r="189" spans="2:11" ht="15" customHeight="1">
      <c r="B189" s="231"/>
      <c r="C189" s="265" t="s">
        <v>1888</v>
      </c>
      <c r="D189" s="208"/>
      <c r="E189" s="208"/>
      <c r="F189" s="229" t="s">
        <v>1808</v>
      </c>
      <c r="G189" s="208"/>
      <c r="H189" s="208" t="s">
        <v>1889</v>
      </c>
      <c r="I189" s="208" t="s">
        <v>1890</v>
      </c>
      <c r="J189" s="266" t="s">
        <v>1891</v>
      </c>
      <c r="K189" s="252"/>
    </row>
    <row r="190" spans="2:11" ht="15" customHeight="1">
      <c r="B190" s="231"/>
      <c r="C190" s="265" t="s">
        <v>41</v>
      </c>
      <c r="D190" s="208"/>
      <c r="E190" s="208"/>
      <c r="F190" s="229" t="s">
        <v>1802</v>
      </c>
      <c r="G190" s="208"/>
      <c r="H190" s="205" t="s">
        <v>1892</v>
      </c>
      <c r="I190" s="208" t="s">
        <v>1893</v>
      </c>
      <c r="J190" s="208"/>
      <c r="K190" s="252"/>
    </row>
    <row r="191" spans="2:11" ht="15" customHeight="1">
      <c r="B191" s="231"/>
      <c r="C191" s="265" t="s">
        <v>1894</v>
      </c>
      <c r="D191" s="208"/>
      <c r="E191" s="208"/>
      <c r="F191" s="229" t="s">
        <v>1802</v>
      </c>
      <c r="G191" s="208"/>
      <c r="H191" s="208" t="s">
        <v>1895</v>
      </c>
      <c r="I191" s="208" t="s">
        <v>1837</v>
      </c>
      <c r="J191" s="208"/>
      <c r="K191" s="252"/>
    </row>
    <row r="192" spans="2:11" ht="15" customHeight="1">
      <c r="B192" s="231"/>
      <c r="C192" s="265" t="s">
        <v>1896</v>
      </c>
      <c r="D192" s="208"/>
      <c r="E192" s="208"/>
      <c r="F192" s="229" t="s">
        <v>1802</v>
      </c>
      <c r="G192" s="208"/>
      <c r="H192" s="208" t="s">
        <v>1897</v>
      </c>
      <c r="I192" s="208" t="s">
        <v>1837</v>
      </c>
      <c r="J192" s="208"/>
      <c r="K192" s="252"/>
    </row>
    <row r="193" spans="2:11" ht="15" customHeight="1">
      <c r="B193" s="231"/>
      <c r="C193" s="265" t="s">
        <v>1898</v>
      </c>
      <c r="D193" s="208"/>
      <c r="E193" s="208"/>
      <c r="F193" s="229" t="s">
        <v>1808</v>
      </c>
      <c r="G193" s="208"/>
      <c r="H193" s="208" t="s">
        <v>1899</v>
      </c>
      <c r="I193" s="208" t="s">
        <v>1837</v>
      </c>
      <c r="J193" s="208"/>
      <c r="K193" s="252"/>
    </row>
    <row r="194" spans="2:11" ht="15" customHeight="1">
      <c r="B194" s="258"/>
      <c r="C194" s="267"/>
      <c r="D194" s="238"/>
      <c r="E194" s="238"/>
      <c r="F194" s="238"/>
      <c r="G194" s="238"/>
      <c r="H194" s="238"/>
      <c r="I194" s="238"/>
      <c r="J194" s="238"/>
      <c r="K194" s="259"/>
    </row>
    <row r="195" spans="2:11" ht="18.75" customHeight="1">
      <c r="B195" s="240"/>
      <c r="C195" s="250"/>
      <c r="D195" s="250"/>
      <c r="E195" s="250"/>
      <c r="F195" s="260"/>
      <c r="G195" s="250"/>
      <c r="H195" s="250"/>
      <c r="I195" s="250"/>
      <c r="J195" s="250"/>
      <c r="K195" s="240"/>
    </row>
    <row r="196" spans="2:11" ht="18.75" customHeight="1">
      <c r="B196" s="240"/>
      <c r="C196" s="250"/>
      <c r="D196" s="250"/>
      <c r="E196" s="250"/>
      <c r="F196" s="260"/>
      <c r="G196" s="250"/>
      <c r="H196" s="250"/>
      <c r="I196" s="250"/>
      <c r="J196" s="250"/>
      <c r="K196" s="240"/>
    </row>
    <row r="197" spans="2:11" ht="18.75" customHeight="1"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</row>
    <row r="198" spans="2:11" ht="13.5">
      <c r="B198" s="197"/>
      <c r="C198" s="198"/>
      <c r="D198" s="198"/>
      <c r="E198" s="198"/>
      <c r="F198" s="198"/>
      <c r="G198" s="198"/>
      <c r="H198" s="198"/>
      <c r="I198" s="198"/>
      <c r="J198" s="198"/>
      <c r="K198" s="199"/>
    </row>
    <row r="199" spans="2:11" ht="21">
      <c r="B199" s="200"/>
      <c r="C199" s="349" t="s">
        <v>1900</v>
      </c>
      <c r="D199" s="349"/>
      <c r="E199" s="349"/>
      <c r="F199" s="349"/>
      <c r="G199" s="349"/>
      <c r="H199" s="349"/>
      <c r="I199" s="349"/>
      <c r="J199" s="349"/>
      <c r="K199" s="201"/>
    </row>
    <row r="200" spans="2:11" ht="25.5" customHeight="1">
      <c r="B200" s="200"/>
      <c r="C200" s="268" t="s">
        <v>1901</v>
      </c>
      <c r="D200" s="268"/>
      <c r="E200" s="268"/>
      <c r="F200" s="268" t="s">
        <v>1902</v>
      </c>
      <c r="G200" s="269"/>
      <c r="H200" s="355" t="s">
        <v>1903</v>
      </c>
      <c r="I200" s="355"/>
      <c r="J200" s="355"/>
      <c r="K200" s="201"/>
    </row>
    <row r="201" spans="2:11" ht="5.25" customHeight="1">
      <c r="B201" s="231"/>
      <c r="C201" s="226"/>
      <c r="D201" s="226"/>
      <c r="E201" s="226"/>
      <c r="F201" s="226"/>
      <c r="G201" s="250"/>
      <c r="H201" s="226"/>
      <c r="I201" s="226"/>
      <c r="J201" s="226"/>
      <c r="K201" s="252"/>
    </row>
    <row r="202" spans="2:11" ht="15" customHeight="1">
      <c r="B202" s="231"/>
      <c r="C202" s="208" t="s">
        <v>1893</v>
      </c>
      <c r="D202" s="208"/>
      <c r="E202" s="208"/>
      <c r="F202" s="229" t="s">
        <v>42</v>
      </c>
      <c r="G202" s="208"/>
      <c r="H202" s="354" t="s">
        <v>1904</v>
      </c>
      <c r="I202" s="354"/>
      <c r="J202" s="354"/>
      <c r="K202" s="252"/>
    </row>
    <row r="203" spans="2:11" ht="15" customHeight="1">
      <c r="B203" s="231"/>
      <c r="C203" s="208"/>
      <c r="D203" s="208"/>
      <c r="E203" s="208"/>
      <c r="F203" s="229" t="s">
        <v>43</v>
      </c>
      <c r="G203" s="208"/>
      <c r="H203" s="354" t="s">
        <v>1905</v>
      </c>
      <c r="I203" s="354"/>
      <c r="J203" s="354"/>
      <c r="K203" s="252"/>
    </row>
    <row r="204" spans="2:11" ht="15" customHeight="1">
      <c r="B204" s="231"/>
      <c r="C204" s="208"/>
      <c r="D204" s="208"/>
      <c r="E204" s="208"/>
      <c r="F204" s="229" t="s">
        <v>46</v>
      </c>
      <c r="G204" s="208"/>
      <c r="H204" s="354" t="s">
        <v>1906</v>
      </c>
      <c r="I204" s="354"/>
      <c r="J204" s="354"/>
      <c r="K204" s="252"/>
    </row>
    <row r="205" spans="2:11" ht="15" customHeight="1">
      <c r="B205" s="231"/>
      <c r="C205" s="208"/>
      <c r="D205" s="208"/>
      <c r="E205" s="208"/>
      <c r="F205" s="229" t="s">
        <v>44</v>
      </c>
      <c r="G205" s="208"/>
      <c r="H205" s="354" t="s">
        <v>1907</v>
      </c>
      <c r="I205" s="354"/>
      <c r="J205" s="354"/>
      <c r="K205" s="252"/>
    </row>
    <row r="206" spans="2:11" ht="15" customHeight="1">
      <c r="B206" s="231"/>
      <c r="C206" s="208"/>
      <c r="D206" s="208"/>
      <c r="E206" s="208"/>
      <c r="F206" s="229" t="s">
        <v>45</v>
      </c>
      <c r="G206" s="208"/>
      <c r="H206" s="354" t="s">
        <v>1908</v>
      </c>
      <c r="I206" s="354"/>
      <c r="J206" s="354"/>
      <c r="K206" s="252"/>
    </row>
    <row r="207" spans="2:11" ht="15" customHeight="1">
      <c r="B207" s="231"/>
      <c r="C207" s="208"/>
      <c r="D207" s="208"/>
      <c r="E207" s="208"/>
      <c r="F207" s="229"/>
      <c r="G207" s="208"/>
      <c r="H207" s="208"/>
      <c r="I207" s="208"/>
      <c r="J207" s="208"/>
      <c r="K207" s="252"/>
    </row>
    <row r="208" spans="2:11" ht="15" customHeight="1">
      <c r="B208" s="231"/>
      <c r="C208" s="208" t="s">
        <v>1849</v>
      </c>
      <c r="D208" s="208"/>
      <c r="E208" s="208"/>
      <c r="F208" s="229" t="s">
        <v>78</v>
      </c>
      <c r="G208" s="208"/>
      <c r="H208" s="354" t="s">
        <v>1909</v>
      </c>
      <c r="I208" s="354"/>
      <c r="J208" s="354"/>
      <c r="K208" s="252"/>
    </row>
    <row r="209" spans="2:11" ht="15" customHeight="1">
      <c r="B209" s="231"/>
      <c r="C209" s="208"/>
      <c r="D209" s="208"/>
      <c r="E209" s="208"/>
      <c r="F209" s="229" t="s">
        <v>99</v>
      </c>
      <c r="G209" s="208"/>
      <c r="H209" s="354" t="s">
        <v>1747</v>
      </c>
      <c r="I209" s="354"/>
      <c r="J209" s="354"/>
      <c r="K209" s="252"/>
    </row>
    <row r="210" spans="2:11" ht="15" customHeight="1">
      <c r="B210" s="231"/>
      <c r="C210" s="208"/>
      <c r="D210" s="208"/>
      <c r="E210" s="208"/>
      <c r="F210" s="229" t="s">
        <v>1745</v>
      </c>
      <c r="G210" s="208"/>
      <c r="H210" s="354" t="s">
        <v>1910</v>
      </c>
      <c r="I210" s="354"/>
      <c r="J210" s="354"/>
      <c r="K210" s="252"/>
    </row>
    <row r="211" spans="2:11" ht="15" customHeight="1">
      <c r="B211" s="270"/>
      <c r="C211" s="208"/>
      <c r="D211" s="208"/>
      <c r="E211" s="208"/>
      <c r="F211" s="229" t="s">
        <v>106</v>
      </c>
      <c r="G211" s="265"/>
      <c r="H211" s="353" t="s">
        <v>1748</v>
      </c>
      <c r="I211" s="353"/>
      <c r="J211" s="353"/>
      <c r="K211" s="271"/>
    </row>
    <row r="212" spans="2:11" ht="15" customHeight="1">
      <c r="B212" s="270"/>
      <c r="C212" s="208"/>
      <c r="D212" s="208"/>
      <c r="E212" s="208"/>
      <c r="F212" s="229" t="s">
        <v>1749</v>
      </c>
      <c r="G212" s="265"/>
      <c r="H212" s="353" t="s">
        <v>1911</v>
      </c>
      <c r="I212" s="353"/>
      <c r="J212" s="353"/>
      <c r="K212" s="271"/>
    </row>
    <row r="213" spans="2:11" ht="15" customHeight="1">
      <c r="B213" s="270"/>
      <c r="C213" s="208"/>
      <c r="D213" s="208"/>
      <c r="E213" s="208"/>
      <c r="F213" s="229"/>
      <c r="G213" s="265"/>
      <c r="H213" s="256"/>
      <c r="I213" s="256"/>
      <c r="J213" s="256"/>
      <c r="K213" s="271"/>
    </row>
    <row r="214" spans="2:11" ht="15" customHeight="1">
      <c r="B214" s="270"/>
      <c r="C214" s="208" t="s">
        <v>1873</v>
      </c>
      <c r="D214" s="208"/>
      <c r="E214" s="208"/>
      <c r="F214" s="229">
        <v>1</v>
      </c>
      <c r="G214" s="265"/>
      <c r="H214" s="353" t="s">
        <v>1912</v>
      </c>
      <c r="I214" s="353"/>
      <c r="J214" s="353"/>
      <c r="K214" s="271"/>
    </row>
    <row r="215" spans="2:11" ht="15" customHeight="1">
      <c r="B215" s="270"/>
      <c r="C215" s="208"/>
      <c r="D215" s="208"/>
      <c r="E215" s="208"/>
      <c r="F215" s="229">
        <v>2</v>
      </c>
      <c r="G215" s="265"/>
      <c r="H215" s="353" t="s">
        <v>1913</v>
      </c>
      <c r="I215" s="353"/>
      <c r="J215" s="353"/>
      <c r="K215" s="271"/>
    </row>
    <row r="216" spans="2:11" ht="15" customHeight="1">
      <c r="B216" s="270"/>
      <c r="C216" s="208"/>
      <c r="D216" s="208"/>
      <c r="E216" s="208"/>
      <c r="F216" s="229">
        <v>3</v>
      </c>
      <c r="G216" s="265"/>
      <c r="H216" s="353" t="s">
        <v>1914</v>
      </c>
      <c r="I216" s="353"/>
      <c r="J216" s="353"/>
      <c r="K216" s="271"/>
    </row>
    <row r="217" spans="2:11" ht="15" customHeight="1">
      <c r="B217" s="270"/>
      <c r="C217" s="208"/>
      <c r="D217" s="208"/>
      <c r="E217" s="208"/>
      <c r="F217" s="229">
        <v>4</v>
      </c>
      <c r="G217" s="265"/>
      <c r="H217" s="353" t="s">
        <v>1915</v>
      </c>
      <c r="I217" s="353"/>
      <c r="J217" s="353"/>
      <c r="K217" s="271"/>
    </row>
    <row r="218" spans="2:11" ht="12.75" customHeight="1">
      <c r="B218" s="272"/>
      <c r="C218" s="273"/>
      <c r="D218" s="273"/>
      <c r="E218" s="273"/>
      <c r="F218" s="273"/>
      <c r="G218" s="273"/>
      <c r="H218" s="273"/>
      <c r="I218" s="273"/>
      <c r="J218" s="273"/>
      <c r="K218" s="2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8"/>
  <sheetViews>
    <sheetView showGridLines="0" workbookViewId="0" topLeftCell="A210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80</v>
      </c>
      <c r="AZ2" s="85" t="s">
        <v>108</v>
      </c>
      <c r="BA2" s="85" t="s">
        <v>109</v>
      </c>
      <c r="BB2" s="85" t="s">
        <v>110</v>
      </c>
      <c r="BC2" s="85" t="s">
        <v>111</v>
      </c>
      <c r="BD2" s="85" t="s">
        <v>81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85" t="s">
        <v>112</v>
      </c>
      <c r="BA3" s="85" t="s">
        <v>113</v>
      </c>
      <c r="BB3" s="85" t="s">
        <v>110</v>
      </c>
      <c r="BC3" s="85" t="s">
        <v>114</v>
      </c>
      <c r="BD3" s="85" t="s">
        <v>81</v>
      </c>
    </row>
    <row r="4" spans="2:56" ht="24.95" customHeight="1">
      <c r="B4" s="20"/>
      <c r="D4" s="21" t="s">
        <v>115</v>
      </c>
      <c r="L4" s="20"/>
      <c r="M4" s="86" t="s">
        <v>11</v>
      </c>
      <c r="AT4" s="17" t="s">
        <v>4</v>
      </c>
      <c r="AZ4" s="85" t="s">
        <v>116</v>
      </c>
      <c r="BA4" s="85" t="s">
        <v>117</v>
      </c>
      <c r="BB4" s="85" t="s">
        <v>110</v>
      </c>
      <c r="BC4" s="85" t="s">
        <v>118</v>
      </c>
      <c r="BD4" s="85" t="s">
        <v>81</v>
      </c>
    </row>
    <row r="5" spans="2:56" ht="6.95" customHeight="1">
      <c r="B5" s="20"/>
      <c r="L5" s="20"/>
      <c r="AZ5" s="85" t="s">
        <v>119</v>
      </c>
      <c r="BA5" s="85" t="s">
        <v>120</v>
      </c>
      <c r="BB5" s="85" t="s">
        <v>110</v>
      </c>
      <c r="BC5" s="85" t="s">
        <v>121</v>
      </c>
      <c r="BD5" s="85" t="s">
        <v>81</v>
      </c>
    </row>
    <row r="6" spans="2:56" ht="12" customHeight="1">
      <c r="B6" s="20"/>
      <c r="D6" s="27" t="s">
        <v>17</v>
      </c>
      <c r="L6" s="20"/>
      <c r="AZ6" s="85" t="s">
        <v>122</v>
      </c>
      <c r="BA6" s="85" t="s">
        <v>123</v>
      </c>
      <c r="BB6" s="85" t="s">
        <v>110</v>
      </c>
      <c r="BC6" s="85" t="s">
        <v>124</v>
      </c>
      <c r="BD6" s="85" t="s">
        <v>81</v>
      </c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126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ROUND(J90,2)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ROUND((SUM(BE90:BE227)),2)</f>
        <v>0</v>
      </c>
      <c r="I33" s="90">
        <v>0.21</v>
      </c>
      <c r="J33" s="89">
        <f>ROUND(((SUM(BE90:BE227))*I33),2)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ROUND((SUM(BF90:BF227)),2)</f>
        <v>0</v>
      </c>
      <c r="I34" s="90">
        <v>0.15</v>
      </c>
      <c r="J34" s="89">
        <f>ROUND(((SUM(BF90:BF227))*I34),2)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ROUND((SUM(BG90:BG227)),2)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ROUND((SUM(BH90:BH227)),2)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ROUND((SUM(BI90:BI227)),2)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01 - SO 01 - Arm.šachta nad vrtem - rekonstrukce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J90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</v>
      </c>
      <c r="E60" s="102"/>
      <c r="F60" s="102"/>
      <c r="G60" s="102"/>
      <c r="H60" s="102"/>
      <c r="I60" s="102"/>
      <c r="J60" s="103">
        <f>J91</f>
        <v>0</v>
      </c>
      <c r="L60" s="100"/>
    </row>
    <row r="61" spans="2:12" s="9" customFormat="1" ht="19.9" customHeight="1">
      <c r="B61" s="104"/>
      <c r="D61" s="105" t="s">
        <v>132</v>
      </c>
      <c r="E61" s="106"/>
      <c r="F61" s="106"/>
      <c r="G61" s="106"/>
      <c r="H61" s="106"/>
      <c r="I61" s="106"/>
      <c r="J61" s="107">
        <f>J92</f>
        <v>0</v>
      </c>
      <c r="L61" s="104"/>
    </row>
    <row r="62" spans="2:12" s="9" customFormat="1" ht="19.9" customHeight="1">
      <c r="B62" s="104"/>
      <c r="D62" s="105" t="s">
        <v>133</v>
      </c>
      <c r="E62" s="106"/>
      <c r="F62" s="106"/>
      <c r="G62" s="106"/>
      <c r="H62" s="106"/>
      <c r="I62" s="106"/>
      <c r="J62" s="107">
        <f>J95</f>
        <v>0</v>
      </c>
      <c r="L62" s="104"/>
    </row>
    <row r="63" spans="2:12" s="9" customFormat="1" ht="19.9" customHeight="1">
      <c r="B63" s="104"/>
      <c r="D63" s="105" t="s">
        <v>134</v>
      </c>
      <c r="E63" s="106"/>
      <c r="F63" s="106"/>
      <c r="G63" s="106"/>
      <c r="H63" s="106"/>
      <c r="I63" s="106"/>
      <c r="J63" s="107">
        <f>J110</f>
        <v>0</v>
      </c>
      <c r="L63" s="104"/>
    </row>
    <row r="64" spans="2:12" s="9" customFormat="1" ht="19.9" customHeight="1">
      <c r="B64" s="104"/>
      <c r="D64" s="105" t="s">
        <v>135</v>
      </c>
      <c r="E64" s="106"/>
      <c r="F64" s="106"/>
      <c r="G64" s="106"/>
      <c r="H64" s="106"/>
      <c r="I64" s="106"/>
      <c r="J64" s="107">
        <f>J120</f>
        <v>0</v>
      </c>
      <c r="L64" s="104"/>
    </row>
    <row r="65" spans="2:12" s="9" customFormat="1" ht="19.9" customHeight="1">
      <c r="B65" s="104"/>
      <c r="D65" s="105" t="s">
        <v>136</v>
      </c>
      <c r="E65" s="106"/>
      <c r="F65" s="106"/>
      <c r="G65" s="106"/>
      <c r="H65" s="106"/>
      <c r="I65" s="106"/>
      <c r="J65" s="107">
        <f>J173</f>
        <v>0</v>
      </c>
      <c r="L65" s="104"/>
    </row>
    <row r="66" spans="2:12" s="8" customFormat="1" ht="24.95" customHeight="1">
      <c r="B66" s="100"/>
      <c r="D66" s="101" t="s">
        <v>137</v>
      </c>
      <c r="E66" s="102"/>
      <c r="F66" s="102"/>
      <c r="G66" s="102"/>
      <c r="H66" s="102"/>
      <c r="I66" s="102"/>
      <c r="J66" s="103">
        <f>J176</f>
        <v>0</v>
      </c>
      <c r="L66" s="100"/>
    </row>
    <row r="67" spans="2:12" s="9" customFormat="1" ht="19.9" customHeight="1">
      <c r="B67" s="104"/>
      <c r="D67" s="105" t="s">
        <v>138</v>
      </c>
      <c r="E67" s="106"/>
      <c r="F67" s="106"/>
      <c r="G67" s="106"/>
      <c r="H67" s="106"/>
      <c r="I67" s="106"/>
      <c r="J67" s="107">
        <f>J177</f>
        <v>0</v>
      </c>
      <c r="L67" s="104"/>
    </row>
    <row r="68" spans="2:12" s="9" customFormat="1" ht="19.9" customHeight="1">
      <c r="B68" s="104"/>
      <c r="D68" s="105" t="s">
        <v>139</v>
      </c>
      <c r="E68" s="106"/>
      <c r="F68" s="106"/>
      <c r="G68" s="106"/>
      <c r="H68" s="106"/>
      <c r="I68" s="106"/>
      <c r="J68" s="107">
        <f>J207</f>
        <v>0</v>
      </c>
      <c r="L68" s="104"/>
    </row>
    <row r="69" spans="2:12" s="9" customFormat="1" ht="19.9" customHeight="1">
      <c r="B69" s="104"/>
      <c r="D69" s="105" t="s">
        <v>140</v>
      </c>
      <c r="E69" s="106"/>
      <c r="F69" s="106"/>
      <c r="G69" s="106"/>
      <c r="H69" s="106"/>
      <c r="I69" s="106"/>
      <c r="J69" s="107">
        <f>J218</f>
        <v>0</v>
      </c>
      <c r="L69" s="104"/>
    </row>
    <row r="70" spans="2:12" s="9" customFormat="1" ht="19.9" customHeight="1">
      <c r="B70" s="104"/>
      <c r="D70" s="105" t="s">
        <v>141</v>
      </c>
      <c r="E70" s="106"/>
      <c r="F70" s="106"/>
      <c r="G70" s="106"/>
      <c r="H70" s="106"/>
      <c r="I70" s="106"/>
      <c r="J70" s="107">
        <f>J224</f>
        <v>0</v>
      </c>
      <c r="L70" s="104"/>
    </row>
    <row r="71" spans="2:12" s="1" customFormat="1" ht="21.75" customHeight="1">
      <c r="B71" s="32"/>
      <c r="L71" s="32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32"/>
    </row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32"/>
    </row>
    <row r="77" spans="2:12" s="1" customFormat="1" ht="24.95" customHeight="1">
      <c r="B77" s="32"/>
      <c r="C77" s="21" t="s">
        <v>142</v>
      </c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17</v>
      </c>
      <c r="L79" s="32"/>
    </row>
    <row r="80" spans="2:12" s="1" customFormat="1" ht="16.5" customHeight="1">
      <c r="B80" s="32"/>
      <c r="E80" s="345" t="str">
        <f>E7</f>
        <v>Jizerní Vtelno - Úpravna vody - rekonstrukce, úprava 24.6.</v>
      </c>
      <c r="F80" s="346"/>
      <c r="G80" s="346"/>
      <c r="H80" s="346"/>
      <c r="L80" s="32"/>
    </row>
    <row r="81" spans="2:12" s="1" customFormat="1" ht="12" customHeight="1">
      <c r="B81" s="32"/>
      <c r="C81" s="27" t="s">
        <v>125</v>
      </c>
      <c r="L81" s="32"/>
    </row>
    <row r="82" spans="2:12" s="1" customFormat="1" ht="16.5" customHeight="1">
      <c r="B82" s="32"/>
      <c r="E82" s="329" t="str">
        <f>E9</f>
        <v>01 - SO 01 - Arm.šachta nad vrtem - rekonstrukce</v>
      </c>
      <c r="F82" s="344"/>
      <c r="G82" s="344"/>
      <c r="H82" s="344"/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21</v>
      </c>
      <c r="F84" s="25" t="str">
        <f>F12</f>
        <v xml:space="preserve"> </v>
      </c>
      <c r="I84" s="27" t="s">
        <v>23</v>
      </c>
      <c r="J84" s="49" t="str">
        <f>IF(J12="","",J12)</f>
        <v>21. 4. 2022</v>
      </c>
      <c r="L84" s="32"/>
    </row>
    <row r="85" spans="2:12" s="1" customFormat="1" ht="6.95" customHeight="1">
      <c r="B85" s="32"/>
      <c r="L85" s="32"/>
    </row>
    <row r="86" spans="2:12" s="1" customFormat="1" ht="40.15" customHeight="1">
      <c r="B86" s="32"/>
      <c r="C86" s="27" t="s">
        <v>25</v>
      </c>
      <c r="F86" s="25" t="str">
        <f>E15</f>
        <v xml:space="preserve"> </v>
      </c>
      <c r="I86" s="27" t="s">
        <v>30</v>
      </c>
      <c r="J86" s="30" t="str">
        <f>E21</f>
        <v>Vodohospodářské inženýrské stavby, a.s.</v>
      </c>
      <c r="L86" s="32"/>
    </row>
    <row r="87" spans="2:12" s="1" customFormat="1" ht="15.2" customHeight="1">
      <c r="B87" s="32"/>
      <c r="C87" s="27" t="s">
        <v>28</v>
      </c>
      <c r="F87" s="25" t="str">
        <f>IF(E18="","",E18)</f>
        <v>Vyplň údaj</v>
      </c>
      <c r="I87" s="27" t="s">
        <v>33</v>
      </c>
      <c r="J87" s="30" t="str">
        <f>E24</f>
        <v>Ing. Josef Němeček</v>
      </c>
      <c r="L87" s="32"/>
    </row>
    <row r="88" spans="2:12" s="1" customFormat="1" ht="10.35" customHeight="1">
      <c r="B88" s="32"/>
      <c r="L88" s="32"/>
    </row>
    <row r="89" spans="2:20" s="10" customFormat="1" ht="29.25" customHeight="1">
      <c r="B89" s="108"/>
      <c r="C89" s="109" t="s">
        <v>143</v>
      </c>
      <c r="D89" s="110" t="s">
        <v>56</v>
      </c>
      <c r="E89" s="110" t="s">
        <v>52</v>
      </c>
      <c r="F89" s="110" t="s">
        <v>53</v>
      </c>
      <c r="G89" s="110" t="s">
        <v>144</v>
      </c>
      <c r="H89" s="110" t="s">
        <v>145</v>
      </c>
      <c r="I89" s="110" t="s">
        <v>146</v>
      </c>
      <c r="J89" s="110" t="s">
        <v>129</v>
      </c>
      <c r="K89" s="111" t="s">
        <v>147</v>
      </c>
      <c r="L89" s="108"/>
      <c r="M89" s="56" t="s">
        <v>3</v>
      </c>
      <c r="N89" s="57" t="s">
        <v>41</v>
      </c>
      <c r="O89" s="57" t="s">
        <v>148</v>
      </c>
      <c r="P89" s="57" t="s">
        <v>149</v>
      </c>
      <c r="Q89" s="57" t="s">
        <v>150</v>
      </c>
      <c r="R89" s="57" t="s">
        <v>151</v>
      </c>
      <c r="S89" s="57" t="s">
        <v>152</v>
      </c>
      <c r="T89" s="58" t="s">
        <v>153</v>
      </c>
    </row>
    <row r="90" spans="2:63" s="1" customFormat="1" ht="22.9" customHeight="1">
      <c r="B90" s="32"/>
      <c r="C90" s="61" t="s">
        <v>154</v>
      </c>
      <c r="J90" s="112">
        <f>BK90</f>
        <v>0</v>
      </c>
      <c r="L90" s="32"/>
      <c r="M90" s="59"/>
      <c r="N90" s="50"/>
      <c r="O90" s="50"/>
      <c r="P90" s="113">
        <f>P91+P176</f>
        <v>0</v>
      </c>
      <c r="Q90" s="50"/>
      <c r="R90" s="113">
        <f>R91+R176</f>
        <v>3.3748802299999996</v>
      </c>
      <c r="S90" s="50"/>
      <c r="T90" s="114">
        <f>T91+T176</f>
        <v>0.7185000000000001</v>
      </c>
      <c r="AT90" s="17" t="s">
        <v>70</v>
      </c>
      <c r="AU90" s="17" t="s">
        <v>130</v>
      </c>
      <c r="BK90" s="115">
        <f>BK91+BK176</f>
        <v>0</v>
      </c>
    </row>
    <row r="91" spans="2:63" s="11" customFormat="1" ht="25.9" customHeight="1">
      <c r="B91" s="116"/>
      <c r="D91" s="117" t="s">
        <v>70</v>
      </c>
      <c r="E91" s="118" t="s">
        <v>155</v>
      </c>
      <c r="F91" s="118" t="s">
        <v>156</v>
      </c>
      <c r="I91" s="119"/>
      <c r="J91" s="120">
        <f>BK91</f>
        <v>0</v>
      </c>
      <c r="L91" s="116"/>
      <c r="M91" s="121"/>
      <c r="P91" s="122">
        <f>P92+P95+P110+P120+P173</f>
        <v>0</v>
      </c>
      <c r="R91" s="122">
        <f>R92+R95+R110+R120+R173</f>
        <v>2.71281883</v>
      </c>
      <c r="T91" s="123">
        <f>T92+T95+T110+T120+T173</f>
        <v>0.7185000000000001</v>
      </c>
      <c r="AR91" s="117" t="s">
        <v>79</v>
      </c>
      <c r="AT91" s="124" t="s">
        <v>70</v>
      </c>
      <c r="AU91" s="124" t="s">
        <v>71</v>
      </c>
      <c r="AY91" s="117" t="s">
        <v>157</v>
      </c>
      <c r="BK91" s="125">
        <f>BK92+BK95+BK110+BK120+BK173</f>
        <v>0</v>
      </c>
    </row>
    <row r="92" spans="2:63" s="11" customFormat="1" ht="22.9" customHeight="1">
      <c r="B92" s="116"/>
      <c r="D92" s="117" t="s">
        <v>70</v>
      </c>
      <c r="E92" s="126" t="s">
        <v>158</v>
      </c>
      <c r="F92" s="126" t="s">
        <v>159</v>
      </c>
      <c r="I92" s="119"/>
      <c r="J92" s="127">
        <f>BK92</f>
        <v>0</v>
      </c>
      <c r="L92" s="116"/>
      <c r="M92" s="121"/>
      <c r="P92" s="122">
        <f>SUM(P93:P94)</f>
        <v>0</v>
      </c>
      <c r="R92" s="122">
        <f>SUM(R93:R94)</f>
        <v>0.3875</v>
      </c>
      <c r="T92" s="123">
        <f>SUM(T93:T94)</f>
        <v>0</v>
      </c>
      <c r="AR92" s="117" t="s">
        <v>79</v>
      </c>
      <c r="AT92" s="124" t="s">
        <v>70</v>
      </c>
      <c r="AU92" s="124" t="s">
        <v>79</v>
      </c>
      <c r="AY92" s="117" t="s">
        <v>157</v>
      </c>
      <c r="BK92" s="125">
        <f>SUM(BK93:BK94)</f>
        <v>0</v>
      </c>
    </row>
    <row r="93" spans="2:65" s="1" customFormat="1" ht="37.9" customHeight="1">
      <c r="B93" s="128"/>
      <c r="C93" s="129" t="s">
        <v>79</v>
      </c>
      <c r="D93" s="129" t="s">
        <v>160</v>
      </c>
      <c r="E93" s="130" t="s">
        <v>161</v>
      </c>
      <c r="F93" s="131" t="s">
        <v>162</v>
      </c>
      <c r="G93" s="132" t="s">
        <v>163</v>
      </c>
      <c r="H93" s="133">
        <v>1</v>
      </c>
      <c r="I93" s="134"/>
      <c r="J93" s="135">
        <f>ROUND(I93*H93,2)</f>
        <v>0</v>
      </c>
      <c r="K93" s="131" t="s">
        <v>3</v>
      </c>
      <c r="L93" s="32"/>
      <c r="M93" s="136" t="s">
        <v>3</v>
      </c>
      <c r="N93" s="137" t="s">
        <v>42</v>
      </c>
      <c r="P93" s="138">
        <f>O93*H93</f>
        <v>0</v>
      </c>
      <c r="Q93" s="138">
        <v>0.3875</v>
      </c>
      <c r="R93" s="138">
        <f>Q93*H93</f>
        <v>0.3875</v>
      </c>
      <c r="S93" s="138">
        <v>0</v>
      </c>
      <c r="T93" s="139">
        <f>S93*H93</f>
        <v>0</v>
      </c>
      <c r="AR93" s="140" t="s">
        <v>164</v>
      </c>
      <c r="AT93" s="140" t="s">
        <v>160</v>
      </c>
      <c r="AU93" s="140" t="s">
        <v>81</v>
      </c>
      <c r="AY93" s="17" t="s">
        <v>157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7" t="s">
        <v>79</v>
      </c>
      <c r="BK93" s="141">
        <f>ROUND(I93*H93,2)</f>
        <v>0</v>
      </c>
      <c r="BL93" s="17" t="s">
        <v>164</v>
      </c>
      <c r="BM93" s="140" t="s">
        <v>165</v>
      </c>
    </row>
    <row r="94" spans="2:51" s="12" customFormat="1" ht="12">
      <c r="B94" s="142"/>
      <c r="D94" s="143" t="s">
        <v>166</v>
      </c>
      <c r="E94" s="144" t="s">
        <v>3</v>
      </c>
      <c r="F94" s="145" t="s">
        <v>167</v>
      </c>
      <c r="H94" s="146">
        <v>1</v>
      </c>
      <c r="I94" s="147"/>
      <c r="L94" s="142"/>
      <c r="M94" s="148"/>
      <c r="T94" s="149"/>
      <c r="AT94" s="144" t="s">
        <v>166</v>
      </c>
      <c r="AU94" s="144" t="s">
        <v>81</v>
      </c>
      <c r="AV94" s="12" t="s">
        <v>81</v>
      </c>
      <c r="AW94" s="12" t="s">
        <v>32</v>
      </c>
      <c r="AX94" s="12" t="s">
        <v>79</v>
      </c>
      <c r="AY94" s="144" t="s">
        <v>157</v>
      </c>
    </row>
    <row r="95" spans="2:63" s="11" customFormat="1" ht="22.9" customHeight="1">
      <c r="B95" s="116"/>
      <c r="D95" s="117" t="s">
        <v>70</v>
      </c>
      <c r="E95" s="126" t="s">
        <v>168</v>
      </c>
      <c r="F95" s="126" t="s">
        <v>169</v>
      </c>
      <c r="I95" s="119"/>
      <c r="J95" s="127">
        <f>BK95</f>
        <v>0</v>
      </c>
      <c r="L95" s="116"/>
      <c r="M95" s="121"/>
      <c r="P95" s="122">
        <f>SUM(P96:P109)</f>
        <v>0</v>
      </c>
      <c r="R95" s="122">
        <f>SUM(R96:R109)</f>
        <v>1.3029607499999998</v>
      </c>
      <c r="T95" s="123">
        <f>SUM(T96:T109)</f>
        <v>0</v>
      </c>
      <c r="AR95" s="117" t="s">
        <v>79</v>
      </c>
      <c r="AT95" s="124" t="s">
        <v>70</v>
      </c>
      <c r="AU95" s="124" t="s">
        <v>79</v>
      </c>
      <c r="AY95" s="117" t="s">
        <v>157</v>
      </c>
      <c r="BK95" s="125">
        <f>SUM(BK96:BK109)</f>
        <v>0</v>
      </c>
    </row>
    <row r="96" spans="2:65" s="1" customFormat="1" ht="33" customHeight="1">
      <c r="B96" s="128"/>
      <c r="C96" s="129" t="s">
        <v>81</v>
      </c>
      <c r="D96" s="129" t="s">
        <v>160</v>
      </c>
      <c r="E96" s="130" t="s">
        <v>170</v>
      </c>
      <c r="F96" s="131" t="s">
        <v>171</v>
      </c>
      <c r="G96" s="132" t="s">
        <v>172</v>
      </c>
      <c r="H96" s="133">
        <v>0.128</v>
      </c>
      <c r="I96" s="134"/>
      <c r="J96" s="135">
        <f>ROUND(I96*H96,2)</f>
        <v>0</v>
      </c>
      <c r="K96" s="131" t="s">
        <v>173</v>
      </c>
      <c r="L96" s="32"/>
      <c r="M96" s="136" t="s">
        <v>3</v>
      </c>
      <c r="N96" s="137" t="s">
        <v>42</v>
      </c>
      <c r="P96" s="138">
        <f>O96*H96</f>
        <v>0</v>
      </c>
      <c r="Q96" s="138">
        <v>2.50187</v>
      </c>
      <c r="R96" s="138">
        <f>Q96*H96</f>
        <v>0.32023936</v>
      </c>
      <c r="S96" s="138">
        <v>0</v>
      </c>
      <c r="T96" s="139">
        <f>S96*H96</f>
        <v>0</v>
      </c>
      <c r="AR96" s="140" t="s">
        <v>164</v>
      </c>
      <c r="AT96" s="140" t="s">
        <v>160</v>
      </c>
      <c r="AU96" s="140" t="s">
        <v>81</v>
      </c>
      <c r="AY96" s="17" t="s">
        <v>157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7" t="s">
        <v>79</v>
      </c>
      <c r="BK96" s="141">
        <f>ROUND(I96*H96,2)</f>
        <v>0</v>
      </c>
      <c r="BL96" s="17" t="s">
        <v>164</v>
      </c>
      <c r="BM96" s="140" t="s">
        <v>174</v>
      </c>
    </row>
    <row r="97" spans="2:47" s="1" customFormat="1" ht="12">
      <c r="B97" s="32"/>
      <c r="D97" s="150" t="s">
        <v>175</v>
      </c>
      <c r="F97" s="151" t="s">
        <v>176</v>
      </c>
      <c r="I97" s="152"/>
      <c r="L97" s="32"/>
      <c r="M97" s="153"/>
      <c r="T97" s="53"/>
      <c r="AT97" s="17" t="s">
        <v>175</v>
      </c>
      <c r="AU97" s="17" t="s">
        <v>81</v>
      </c>
    </row>
    <row r="98" spans="2:51" s="12" customFormat="1" ht="12">
      <c r="B98" s="142"/>
      <c r="D98" s="143" t="s">
        <v>166</v>
      </c>
      <c r="E98" s="144" t="s">
        <v>3</v>
      </c>
      <c r="F98" s="145" t="s">
        <v>177</v>
      </c>
      <c r="H98" s="146">
        <v>0.128</v>
      </c>
      <c r="I98" s="147"/>
      <c r="L98" s="142"/>
      <c r="M98" s="148"/>
      <c r="T98" s="149"/>
      <c r="AT98" s="144" t="s">
        <v>166</v>
      </c>
      <c r="AU98" s="144" t="s">
        <v>81</v>
      </c>
      <c r="AV98" s="12" t="s">
        <v>81</v>
      </c>
      <c r="AW98" s="12" t="s">
        <v>32</v>
      </c>
      <c r="AX98" s="12" t="s">
        <v>79</v>
      </c>
      <c r="AY98" s="144" t="s">
        <v>157</v>
      </c>
    </row>
    <row r="99" spans="2:65" s="1" customFormat="1" ht="33" customHeight="1">
      <c r="B99" s="128"/>
      <c r="C99" s="129" t="s">
        <v>158</v>
      </c>
      <c r="D99" s="129" t="s">
        <v>160</v>
      </c>
      <c r="E99" s="130" t="s">
        <v>178</v>
      </c>
      <c r="F99" s="131" t="s">
        <v>179</v>
      </c>
      <c r="G99" s="132" t="s">
        <v>172</v>
      </c>
      <c r="H99" s="133">
        <v>0.387</v>
      </c>
      <c r="I99" s="134"/>
      <c r="J99" s="135">
        <f>ROUND(I99*H99,2)</f>
        <v>0</v>
      </c>
      <c r="K99" s="131" t="s">
        <v>173</v>
      </c>
      <c r="L99" s="32"/>
      <c r="M99" s="136" t="s">
        <v>3</v>
      </c>
      <c r="N99" s="137" t="s">
        <v>42</v>
      </c>
      <c r="P99" s="138">
        <f>O99*H99</f>
        <v>0</v>
      </c>
      <c r="Q99" s="138">
        <v>2.50187</v>
      </c>
      <c r="R99" s="138">
        <f>Q99*H99</f>
        <v>0.96822369</v>
      </c>
      <c r="S99" s="138">
        <v>0</v>
      </c>
      <c r="T99" s="139">
        <f>S99*H99</f>
        <v>0</v>
      </c>
      <c r="AR99" s="140" t="s">
        <v>164</v>
      </c>
      <c r="AT99" s="140" t="s">
        <v>160</v>
      </c>
      <c r="AU99" s="140" t="s">
        <v>81</v>
      </c>
      <c r="AY99" s="17" t="s">
        <v>157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7" t="s">
        <v>79</v>
      </c>
      <c r="BK99" s="141">
        <f>ROUND(I99*H99,2)</f>
        <v>0</v>
      </c>
      <c r="BL99" s="17" t="s">
        <v>164</v>
      </c>
      <c r="BM99" s="140" t="s">
        <v>180</v>
      </c>
    </row>
    <row r="100" spans="2:47" s="1" customFormat="1" ht="12">
      <c r="B100" s="32"/>
      <c r="D100" s="150" t="s">
        <v>175</v>
      </c>
      <c r="F100" s="151" t="s">
        <v>181</v>
      </c>
      <c r="I100" s="152"/>
      <c r="L100" s="32"/>
      <c r="M100" s="153"/>
      <c r="T100" s="53"/>
      <c r="AT100" s="17" t="s">
        <v>175</v>
      </c>
      <c r="AU100" s="17" t="s">
        <v>81</v>
      </c>
    </row>
    <row r="101" spans="2:51" s="12" customFormat="1" ht="12">
      <c r="B101" s="142"/>
      <c r="D101" s="143" t="s">
        <v>166</v>
      </c>
      <c r="E101" s="144" t="s">
        <v>3</v>
      </c>
      <c r="F101" s="145" t="s">
        <v>182</v>
      </c>
      <c r="H101" s="146">
        <v>0.387</v>
      </c>
      <c r="I101" s="147"/>
      <c r="L101" s="142"/>
      <c r="M101" s="148"/>
      <c r="T101" s="149"/>
      <c r="AT101" s="144" t="s">
        <v>166</v>
      </c>
      <c r="AU101" s="144" t="s">
        <v>81</v>
      </c>
      <c r="AV101" s="12" t="s">
        <v>81</v>
      </c>
      <c r="AW101" s="12" t="s">
        <v>32</v>
      </c>
      <c r="AX101" s="12" t="s">
        <v>79</v>
      </c>
      <c r="AY101" s="144" t="s">
        <v>157</v>
      </c>
    </row>
    <row r="102" spans="2:65" s="1" customFormat="1" ht="49.15" customHeight="1">
      <c r="B102" s="128"/>
      <c r="C102" s="129" t="s">
        <v>164</v>
      </c>
      <c r="D102" s="129" t="s">
        <v>160</v>
      </c>
      <c r="E102" s="130" t="s">
        <v>183</v>
      </c>
      <c r="F102" s="131" t="s">
        <v>184</v>
      </c>
      <c r="G102" s="132" t="s">
        <v>172</v>
      </c>
      <c r="H102" s="133">
        <v>0.387</v>
      </c>
      <c r="I102" s="134"/>
      <c r="J102" s="135">
        <f>ROUND(I102*H102,2)</f>
        <v>0</v>
      </c>
      <c r="K102" s="131" t="s">
        <v>173</v>
      </c>
      <c r="L102" s="32"/>
      <c r="M102" s="136" t="s">
        <v>3</v>
      </c>
      <c r="N102" s="137" t="s">
        <v>42</v>
      </c>
      <c r="P102" s="138">
        <f>O102*H102</f>
        <v>0</v>
      </c>
      <c r="Q102" s="138">
        <v>0.01</v>
      </c>
      <c r="R102" s="138">
        <f>Q102*H102</f>
        <v>0.00387</v>
      </c>
      <c r="S102" s="138">
        <v>0</v>
      </c>
      <c r="T102" s="139">
        <f>S102*H102</f>
        <v>0</v>
      </c>
      <c r="AR102" s="140" t="s">
        <v>164</v>
      </c>
      <c r="AT102" s="140" t="s">
        <v>160</v>
      </c>
      <c r="AU102" s="140" t="s">
        <v>81</v>
      </c>
      <c r="AY102" s="17" t="s">
        <v>157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7" t="s">
        <v>79</v>
      </c>
      <c r="BK102" s="141">
        <f>ROUND(I102*H102,2)</f>
        <v>0</v>
      </c>
      <c r="BL102" s="17" t="s">
        <v>164</v>
      </c>
      <c r="BM102" s="140" t="s">
        <v>185</v>
      </c>
    </row>
    <row r="103" spans="2:47" s="1" customFormat="1" ht="12">
      <c r="B103" s="32"/>
      <c r="D103" s="150" t="s">
        <v>175</v>
      </c>
      <c r="F103" s="151" t="s">
        <v>186</v>
      </c>
      <c r="I103" s="152"/>
      <c r="L103" s="32"/>
      <c r="M103" s="153"/>
      <c r="T103" s="53"/>
      <c r="AT103" s="17" t="s">
        <v>175</v>
      </c>
      <c r="AU103" s="17" t="s">
        <v>81</v>
      </c>
    </row>
    <row r="104" spans="2:65" s="1" customFormat="1" ht="24.2" customHeight="1">
      <c r="B104" s="128"/>
      <c r="C104" s="129" t="s">
        <v>187</v>
      </c>
      <c r="D104" s="129" t="s">
        <v>160</v>
      </c>
      <c r="E104" s="130" t="s">
        <v>188</v>
      </c>
      <c r="F104" s="131" t="s">
        <v>189</v>
      </c>
      <c r="G104" s="132" t="s">
        <v>163</v>
      </c>
      <c r="H104" s="133">
        <v>1</v>
      </c>
      <c r="I104" s="134"/>
      <c r="J104" s="135">
        <f>ROUND(I104*H104,2)</f>
        <v>0</v>
      </c>
      <c r="K104" s="131" t="s">
        <v>3</v>
      </c>
      <c r="L104" s="32"/>
      <c r="M104" s="136" t="s">
        <v>3</v>
      </c>
      <c r="N104" s="137" t="s">
        <v>42</v>
      </c>
      <c r="P104" s="138">
        <f>O104*H104</f>
        <v>0</v>
      </c>
      <c r="Q104" s="138">
        <v>0</v>
      </c>
      <c r="R104" s="138">
        <f>Q104*H104</f>
        <v>0</v>
      </c>
      <c r="S104" s="138">
        <v>0</v>
      </c>
      <c r="T104" s="139">
        <f>S104*H104</f>
        <v>0</v>
      </c>
      <c r="AR104" s="140" t="s">
        <v>164</v>
      </c>
      <c r="AT104" s="140" t="s">
        <v>160</v>
      </c>
      <c r="AU104" s="140" t="s">
        <v>81</v>
      </c>
      <c r="AY104" s="17" t="s">
        <v>157</v>
      </c>
      <c r="BE104" s="141">
        <f>IF(N104="základní",J104,0)</f>
        <v>0</v>
      </c>
      <c r="BF104" s="141">
        <f>IF(N104="snížená",J104,0)</f>
        <v>0</v>
      </c>
      <c r="BG104" s="141">
        <f>IF(N104="zákl. přenesená",J104,0)</f>
        <v>0</v>
      </c>
      <c r="BH104" s="141">
        <f>IF(N104="sníž. přenesená",J104,0)</f>
        <v>0</v>
      </c>
      <c r="BI104" s="141">
        <f>IF(N104="nulová",J104,0)</f>
        <v>0</v>
      </c>
      <c r="BJ104" s="17" t="s">
        <v>79</v>
      </c>
      <c r="BK104" s="141">
        <f>ROUND(I104*H104,2)</f>
        <v>0</v>
      </c>
      <c r="BL104" s="17" t="s">
        <v>164</v>
      </c>
      <c r="BM104" s="140" t="s">
        <v>190</v>
      </c>
    </row>
    <row r="105" spans="2:65" s="1" customFormat="1" ht="33" customHeight="1">
      <c r="B105" s="128"/>
      <c r="C105" s="129" t="s">
        <v>168</v>
      </c>
      <c r="D105" s="129" t="s">
        <v>160</v>
      </c>
      <c r="E105" s="130" t="s">
        <v>191</v>
      </c>
      <c r="F105" s="131" t="s">
        <v>192</v>
      </c>
      <c r="G105" s="132" t="s">
        <v>172</v>
      </c>
      <c r="H105" s="133">
        <v>0.387</v>
      </c>
      <c r="I105" s="134"/>
      <c r="J105" s="135">
        <f>ROUND(I105*H105,2)</f>
        <v>0</v>
      </c>
      <c r="K105" s="131" t="s">
        <v>173</v>
      </c>
      <c r="L105" s="32"/>
      <c r="M105" s="136" t="s">
        <v>3</v>
      </c>
      <c r="N105" s="137" t="s">
        <v>42</v>
      </c>
      <c r="P105" s="138">
        <f>O105*H105</f>
        <v>0</v>
      </c>
      <c r="Q105" s="138">
        <v>0</v>
      </c>
      <c r="R105" s="138">
        <f>Q105*H105</f>
        <v>0</v>
      </c>
      <c r="S105" s="138">
        <v>0</v>
      </c>
      <c r="T105" s="139">
        <f>S105*H105</f>
        <v>0</v>
      </c>
      <c r="AR105" s="140" t="s">
        <v>164</v>
      </c>
      <c r="AT105" s="140" t="s">
        <v>160</v>
      </c>
      <c r="AU105" s="140" t="s">
        <v>81</v>
      </c>
      <c r="AY105" s="17" t="s">
        <v>157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7" t="s">
        <v>79</v>
      </c>
      <c r="BK105" s="141">
        <f>ROUND(I105*H105,2)</f>
        <v>0</v>
      </c>
      <c r="BL105" s="17" t="s">
        <v>164</v>
      </c>
      <c r="BM105" s="140" t="s">
        <v>193</v>
      </c>
    </row>
    <row r="106" spans="2:47" s="1" customFormat="1" ht="12">
      <c r="B106" s="32"/>
      <c r="D106" s="150" t="s">
        <v>175</v>
      </c>
      <c r="F106" s="151" t="s">
        <v>194</v>
      </c>
      <c r="I106" s="152"/>
      <c r="L106" s="32"/>
      <c r="M106" s="153"/>
      <c r="T106" s="53"/>
      <c r="AT106" s="17" t="s">
        <v>175</v>
      </c>
      <c r="AU106" s="17" t="s">
        <v>81</v>
      </c>
    </row>
    <row r="107" spans="2:65" s="1" customFormat="1" ht="21.75" customHeight="1">
      <c r="B107" s="128"/>
      <c r="C107" s="129" t="s">
        <v>195</v>
      </c>
      <c r="D107" s="129" t="s">
        <v>160</v>
      </c>
      <c r="E107" s="130" t="s">
        <v>196</v>
      </c>
      <c r="F107" s="131" t="s">
        <v>197</v>
      </c>
      <c r="G107" s="132" t="s">
        <v>198</v>
      </c>
      <c r="H107" s="133">
        <v>0.01</v>
      </c>
      <c r="I107" s="134"/>
      <c r="J107" s="135">
        <f>ROUND(I107*H107,2)</f>
        <v>0</v>
      </c>
      <c r="K107" s="131" t="s">
        <v>173</v>
      </c>
      <c r="L107" s="32"/>
      <c r="M107" s="136" t="s">
        <v>3</v>
      </c>
      <c r="N107" s="137" t="s">
        <v>42</v>
      </c>
      <c r="P107" s="138">
        <f>O107*H107</f>
        <v>0</v>
      </c>
      <c r="Q107" s="138">
        <v>1.06277</v>
      </c>
      <c r="R107" s="138">
        <f>Q107*H107</f>
        <v>0.0106277</v>
      </c>
      <c r="S107" s="138">
        <v>0</v>
      </c>
      <c r="T107" s="139">
        <f>S107*H107</f>
        <v>0</v>
      </c>
      <c r="AR107" s="140" t="s">
        <v>164</v>
      </c>
      <c r="AT107" s="140" t="s">
        <v>160</v>
      </c>
      <c r="AU107" s="140" t="s">
        <v>81</v>
      </c>
      <c r="AY107" s="17" t="s">
        <v>157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7" t="s">
        <v>79</v>
      </c>
      <c r="BK107" s="141">
        <f>ROUND(I107*H107,2)</f>
        <v>0</v>
      </c>
      <c r="BL107" s="17" t="s">
        <v>164</v>
      </c>
      <c r="BM107" s="140" t="s">
        <v>199</v>
      </c>
    </row>
    <row r="108" spans="2:47" s="1" customFormat="1" ht="12">
      <c r="B108" s="32"/>
      <c r="D108" s="150" t="s">
        <v>175</v>
      </c>
      <c r="F108" s="151" t="s">
        <v>200</v>
      </c>
      <c r="I108" s="152"/>
      <c r="L108" s="32"/>
      <c r="M108" s="153"/>
      <c r="T108" s="53"/>
      <c r="AT108" s="17" t="s">
        <v>175</v>
      </c>
      <c r="AU108" s="17" t="s">
        <v>81</v>
      </c>
    </row>
    <row r="109" spans="2:51" s="12" customFormat="1" ht="12">
      <c r="B109" s="142"/>
      <c r="D109" s="143" t="s">
        <v>166</v>
      </c>
      <c r="E109" s="144" t="s">
        <v>3</v>
      </c>
      <c r="F109" s="145" t="s">
        <v>201</v>
      </c>
      <c r="H109" s="146">
        <v>0.01</v>
      </c>
      <c r="I109" s="147"/>
      <c r="L109" s="142"/>
      <c r="M109" s="148"/>
      <c r="T109" s="149"/>
      <c r="AT109" s="144" t="s">
        <v>166</v>
      </c>
      <c r="AU109" s="144" t="s">
        <v>81</v>
      </c>
      <c r="AV109" s="12" t="s">
        <v>81</v>
      </c>
      <c r="AW109" s="12" t="s">
        <v>32</v>
      </c>
      <c r="AX109" s="12" t="s">
        <v>79</v>
      </c>
      <c r="AY109" s="144" t="s">
        <v>157</v>
      </c>
    </row>
    <row r="110" spans="2:63" s="11" customFormat="1" ht="22.9" customHeight="1">
      <c r="B110" s="116"/>
      <c r="D110" s="117" t="s">
        <v>70</v>
      </c>
      <c r="E110" s="126" t="s">
        <v>202</v>
      </c>
      <c r="F110" s="126" t="s">
        <v>203</v>
      </c>
      <c r="I110" s="119"/>
      <c r="J110" s="127">
        <f>BK110</f>
        <v>0</v>
      </c>
      <c r="L110" s="116"/>
      <c r="M110" s="121"/>
      <c r="P110" s="122">
        <f>SUM(P111:P119)</f>
        <v>0</v>
      </c>
      <c r="R110" s="122">
        <f>SUM(R111:R119)</f>
        <v>0.7205699999999999</v>
      </c>
      <c r="T110" s="123">
        <f>SUM(T111:T119)</f>
        <v>0</v>
      </c>
      <c r="AR110" s="117" t="s">
        <v>79</v>
      </c>
      <c r="AT110" s="124" t="s">
        <v>70</v>
      </c>
      <c r="AU110" s="124" t="s">
        <v>79</v>
      </c>
      <c r="AY110" s="117" t="s">
        <v>157</v>
      </c>
      <c r="BK110" s="125">
        <f>SUM(BK111:BK119)</f>
        <v>0</v>
      </c>
    </row>
    <row r="111" spans="2:65" s="1" customFormat="1" ht="24.2" customHeight="1">
      <c r="B111" s="128"/>
      <c r="C111" s="129" t="s">
        <v>202</v>
      </c>
      <c r="D111" s="129" t="s">
        <v>160</v>
      </c>
      <c r="E111" s="130" t="s">
        <v>204</v>
      </c>
      <c r="F111" s="131" t="s">
        <v>205</v>
      </c>
      <c r="G111" s="132" t="s">
        <v>163</v>
      </c>
      <c r="H111" s="133">
        <v>1</v>
      </c>
      <c r="I111" s="134"/>
      <c r="J111" s="135">
        <f>ROUND(I111*H111,2)</f>
        <v>0</v>
      </c>
      <c r="K111" s="131" t="s">
        <v>3</v>
      </c>
      <c r="L111" s="32"/>
      <c r="M111" s="136" t="s">
        <v>3</v>
      </c>
      <c r="N111" s="137" t="s">
        <v>42</v>
      </c>
      <c r="P111" s="138">
        <f>O111*H111</f>
        <v>0</v>
      </c>
      <c r="Q111" s="138">
        <v>0.00989</v>
      </c>
      <c r="R111" s="138">
        <f>Q111*H111</f>
        <v>0.00989</v>
      </c>
      <c r="S111" s="138">
        <v>0</v>
      </c>
      <c r="T111" s="139">
        <f>S111*H111</f>
        <v>0</v>
      </c>
      <c r="AR111" s="140" t="s">
        <v>164</v>
      </c>
      <c r="AT111" s="140" t="s">
        <v>160</v>
      </c>
      <c r="AU111" s="140" t="s">
        <v>81</v>
      </c>
      <c r="AY111" s="17" t="s">
        <v>157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7" t="s">
        <v>79</v>
      </c>
      <c r="BK111" s="141">
        <f>ROUND(I111*H111,2)</f>
        <v>0</v>
      </c>
      <c r="BL111" s="17" t="s">
        <v>164</v>
      </c>
      <c r="BM111" s="140" t="s">
        <v>206</v>
      </c>
    </row>
    <row r="112" spans="2:47" s="1" customFormat="1" ht="39">
      <c r="B112" s="32"/>
      <c r="D112" s="143" t="s">
        <v>207</v>
      </c>
      <c r="F112" s="154" t="s">
        <v>208</v>
      </c>
      <c r="I112" s="152"/>
      <c r="L112" s="32"/>
      <c r="M112" s="153"/>
      <c r="T112" s="53"/>
      <c r="AT112" s="17" t="s">
        <v>207</v>
      </c>
      <c r="AU112" s="17" t="s">
        <v>81</v>
      </c>
    </row>
    <row r="113" spans="2:51" s="12" customFormat="1" ht="12">
      <c r="B113" s="142"/>
      <c r="D113" s="143" t="s">
        <v>166</v>
      </c>
      <c r="E113" s="144" t="s">
        <v>3</v>
      </c>
      <c r="F113" s="145" t="s">
        <v>209</v>
      </c>
      <c r="H113" s="146">
        <v>1</v>
      </c>
      <c r="I113" s="147"/>
      <c r="L113" s="142"/>
      <c r="M113" s="148"/>
      <c r="T113" s="149"/>
      <c r="AT113" s="144" t="s">
        <v>166</v>
      </c>
      <c r="AU113" s="144" t="s">
        <v>81</v>
      </c>
      <c r="AV113" s="12" t="s">
        <v>81</v>
      </c>
      <c r="AW113" s="12" t="s">
        <v>32</v>
      </c>
      <c r="AX113" s="12" t="s">
        <v>79</v>
      </c>
      <c r="AY113" s="144" t="s">
        <v>157</v>
      </c>
    </row>
    <row r="114" spans="2:65" s="1" customFormat="1" ht="24.2" customHeight="1">
      <c r="B114" s="128"/>
      <c r="C114" s="129" t="s">
        <v>210</v>
      </c>
      <c r="D114" s="129" t="s">
        <v>160</v>
      </c>
      <c r="E114" s="130" t="s">
        <v>211</v>
      </c>
      <c r="F114" s="131" t="s">
        <v>212</v>
      </c>
      <c r="G114" s="132" t="s">
        <v>163</v>
      </c>
      <c r="H114" s="133">
        <v>2</v>
      </c>
      <c r="I114" s="134"/>
      <c r="J114" s="135">
        <f>ROUND(I114*H114,2)</f>
        <v>0</v>
      </c>
      <c r="K114" s="131" t="s">
        <v>173</v>
      </c>
      <c r="L114" s="32"/>
      <c r="M114" s="136" t="s">
        <v>3</v>
      </c>
      <c r="N114" s="137" t="s">
        <v>42</v>
      </c>
      <c r="P114" s="138">
        <f>O114*H114</f>
        <v>0</v>
      </c>
      <c r="Q114" s="138">
        <v>0.21734</v>
      </c>
      <c r="R114" s="138">
        <f>Q114*H114</f>
        <v>0.43468</v>
      </c>
      <c r="S114" s="138">
        <v>0</v>
      </c>
      <c r="T114" s="139">
        <f>S114*H114</f>
        <v>0</v>
      </c>
      <c r="AR114" s="140" t="s">
        <v>164</v>
      </c>
      <c r="AT114" s="140" t="s">
        <v>160</v>
      </c>
      <c r="AU114" s="140" t="s">
        <v>81</v>
      </c>
      <c r="AY114" s="17" t="s">
        <v>157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7" t="s">
        <v>79</v>
      </c>
      <c r="BK114" s="141">
        <f>ROUND(I114*H114,2)</f>
        <v>0</v>
      </c>
      <c r="BL114" s="17" t="s">
        <v>164</v>
      </c>
      <c r="BM114" s="140" t="s">
        <v>213</v>
      </c>
    </row>
    <row r="115" spans="2:47" s="1" customFormat="1" ht="12">
      <c r="B115" s="32"/>
      <c r="D115" s="150" t="s">
        <v>175</v>
      </c>
      <c r="F115" s="151" t="s">
        <v>214</v>
      </c>
      <c r="I115" s="152"/>
      <c r="L115" s="32"/>
      <c r="M115" s="153"/>
      <c r="T115" s="53"/>
      <c r="AT115" s="17" t="s">
        <v>175</v>
      </c>
      <c r="AU115" s="17" t="s">
        <v>81</v>
      </c>
    </row>
    <row r="116" spans="2:65" s="1" customFormat="1" ht="24.2" customHeight="1">
      <c r="B116" s="128"/>
      <c r="C116" s="155" t="s">
        <v>215</v>
      </c>
      <c r="D116" s="155" t="s">
        <v>216</v>
      </c>
      <c r="E116" s="156" t="s">
        <v>217</v>
      </c>
      <c r="F116" s="157" t="s">
        <v>218</v>
      </c>
      <c r="G116" s="158" t="s">
        <v>163</v>
      </c>
      <c r="H116" s="159">
        <v>1</v>
      </c>
      <c r="I116" s="160"/>
      <c r="J116" s="161">
        <f>ROUND(I116*H116,2)</f>
        <v>0</v>
      </c>
      <c r="K116" s="157" t="s">
        <v>3</v>
      </c>
      <c r="L116" s="162"/>
      <c r="M116" s="163" t="s">
        <v>3</v>
      </c>
      <c r="N116" s="164" t="s">
        <v>42</v>
      </c>
      <c r="P116" s="138">
        <f>O116*H116</f>
        <v>0</v>
      </c>
      <c r="Q116" s="138">
        <v>0.08</v>
      </c>
      <c r="R116" s="138">
        <f>Q116*H116</f>
        <v>0.08</v>
      </c>
      <c r="S116" s="138">
        <v>0</v>
      </c>
      <c r="T116" s="139">
        <f>S116*H116</f>
        <v>0</v>
      </c>
      <c r="AR116" s="140" t="s">
        <v>202</v>
      </c>
      <c r="AT116" s="140" t="s">
        <v>216</v>
      </c>
      <c r="AU116" s="140" t="s">
        <v>81</v>
      </c>
      <c r="AY116" s="17" t="s">
        <v>157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7" t="s">
        <v>79</v>
      </c>
      <c r="BK116" s="141">
        <f>ROUND(I116*H116,2)</f>
        <v>0</v>
      </c>
      <c r="BL116" s="17" t="s">
        <v>164</v>
      </c>
      <c r="BM116" s="140" t="s">
        <v>219</v>
      </c>
    </row>
    <row r="117" spans="2:47" s="1" customFormat="1" ht="29.25">
      <c r="B117" s="32"/>
      <c r="D117" s="143" t="s">
        <v>207</v>
      </c>
      <c r="F117" s="154" t="s">
        <v>220</v>
      </c>
      <c r="I117" s="152"/>
      <c r="L117" s="32"/>
      <c r="M117" s="153"/>
      <c r="T117" s="53"/>
      <c r="AT117" s="17" t="s">
        <v>207</v>
      </c>
      <c r="AU117" s="17" t="s">
        <v>81</v>
      </c>
    </row>
    <row r="118" spans="2:65" s="1" customFormat="1" ht="24.2" customHeight="1">
      <c r="B118" s="128"/>
      <c r="C118" s="155" t="s">
        <v>221</v>
      </c>
      <c r="D118" s="155" t="s">
        <v>216</v>
      </c>
      <c r="E118" s="156" t="s">
        <v>222</v>
      </c>
      <c r="F118" s="157" t="s">
        <v>223</v>
      </c>
      <c r="G118" s="158" t="s">
        <v>163</v>
      </c>
      <c r="H118" s="159">
        <v>1</v>
      </c>
      <c r="I118" s="160"/>
      <c r="J118" s="161">
        <f>ROUND(I118*H118,2)</f>
        <v>0</v>
      </c>
      <c r="K118" s="157" t="s">
        <v>3</v>
      </c>
      <c r="L118" s="162"/>
      <c r="M118" s="163" t="s">
        <v>3</v>
      </c>
      <c r="N118" s="164" t="s">
        <v>42</v>
      </c>
      <c r="P118" s="138">
        <f>O118*H118</f>
        <v>0</v>
      </c>
      <c r="Q118" s="138">
        <v>0.196</v>
      </c>
      <c r="R118" s="138">
        <f>Q118*H118</f>
        <v>0.196</v>
      </c>
      <c r="S118" s="138">
        <v>0</v>
      </c>
      <c r="T118" s="139">
        <f>S118*H118</f>
        <v>0</v>
      </c>
      <c r="AR118" s="140" t="s">
        <v>202</v>
      </c>
      <c r="AT118" s="140" t="s">
        <v>216</v>
      </c>
      <c r="AU118" s="140" t="s">
        <v>81</v>
      </c>
      <c r="AY118" s="17" t="s">
        <v>157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7" t="s">
        <v>79</v>
      </c>
      <c r="BK118" s="141">
        <f>ROUND(I118*H118,2)</f>
        <v>0</v>
      </c>
      <c r="BL118" s="17" t="s">
        <v>164</v>
      </c>
      <c r="BM118" s="140" t="s">
        <v>224</v>
      </c>
    </row>
    <row r="119" spans="2:47" s="1" customFormat="1" ht="29.25">
      <c r="B119" s="32"/>
      <c r="D119" s="143" t="s">
        <v>207</v>
      </c>
      <c r="F119" s="154" t="s">
        <v>220</v>
      </c>
      <c r="I119" s="152"/>
      <c r="L119" s="32"/>
      <c r="M119" s="153"/>
      <c r="T119" s="53"/>
      <c r="AT119" s="17" t="s">
        <v>207</v>
      </c>
      <c r="AU119" s="17" t="s">
        <v>81</v>
      </c>
    </row>
    <row r="120" spans="2:63" s="11" customFormat="1" ht="22.9" customHeight="1">
      <c r="B120" s="116"/>
      <c r="D120" s="117" t="s">
        <v>70</v>
      </c>
      <c r="E120" s="126" t="s">
        <v>210</v>
      </c>
      <c r="F120" s="126" t="s">
        <v>225</v>
      </c>
      <c r="I120" s="119"/>
      <c r="J120" s="127">
        <f>BK120</f>
        <v>0</v>
      </c>
      <c r="L120" s="116"/>
      <c r="M120" s="121"/>
      <c r="P120" s="122">
        <f>SUM(P121:P172)</f>
        <v>0</v>
      </c>
      <c r="R120" s="122">
        <f>SUM(R121:R172)</f>
        <v>0.30178808</v>
      </c>
      <c r="T120" s="123">
        <f>SUM(T121:T172)</f>
        <v>0.7185000000000001</v>
      </c>
      <c r="AR120" s="117" t="s">
        <v>79</v>
      </c>
      <c r="AT120" s="124" t="s">
        <v>70</v>
      </c>
      <c r="AU120" s="124" t="s">
        <v>79</v>
      </c>
      <c r="AY120" s="117" t="s">
        <v>157</v>
      </c>
      <c r="BK120" s="125">
        <f>SUM(BK121:BK172)</f>
        <v>0</v>
      </c>
    </row>
    <row r="121" spans="2:65" s="1" customFormat="1" ht="24.2" customHeight="1">
      <c r="B121" s="128"/>
      <c r="C121" s="129" t="s">
        <v>226</v>
      </c>
      <c r="D121" s="129" t="s">
        <v>160</v>
      </c>
      <c r="E121" s="130" t="s">
        <v>227</v>
      </c>
      <c r="F121" s="131" t="s">
        <v>228</v>
      </c>
      <c r="G121" s="132" t="s">
        <v>229</v>
      </c>
      <c r="H121" s="133">
        <v>4.6</v>
      </c>
      <c r="I121" s="134"/>
      <c r="J121" s="135">
        <f>ROUND(I121*H121,2)</f>
        <v>0</v>
      </c>
      <c r="K121" s="131" t="s">
        <v>173</v>
      </c>
      <c r="L121" s="32"/>
      <c r="M121" s="136" t="s">
        <v>3</v>
      </c>
      <c r="N121" s="137" t="s">
        <v>42</v>
      </c>
      <c r="P121" s="138">
        <f>O121*H121</f>
        <v>0</v>
      </c>
      <c r="Q121" s="138">
        <v>2E-05</v>
      </c>
      <c r="R121" s="138">
        <f>Q121*H121</f>
        <v>9.2E-05</v>
      </c>
      <c r="S121" s="138">
        <v>0.001</v>
      </c>
      <c r="T121" s="139">
        <f>S121*H121</f>
        <v>0.0046</v>
      </c>
      <c r="AR121" s="140" t="s">
        <v>164</v>
      </c>
      <c r="AT121" s="140" t="s">
        <v>160</v>
      </c>
      <c r="AU121" s="140" t="s">
        <v>81</v>
      </c>
      <c r="AY121" s="17" t="s">
        <v>157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7" t="s">
        <v>79</v>
      </c>
      <c r="BK121" s="141">
        <f>ROUND(I121*H121,2)</f>
        <v>0</v>
      </c>
      <c r="BL121" s="17" t="s">
        <v>164</v>
      </c>
      <c r="BM121" s="140" t="s">
        <v>230</v>
      </c>
    </row>
    <row r="122" spans="2:47" s="1" customFormat="1" ht="12">
      <c r="B122" s="32"/>
      <c r="D122" s="150" t="s">
        <v>175</v>
      </c>
      <c r="F122" s="151" t="s">
        <v>231</v>
      </c>
      <c r="I122" s="152"/>
      <c r="L122" s="32"/>
      <c r="M122" s="153"/>
      <c r="T122" s="53"/>
      <c r="AT122" s="17" t="s">
        <v>175</v>
      </c>
      <c r="AU122" s="17" t="s">
        <v>81</v>
      </c>
    </row>
    <row r="123" spans="2:51" s="12" customFormat="1" ht="12">
      <c r="B123" s="142"/>
      <c r="D123" s="143" t="s">
        <v>166</v>
      </c>
      <c r="E123" s="144" t="s">
        <v>3</v>
      </c>
      <c r="F123" s="145" t="s">
        <v>232</v>
      </c>
      <c r="H123" s="146">
        <v>1.6</v>
      </c>
      <c r="I123" s="147"/>
      <c r="L123" s="142"/>
      <c r="M123" s="148"/>
      <c r="T123" s="149"/>
      <c r="AT123" s="144" t="s">
        <v>166</v>
      </c>
      <c r="AU123" s="144" t="s">
        <v>81</v>
      </c>
      <c r="AV123" s="12" t="s">
        <v>81</v>
      </c>
      <c r="AW123" s="12" t="s">
        <v>32</v>
      </c>
      <c r="AX123" s="12" t="s">
        <v>71</v>
      </c>
      <c r="AY123" s="144" t="s">
        <v>157</v>
      </c>
    </row>
    <row r="124" spans="2:51" s="12" customFormat="1" ht="12">
      <c r="B124" s="142"/>
      <c r="D124" s="143" t="s">
        <v>166</v>
      </c>
      <c r="E124" s="144" t="s">
        <v>3</v>
      </c>
      <c r="F124" s="145" t="s">
        <v>233</v>
      </c>
      <c r="H124" s="146">
        <v>3</v>
      </c>
      <c r="I124" s="147"/>
      <c r="L124" s="142"/>
      <c r="M124" s="148"/>
      <c r="T124" s="149"/>
      <c r="AT124" s="144" t="s">
        <v>166</v>
      </c>
      <c r="AU124" s="144" t="s">
        <v>81</v>
      </c>
      <c r="AV124" s="12" t="s">
        <v>81</v>
      </c>
      <c r="AW124" s="12" t="s">
        <v>32</v>
      </c>
      <c r="AX124" s="12" t="s">
        <v>71</v>
      </c>
      <c r="AY124" s="144" t="s">
        <v>157</v>
      </c>
    </row>
    <row r="125" spans="2:51" s="13" customFormat="1" ht="12">
      <c r="B125" s="165"/>
      <c r="D125" s="143" t="s">
        <v>166</v>
      </c>
      <c r="E125" s="166" t="s">
        <v>3</v>
      </c>
      <c r="F125" s="167" t="s">
        <v>234</v>
      </c>
      <c r="H125" s="168">
        <v>4.6</v>
      </c>
      <c r="I125" s="169"/>
      <c r="L125" s="165"/>
      <c r="M125" s="170"/>
      <c r="T125" s="171"/>
      <c r="AT125" s="166" t="s">
        <v>166</v>
      </c>
      <c r="AU125" s="166" t="s">
        <v>81</v>
      </c>
      <c r="AV125" s="13" t="s">
        <v>164</v>
      </c>
      <c r="AW125" s="13" t="s">
        <v>32</v>
      </c>
      <c r="AX125" s="13" t="s">
        <v>79</v>
      </c>
      <c r="AY125" s="166" t="s">
        <v>157</v>
      </c>
    </row>
    <row r="126" spans="2:65" s="1" customFormat="1" ht="44.25" customHeight="1">
      <c r="B126" s="128"/>
      <c r="C126" s="129" t="s">
        <v>235</v>
      </c>
      <c r="D126" s="129" t="s">
        <v>160</v>
      </c>
      <c r="E126" s="130" t="s">
        <v>236</v>
      </c>
      <c r="F126" s="131" t="s">
        <v>237</v>
      </c>
      <c r="G126" s="132" t="s">
        <v>229</v>
      </c>
      <c r="H126" s="133">
        <v>0.55</v>
      </c>
      <c r="I126" s="134"/>
      <c r="J126" s="135">
        <f>ROUND(I126*H126,2)</f>
        <v>0</v>
      </c>
      <c r="K126" s="131" t="s">
        <v>173</v>
      </c>
      <c r="L126" s="32"/>
      <c r="M126" s="136" t="s">
        <v>3</v>
      </c>
      <c r="N126" s="137" t="s">
        <v>42</v>
      </c>
      <c r="P126" s="138">
        <f>O126*H126</f>
        <v>0</v>
      </c>
      <c r="Q126" s="138">
        <v>0.00128</v>
      </c>
      <c r="R126" s="138">
        <f>Q126*H126</f>
        <v>0.0007040000000000001</v>
      </c>
      <c r="S126" s="138">
        <v>0.021</v>
      </c>
      <c r="T126" s="139">
        <f>S126*H126</f>
        <v>0.011550000000000001</v>
      </c>
      <c r="AR126" s="140" t="s">
        <v>164</v>
      </c>
      <c r="AT126" s="140" t="s">
        <v>160</v>
      </c>
      <c r="AU126" s="140" t="s">
        <v>81</v>
      </c>
      <c r="AY126" s="17" t="s">
        <v>157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7" t="s">
        <v>79</v>
      </c>
      <c r="BK126" s="141">
        <f>ROUND(I126*H126,2)</f>
        <v>0</v>
      </c>
      <c r="BL126" s="17" t="s">
        <v>164</v>
      </c>
      <c r="BM126" s="140" t="s">
        <v>238</v>
      </c>
    </row>
    <row r="127" spans="2:47" s="1" customFormat="1" ht="12">
      <c r="B127" s="32"/>
      <c r="D127" s="150" t="s">
        <v>175</v>
      </c>
      <c r="F127" s="151" t="s">
        <v>239</v>
      </c>
      <c r="I127" s="152"/>
      <c r="L127" s="32"/>
      <c r="M127" s="153"/>
      <c r="T127" s="53"/>
      <c r="AT127" s="17" t="s">
        <v>175</v>
      </c>
      <c r="AU127" s="17" t="s">
        <v>81</v>
      </c>
    </row>
    <row r="128" spans="2:51" s="12" customFormat="1" ht="12">
      <c r="B128" s="142"/>
      <c r="D128" s="143" t="s">
        <v>166</v>
      </c>
      <c r="E128" s="144" t="s">
        <v>3</v>
      </c>
      <c r="F128" s="145" t="s">
        <v>240</v>
      </c>
      <c r="H128" s="146">
        <v>0.55</v>
      </c>
      <c r="I128" s="147"/>
      <c r="L128" s="142"/>
      <c r="M128" s="148"/>
      <c r="T128" s="149"/>
      <c r="AT128" s="144" t="s">
        <v>166</v>
      </c>
      <c r="AU128" s="144" t="s">
        <v>81</v>
      </c>
      <c r="AV128" s="12" t="s">
        <v>81</v>
      </c>
      <c r="AW128" s="12" t="s">
        <v>32</v>
      </c>
      <c r="AX128" s="12" t="s">
        <v>79</v>
      </c>
      <c r="AY128" s="144" t="s">
        <v>157</v>
      </c>
    </row>
    <row r="129" spans="2:65" s="1" customFormat="1" ht="44.25" customHeight="1">
      <c r="B129" s="128"/>
      <c r="C129" s="129" t="s">
        <v>241</v>
      </c>
      <c r="D129" s="129" t="s">
        <v>160</v>
      </c>
      <c r="E129" s="130" t="s">
        <v>242</v>
      </c>
      <c r="F129" s="131" t="s">
        <v>243</v>
      </c>
      <c r="G129" s="132" t="s">
        <v>229</v>
      </c>
      <c r="H129" s="133">
        <v>0.55</v>
      </c>
      <c r="I129" s="134"/>
      <c r="J129" s="135">
        <f>ROUND(I129*H129,2)</f>
        <v>0</v>
      </c>
      <c r="K129" s="131" t="s">
        <v>173</v>
      </c>
      <c r="L129" s="32"/>
      <c r="M129" s="136" t="s">
        <v>3</v>
      </c>
      <c r="N129" s="137" t="s">
        <v>42</v>
      </c>
      <c r="P129" s="138">
        <f>O129*H129</f>
        <v>0</v>
      </c>
      <c r="Q129" s="138">
        <v>0.00345</v>
      </c>
      <c r="R129" s="138">
        <f>Q129*H129</f>
        <v>0.0018975</v>
      </c>
      <c r="S129" s="138">
        <v>0.087</v>
      </c>
      <c r="T129" s="139">
        <f>S129*H129</f>
        <v>0.047850000000000004</v>
      </c>
      <c r="AR129" s="140" t="s">
        <v>164</v>
      </c>
      <c r="AT129" s="140" t="s">
        <v>160</v>
      </c>
      <c r="AU129" s="140" t="s">
        <v>81</v>
      </c>
      <c r="AY129" s="17" t="s">
        <v>157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7" t="s">
        <v>79</v>
      </c>
      <c r="BK129" s="141">
        <f>ROUND(I129*H129,2)</f>
        <v>0</v>
      </c>
      <c r="BL129" s="17" t="s">
        <v>164</v>
      </c>
      <c r="BM129" s="140" t="s">
        <v>244</v>
      </c>
    </row>
    <row r="130" spans="2:47" s="1" customFormat="1" ht="12">
      <c r="B130" s="32"/>
      <c r="D130" s="150" t="s">
        <v>175</v>
      </c>
      <c r="F130" s="151" t="s">
        <v>245</v>
      </c>
      <c r="I130" s="152"/>
      <c r="L130" s="32"/>
      <c r="M130" s="153"/>
      <c r="T130" s="53"/>
      <c r="AT130" s="17" t="s">
        <v>175</v>
      </c>
      <c r="AU130" s="17" t="s">
        <v>81</v>
      </c>
    </row>
    <row r="131" spans="2:51" s="12" customFormat="1" ht="12">
      <c r="B131" s="142"/>
      <c r="D131" s="143" t="s">
        <v>166</v>
      </c>
      <c r="E131" s="144" t="s">
        <v>3</v>
      </c>
      <c r="F131" s="145" t="s">
        <v>246</v>
      </c>
      <c r="H131" s="146">
        <v>0.55</v>
      </c>
      <c r="I131" s="147"/>
      <c r="L131" s="142"/>
      <c r="M131" s="148"/>
      <c r="T131" s="149"/>
      <c r="AT131" s="144" t="s">
        <v>166</v>
      </c>
      <c r="AU131" s="144" t="s">
        <v>81</v>
      </c>
      <c r="AV131" s="12" t="s">
        <v>81</v>
      </c>
      <c r="AW131" s="12" t="s">
        <v>32</v>
      </c>
      <c r="AX131" s="12" t="s">
        <v>79</v>
      </c>
      <c r="AY131" s="144" t="s">
        <v>157</v>
      </c>
    </row>
    <row r="132" spans="2:65" s="1" customFormat="1" ht="24.2" customHeight="1">
      <c r="B132" s="128"/>
      <c r="C132" s="129" t="s">
        <v>9</v>
      </c>
      <c r="D132" s="129" t="s">
        <v>160</v>
      </c>
      <c r="E132" s="130" t="s">
        <v>247</v>
      </c>
      <c r="F132" s="131" t="s">
        <v>248</v>
      </c>
      <c r="G132" s="132" t="s">
        <v>249</v>
      </c>
      <c r="H132" s="133">
        <v>1</v>
      </c>
      <c r="I132" s="134"/>
      <c r="J132" s="135">
        <f>ROUND(I132*H132,2)</f>
        <v>0</v>
      </c>
      <c r="K132" s="131" t="s">
        <v>3</v>
      </c>
      <c r="L132" s="32"/>
      <c r="M132" s="136" t="s">
        <v>3</v>
      </c>
      <c r="N132" s="137" t="s">
        <v>42</v>
      </c>
      <c r="P132" s="138">
        <f>O132*H132</f>
        <v>0</v>
      </c>
      <c r="Q132" s="138">
        <v>0.0004</v>
      </c>
      <c r="R132" s="138">
        <f>Q132*H132</f>
        <v>0.0004</v>
      </c>
      <c r="S132" s="138">
        <v>0</v>
      </c>
      <c r="T132" s="139">
        <f>S132*H132</f>
        <v>0</v>
      </c>
      <c r="AR132" s="140" t="s">
        <v>164</v>
      </c>
      <c r="AT132" s="140" t="s">
        <v>160</v>
      </c>
      <c r="AU132" s="140" t="s">
        <v>81</v>
      </c>
      <c r="AY132" s="17" t="s">
        <v>157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7" t="s">
        <v>79</v>
      </c>
      <c r="BK132" s="141">
        <f>ROUND(I132*H132,2)</f>
        <v>0</v>
      </c>
      <c r="BL132" s="17" t="s">
        <v>164</v>
      </c>
      <c r="BM132" s="140" t="s">
        <v>250</v>
      </c>
    </row>
    <row r="133" spans="2:47" s="1" customFormat="1" ht="19.5">
      <c r="B133" s="32"/>
      <c r="D133" s="143" t="s">
        <v>207</v>
      </c>
      <c r="F133" s="154" t="s">
        <v>251</v>
      </c>
      <c r="I133" s="152"/>
      <c r="L133" s="32"/>
      <c r="M133" s="153"/>
      <c r="T133" s="53"/>
      <c r="AT133" s="17" t="s">
        <v>207</v>
      </c>
      <c r="AU133" s="17" t="s">
        <v>81</v>
      </c>
    </row>
    <row r="134" spans="2:51" s="12" customFormat="1" ht="12">
      <c r="B134" s="142"/>
      <c r="D134" s="143" t="s">
        <v>166</v>
      </c>
      <c r="E134" s="144" t="s">
        <v>3</v>
      </c>
      <c r="F134" s="145" t="s">
        <v>252</v>
      </c>
      <c r="H134" s="146">
        <v>1</v>
      </c>
      <c r="I134" s="147"/>
      <c r="L134" s="142"/>
      <c r="M134" s="148"/>
      <c r="T134" s="149"/>
      <c r="AT134" s="144" t="s">
        <v>166</v>
      </c>
      <c r="AU134" s="144" t="s">
        <v>81</v>
      </c>
      <c r="AV134" s="12" t="s">
        <v>81</v>
      </c>
      <c r="AW134" s="12" t="s">
        <v>32</v>
      </c>
      <c r="AX134" s="12" t="s">
        <v>79</v>
      </c>
      <c r="AY134" s="144" t="s">
        <v>157</v>
      </c>
    </row>
    <row r="135" spans="2:65" s="1" customFormat="1" ht="16.5" customHeight="1">
      <c r="B135" s="128"/>
      <c r="C135" s="129" t="s">
        <v>253</v>
      </c>
      <c r="D135" s="129" t="s">
        <v>160</v>
      </c>
      <c r="E135" s="130" t="s">
        <v>254</v>
      </c>
      <c r="F135" s="131" t="s">
        <v>255</v>
      </c>
      <c r="G135" s="132" t="s">
        <v>256</v>
      </c>
      <c r="H135" s="133">
        <v>1</v>
      </c>
      <c r="I135" s="134"/>
      <c r="J135" s="135">
        <f>ROUND(I135*H135,2)</f>
        <v>0</v>
      </c>
      <c r="K135" s="131" t="s">
        <v>3</v>
      </c>
      <c r="L135" s="32"/>
      <c r="M135" s="136" t="s">
        <v>3</v>
      </c>
      <c r="N135" s="137" t="s">
        <v>42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164</v>
      </c>
      <c r="AT135" s="140" t="s">
        <v>160</v>
      </c>
      <c r="AU135" s="140" t="s">
        <v>81</v>
      </c>
      <c r="AY135" s="17" t="s">
        <v>157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7" t="s">
        <v>79</v>
      </c>
      <c r="BK135" s="141">
        <f>ROUND(I135*H135,2)</f>
        <v>0</v>
      </c>
      <c r="BL135" s="17" t="s">
        <v>164</v>
      </c>
      <c r="BM135" s="140" t="s">
        <v>257</v>
      </c>
    </row>
    <row r="136" spans="2:51" s="12" customFormat="1" ht="22.5">
      <c r="B136" s="142"/>
      <c r="D136" s="143" t="s">
        <v>166</v>
      </c>
      <c r="E136" s="144" t="s">
        <v>3</v>
      </c>
      <c r="F136" s="145" t="s">
        <v>258</v>
      </c>
      <c r="H136" s="146">
        <v>1</v>
      </c>
      <c r="I136" s="147"/>
      <c r="L136" s="142"/>
      <c r="M136" s="148"/>
      <c r="T136" s="149"/>
      <c r="AT136" s="144" t="s">
        <v>166</v>
      </c>
      <c r="AU136" s="144" t="s">
        <v>81</v>
      </c>
      <c r="AV136" s="12" t="s">
        <v>81</v>
      </c>
      <c r="AW136" s="12" t="s">
        <v>32</v>
      </c>
      <c r="AX136" s="12" t="s">
        <v>79</v>
      </c>
      <c r="AY136" s="144" t="s">
        <v>157</v>
      </c>
    </row>
    <row r="137" spans="2:65" s="1" customFormat="1" ht="33" customHeight="1">
      <c r="B137" s="128"/>
      <c r="C137" s="129" t="s">
        <v>259</v>
      </c>
      <c r="D137" s="129" t="s">
        <v>160</v>
      </c>
      <c r="E137" s="130" t="s">
        <v>260</v>
      </c>
      <c r="F137" s="131" t="s">
        <v>261</v>
      </c>
      <c r="G137" s="132" t="s">
        <v>110</v>
      </c>
      <c r="H137" s="133">
        <v>9.35</v>
      </c>
      <c r="I137" s="134"/>
      <c r="J137" s="135">
        <f>ROUND(I137*H137,2)</f>
        <v>0</v>
      </c>
      <c r="K137" s="131" t="s">
        <v>173</v>
      </c>
      <c r="L137" s="32"/>
      <c r="M137" s="136" t="s">
        <v>3</v>
      </c>
      <c r="N137" s="137" t="s">
        <v>42</v>
      </c>
      <c r="P137" s="138">
        <f>O137*H137</f>
        <v>0</v>
      </c>
      <c r="Q137" s="138">
        <v>0</v>
      </c>
      <c r="R137" s="138">
        <f>Q137*H137</f>
        <v>0</v>
      </c>
      <c r="S137" s="138">
        <v>0.07</v>
      </c>
      <c r="T137" s="139">
        <f>S137*H137</f>
        <v>0.6545000000000001</v>
      </c>
      <c r="AR137" s="140" t="s">
        <v>164</v>
      </c>
      <c r="AT137" s="140" t="s">
        <v>160</v>
      </c>
      <c r="AU137" s="140" t="s">
        <v>81</v>
      </c>
      <c r="AY137" s="17" t="s">
        <v>157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7" t="s">
        <v>79</v>
      </c>
      <c r="BK137" s="141">
        <f>ROUND(I137*H137,2)</f>
        <v>0</v>
      </c>
      <c r="BL137" s="17" t="s">
        <v>164</v>
      </c>
      <c r="BM137" s="140" t="s">
        <v>262</v>
      </c>
    </row>
    <row r="138" spans="2:47" s="1" customFormat="1" ht="12">
      <c r="B138" s="32"/>
      <c r="D138" s="150" t="s">
        <v>175</v>
      </c>
      <c r="F138" s="151" t="s">
        <v>263</v>
      </c>
      <c r="I138" s="152"/>
      <c r="L138" s="32"/>
      <c r="M138" s="153"/>
      <c r="T138" s="53"/>
      <c r="AT138" s="17" t="s">
        <v>175</v>
      </c>
      <c r="AU138" s="17" t="s">
        <v>81</v>
      </c>
    </row>
    <row r="139" spans="2:51" s="12" customFormat="1" ht="12">
      <c r="B139" s="142"/>
      <c r="D139" s="143" t="s">
        <v>166</v>
      </c>
      <c r="E139" s="144" t="s">
        <v>108</v>
      </c>
      <c r="F139" s="145" t="s">
        <v>264</v>
      </c>
      <c r="H139" s="146">
        <v>9.35</v>
      </c>
      <c r="I139" s="147"/>
      <c r="L139" s="142"/>
      <c r="M139" s="148"/>
      <c r="T139" s="149"/>
      <c r="AT139" s="144" t="s">
        <v>166</v>
      </c>
      <c r="AU139" s="144" t="s">
        <v>81</v>
      </c>
      <c r="AV139" s="12" t="s">
        <v>81</v>
      </c>
      <c r="AW139" s="12" t="s">
        <v>32</v>
      </c>
      <c r="AX139" s="12" t="s">
        <v>79</v>
      </c>
      <c r="AY139" s="144" t="s">
        <v>157</v>
      </c>
    </row>
    <row r="140" spans="2:65" s="1" customFormat="1" ht="24.2" customHeight="1">
      <c r="B140" s="128"/>
      <c r="C140" s="129" t="s">
        <v>265</v>
      </c>
      <c r="D140" s="129" t="s">
        <v>160</v>
      </c>
      <c r="E140" s="130" t="s">
        <v>266</v>
      </c>
      <c r="F140" s="131" t="s">
        <v>267</v>
      </c>
      <c r="G140" s="132" t="s">
        <v>110</v>
      </c>
      <c r="H140" s="133">
        <v>20.261</v>
      </c>
      <c r="I140" s="134"/>
      <c r="J140" s="135">
        <f>ROUND(I140*H140,2)</f>
        <v>0</v>
      </c>
      <c r="K140" s="131" t="s">
        <v>173</v>
      </c>
      <c r="L140" s="32"/>
      <c r="M140" s="136" t="s">
        <v>3</v>
      </c>
      <c r="N140" s="137" t="s">
        <v>42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164</v>
      </c>
      <c r="AT140" s="140" t="s">
        <v>160</v>
      </c>
      <c r="AU140" s="140" t="s">
        <v>81</v>
      </c>
      <c r="AY140" s="17" t="s">
        <v>157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7" t="s">
        <v>79</v>
      </c>
      <c r="BK140" s="141">
        <f>ROUND(I140*H140,2)</f>
        <v>0</v>
      </c>
      <c r="BL140" s="17" t="s">
        <v>164</v>
      </c>
      <c r="BM140" s="140" t="s">
        <v>268</v>
      </c>
    </row>
    <row r="141" spans="2:47" s="1" customFormat="1" ht="12">
      <c r="B141" s="32"/>
      <c r="D141" s="150" t="s">
        <v>175</v>
      </c>
      <c r="F141" s="151" t="s">
        <v>269</v>
      </c>
      <c r="I141" s="152"/>
      <c r="L141" s="32"/>
      <c r="M141" s="153"/>
      <c r="T141" s="53"/>
      <c r="AT141" s="17" t="s">
        <v>175</v>
      </c>
      <c r="AU141" s="17" t="s">
        <v>81</v>
      </c>
    </row>
    <row r="142" spans="2:51" s="12" customFormat="1" ht="12">
      <c r="B142" s="142"/>
      <c r="D142" s="143" t="s">
        <v>166</v>
      </c>
      <c r="E142" s="144" t="s">
        <v>112</v>
      </c>
      <c r="F142" s="145" t="s">
        <v>270</v>
      </c>
      <c r="H142" s="146">
        <v>3.096</v>
      </c>
      <c r="I142" s="147"/>
      <c r="L142" s="142"/>
      <c r="M142" s="148"/>
      <c r="T142" s="149"/>
      <c r="AT142" s="144" t="s">
        <v>166</v>
      </c>
      <c r="AU142" s="144" t="s">
        <v>81</v>
      </c>
      <c r="AV142" s="12" t="s">
        <v>81</v>
      </c>
      <c r="AW142" s="12" t="s">
        <v>32</v>
      </c>
      <c r="AX142" s="12" t="s">
        <v>71</v>
      </c>
      <c r="AY142" s="144" t="s">
        <v>157</v>
      </c>
    </row>
    <row r="143" spans="2:51" s="12" customFormat="1" ht="12">
      <c r="B143" s="142"/>
      <c r="D143" s="143" t="s">
        <v>166</v>
      </c>
      <c r="E143" s="144" t="s">
        <v>116</v>
      </c>
      <c r="F143" s="145" t="s">
        <v>271</v>
      </c>
      <c r="H143" s="146">
        <v>0.8</v>
      </c>
      <c r="I143" s="147"/>
      <c r="L143" s="142"/>
      <c r="M143" s="148"/>
      <c r="T143" s="149"/>
      <c r="AT143" s="144" t="s">
        <v>166</v>
      </c>
      <c r="AU143" s="144" t="s">
        <v>81</v>
      </c>
      <c r="AV143" s="12" t="s">
        <v>81</v>
      </c>
      <c r="AW143" s="12" t="s">
        <v>32</v>
      </c>
      <c r="AX143" s="12" t="s">
        <v>71</v>
      </c>
      <c r="AY143" s="144" t="s">
        <v>157</v>
      </c>
    </row>
    <row r="144" spans="2:51" s="12" customFormat="1" ht="12">
      <c r="B144" s="142"/>
      <c r="D144" s="143" t="s">
        <v>166</v>
      </c>
      <c r="E144" s="144" t="s">
        <v>3</v>
      </c>
      <c r="F144" s="145" t="s">
        <v>272</v>
      </c>
      <c r="H144" s="146">
        <v>16.365</v>
      </c>
      <c r="I144" s="147"/>
      <c r="L144" s="142"/>
      <c r="M144" s="148"/>
      <c r="T144" s="149"/>
      <c r="AT144" s="144" t="s">
        <v>166</v>
      </c>
      <c r="AU144" s="144" t="s">
        <v>81</v>
      </c>
      <c r="AV144" s="12" t="s">
        <v>81</v>
      </c>
      <c r="AW144" s="12" t="s">
        <v>32</v>
      </c>
      <c r="AX144" s="12" t="s">
        <v>71</v>
      </c>
      <c r="AY144" s="144" t="s">
        <v>157</v>
      </c>
    </row>
    <row r="145" spans="2:51" s="13" customFormat="1" ht="12">
      <c r="B145" s="165"/>
      <c r="D145" s="143" t="s">
        <v>166</v>
      </c>
      <c r="E145" s="166" t="s">
        <v>3</v>
      </c>
      <c r="F145" s="167" t="s">
        <v>234</v>
      </c>
      <c r="H145" s="168">
        <v>20.261</v>
      </c>
      <c r="I145" s="169"/>
      <c r="L145" s="165"/>
      <c r="M145" s="170"/>
      <c r="T145" s="171"/>
      <c r="AT145" s="166" t="s">
        <v>166</v>
      </c>
      <c r="AU145" s="166" t="s">
        <v>81</v>
      </c>
      <c r="AV145" s="13" t="s">
        <v>164</v>
      </c>
      <c r="AW145" s="13" t="s">
        <v>32</v>
      </c>
      <c r="AX145" s="13" t="s">
        <v>79</v>
      </c>
      <c r="AY145" s="166" t="s">
        <v>157</v>
      </c>
    </row>
    <row r="146" spans="2:65" s="1" customFormat="1" ht="24.2" customHeight="1">
      <c r="B146" s="128"/>
      <c r="C146" s="129" t="s">
        <v>273</v>
      </c>
      <c r="D146" s="129" t="s">
        <v>160</v>
      </c>
      <c r="E146" s="130" t="s">
        <v>274</v>
      </c>
      <c r="F146" s="131" t="s">
        <v>275</v>
      </c>
      <c r="G146" s="132" t="s">
        <v>110</v>
      </c>
      <c r="H146" s="133">
        <v>29.611</v>
      </c>
      <c r="I146" s="134"/>
      <c r="J146" s="135">
        <f>ROUND(I146*H146,2)</f>
        <v>0</v>
      </c>
      <c r="K146" s="131" t="s">
        <v>173</v>
      </c>
      <c r="L146" s="32"/>
      <c r="M146" s="136" t="s">
        <v>3</v>
      </c>
      <c r="N146" s="137" t="s">
        <v>42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164</v>
      </c>
      <c r="AT146" s="140" t="s">
        <v>160</v>
      </c>
      <c r="AU146" s="140" t="s">
        <v>81</v>
      </c>
      <c r="AY146" s="17" t="s">
        <v>157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7" t="s">
        <v>79</v>
      </c>
      <c r="BK146" s="141">
        <f>ROUND(I146*H146,2)</f>
        <v>0</v>
      </c>
      <c r="BL146" s="17" t="s">
        <v>164</v>
      </c>
      <c r="BM146" s="140" t="s">
        <v>276</v>
      </c>
    </row>
    <row r="147" spans="2:47" s="1" customFormat="1" ht="12">
      <c r="B147" s="32"/>
      <c r="D147" s="150" t="s">
        <v>175</v>
      </c>
      <c r="F147" s="151" t="s">
        <v>277</v>
      </c>
      <c r="I147" s="152"/>
      <c r="L147" s="32"/>
      <c r="M147" s="153"/>
      <c r="T147" s="53"/>
      <c r="AT147" s="17" t="s">
        <v>175</v>
      </c>
      <c r="AU147" s="17" t="s">
        <v>81</v>
      </c>
    </row>
    <row r="148" spans="2:51" s="12" customFormat="1" ht="12">
      <c r="B148" s="142"/>
      <c r="D148" s="143" t="s">
        <v>166</v>
      </c>
      <c r="E148" s="144" t="s">
        <v>3</v>
      </c>
      <c r="F148" s="145" t="s">
        <v>278</v>
      </c>
      <c r="H148" s="146">
        <v>29.611</v>
      </c>
      <c r="I148" s="147"/>
      <c r="L148" s="142"/>
      <c r="M148" s="148"/>
      <c r="T148" s="149"/>
      <c r="AT148" s="144" t="s">
        <v>166</v>
      </c>
      <c r="AU148" s="144" t="s">
        <v>81</v>
      </c>
      <c r="AV148" s="12" t="s">
        <v>81</v>
      </c>
      <c r="AW148" s="12" t="s">
        <v>32</v>
      </c>
      <c r="AX148" s="12" t="s">
        <v>79</v>
      </c>
      <c r="AY148" s="144" t="s">
        <v>157</v>
      </c>
    </row>
    <row r="149" spans="2:65" s="1" customFormat="1" ht="33" customHeight="1">
      <c r="B149" s="128"/>
      <c r="C149" s="129" t="s">
        <v>279</v>
      </c>
      <c r="D149" s="129" t="s">
        <v>160</v>
      </c>
      <c r="E149" s="130" t="s">
        <v>280</v>
      </c>
      <c r="F149" s="131" t="s">
        <v>281</v>
      </c>
      <c r="G149" s="132" t="s">
        <v>110</v>
      </c>
      <c r="H149" s="133">
        <v>1.87</v>
      </c>
      <c r="I149" s="134"/>
      <c r="J149" s="135">
        <f>ROUND(I149*H149,2)</f>
        <v>0</v>
      </c>
      <c r="K149" s="131" t="s">
        <v>173</v>
      </c>
      <c r="L149" s="32"/>
      <c r="M149" s="136" t="s">
        <v>3</v>
      </c>
      <c r="N149" s="137" t="s">
        <v>42</v>
      </c>
      <c r="P149" s="138">
        <f>O149*H149</f>
        <v>0</v>
      </c>
      <c r="Q149" s="138">
        <v>0.03885</v>
      </c>
      <c r="R149" s="138">
        <f>Q149*H149</f>
        <v>0.0726495</v>
      </c>
      <c r="S149" s="138">
        <v>0</v>
      </c>
      <c r="T149" s="139">
        <f>S149*H149</f>
        <v>0</v>
      </c>
      <c r="AR149" s="140" t="s">
        <v>164</v>
      </c>
      <c r="AT149" s="140" t="s">
        <v>160</v>
      </c>
      <c r="AU149" s="140" t="s">
        <v>81</v>
      </c>
      <c r="AY149" s="17" t="s">
        <v>157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7" t="s">
        <v>79</v>
      </c>
      <c r="BK149" s="141">
        <f>ROUND(I149*H149,2)</f>
        <v>0</v>
      </c>
      <c r="BL149" s="17" t="s">
        <v>164</v>
      </c>
      <c r="BM149" s="140" t="s">
        <v>282</v>
      </c>
    </row>
    <row r="150" spans="2:47" s="1" customFormat="1" ht="12">
      <c r="B150" s="32"/>
      <c r="D150" s="150" t="s">
        <v>175</v>
      </c>
      <c r="F150" s="151" t="s">
        <v>283</v>
      </c>
      <c r="I150" s="152"/>
      <c r="L150" s="32"/>
      <c r="M150" s="153"/>
      <c r="T150" s="53"/>
      <c r="AT150" s="17" t="s">
        <v>175</v>
      </c>
      <c r="AU150" s="17" t="s">
        <v>81</v>
      </c>
    </row>
    <row r="151" spans="2:51" s="12" customFormat="1" ht="12">
      <c r="B151" s="142"/>
      <c r="D151" s="143" t="s">
        <v>166</v>
      </c>
      <c r="E151" s="144" t="s">
        <v>3</v>
      </c>
      <c r="F151" s="145" t="s">
        <v>284</v>
      </c>
      <c r="H151" s="146">
        <v>1.87</v>
      </c>
      <c r="I151" s="147"/>
      <c r="L151" s="142"/>
      <c r="M151" s="148"/>
      <c r="T151" s="149"/>
      <c r="AT151" s="144" t="s">
        <v>166</v>
      </c>
      <c r="AU151" s="144" t="s">
        <v>81</v>
      </c>
      <c r="AV151" s="12" t="s">
        <v>81</v>
      </c>
      <c r="AW151" s="12" t="s">
        <v>32</v>
      </c>
      <c r="AX151" s="12" t="s">
        <v>79</v>
      </c>
      <c r="AY151" s="144" t="s">
        <v>157</v>
      </c>
    </row>
    <row r="152" spans="2:65" s="1" customFormat="1" ht="37.9" customHeight="1">
      <c r="B152" s="128"/>
      <c r="C152" s="129" t="s">
        <v>8</v>
      </c>
      <c r="D152" s="129" t="s">
        <v>160</v>
      </c>
      <c r="E152" s="130" t="s">
        <v>285</v>
      </c>
      <c r="F152" s="131" t="s">
        <v>286</v>
      </c>
      <c r="G152" s="132" t="s">
        <v>110</v>
      </c>
      <c r="H152" s="133">
        <v>1.87</v>
      </c>
      <c r="I152" s="134"/>
      <c r="J152" s="135">
        <f>ROUND(I152*H152,2)</f>
        <v>0</v>
      </c>
      <c r="K152" s="131" t="s">
        <v>173</v>
      </c>
      <c r="L152" s="32"/>
      <c r="M152" s="136" t="s">
        <v>3</v>
      </c>
      <c r="N152" s="137" t="s">
        <v>42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164</v>
      </c>
      <c r="AT152" s="140" t="s">
        <v>160</v>
      </c>
      <c r="AU152" s="140" t="s">
        <v>81</v>
      </c>
      <c r="AY152" s="17" t="s">
        <v>157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7" t="s">
        <v>79</v>
      </c>
      <c r="BK152" s="141">
        <f>ROUND(I152*H152,2)</f>
        <v>0</v>
      </c>
      <c r="BL152" s="17" t="s">
        <v>164</v>
      </c>
      <c r="BM152" s="140" t="s">
        <v>287</v>
      </c>
    </row>
    <row r="153" spans="2:47" s="1" customFormat="1" ht="12">
      <c r="B153" s="32"/>
      <c r="D153" s="150" t="s">
        <v>175</v>
      </c>
      <c r="F153" s="151" t="s">
        <v>288</v>
      </c>
      <c r="I153" s="152"/>
      <c r="L153" s="32"/>
      <c r="M153" s="153"/>
      <c r="T153" s="53"/>
      <c r="AT153" s="17" t="s">
        <v>175</v>
      </c>
      <c r="AU153" s="17" t="s">
        <v>81</v>
      </c>
    </row>
    <row r="154" spans="2:65" s="1" customFormat="1" ht="24.2" customHeight="1">
      <c r="B154" s="128"/>
      <c r="C154" s="129" t="s">
        <v>289</v>
      </c>
      <c r="D154" s="129" t="s">
        <v>160</v>
      </c>
      <c r="E154" s="130" t="s">
        <v>290</v>
      </c>
      <c r="F154" s="131" t="s">
        <v>291</v>
      </c>
      <c r="G154" s="132" t="s">
        <v>110</v>
      </c>
      <c r="H154" s="133">
        <v>9.35</v>
      </c>
      <c r="I154" s="134"/>
      <c r="J154" s="135">
        <f>ROUND(I154*H154,2)</f>
        <v>0</v>
      </c>
      <c r="K154" s="131" t="s">
        <v>173</v>
      </c>
      <c r="L154" s="32"/>
      <c r="M154" s="136" t="s">
        <v>3</v>
      </c>
      <c r="N154" s="137" t="s">
        <v>42</v>
      </c>
      <c r="P154" s="138">
        <f>O154*H154</f>
        <v>0</v>
      </c>
      <c r="Q154" s="138">
        <v>0.0021</v>
      </c>
      <c r="R154" s="138">
        <f>Q154*H154</f>
        <v>0.019635</v>
      </c>
      <c r="S154" s="138">
        <v>0</v>
      </c>
      <c r="T154" s="139">
        <f>S154*H154</f>
        <v>0</v>
      </c>
      <c r="AR154" s="140" t="s">
        <v>164</v>
      </c>
      <c r="AT154" s="140" t="s">
        <v>160</v>
      </c>
      <c r="AU154" s="140" t="s">
        <v>81</v>
      </c>
      <c r="AY154" s="17" t="s">
        <v>157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7" t="s">
        <v>79</v>
      </c>
      <c r="BK154" s="141">
        <f>ROUND(I154*H154,2)</f>
        <v>0</v>
      </c>
      <c r="BL154" s="17" t="s">
        <v>164</v>
      </c>
      <c r="BM154" s="140" t="s">
        <v>292</v>
      </c>
    </row>
    <row r="155" spans="2:47" s="1" customFormat="1" ht="12">
      <c r="B155" s="32"/>
      <c r="D155" s="150" t="s">
        <v>175</v>
      </c>
      <c r="F155" s="151" t="s">
        <v>293</v>
      </c>
      <c r="I155" s="152"/>
      <c r="L155" s="32"/>
      <c r="M155" s="153"/>
      <c r="T155" s="53"/>
      <c r="AT155" s="17" t="s">
        <v>175</v>
      </c>
      <c r="AU155" s="17" t="s">
        <v>81</v>
      </c>
    </row>
    <row r="156" spans="2:51" s="12" customFormat="1" ht="12">
      <c r="B156" s="142"/>
      <c r="D156" s="143" t="s">
        <v>166</v>
      </c>
      <c r="E156" s="144" t="s">
        <v>3</v>
      </c>
      <c r="F156" s="145" t="s">
        <v>294</v>
      </c>
      <c r="H156" s="146">
        <v>9.35</v>
      </c>
      <c r="I156" s="147"/>
      <c r="L156" s="142"/>
      <c r="M156" s="148"/>
      <c r="T156" s="149"/>
      <c r="AT156" s="144" t="s">
        <v>166</v>
      </c>
      <c r="AU156" s="144" t="s">
        <v>81</v>
      </c>
      <c r="AV156" s="12" t="s">
        <v>81</v>
      </c>
      <c r="AW156" s="12" t="s">
        <v>32</v>
      </c>
      <c r="AX156" s="12" t="s">
        <v>79</v>
      </c>
      <c r="AY156" s="144" t="s">
        <v>157</v>
      </c>
    </row>
    <row r="157" spans="2:65" s="1" customFormat="1" ht="24.2" customHeight="1">
      <c r="B157" s="128"/>
      <c r="C157" s="129" t="s">
        <v>295</v>
      </c>
      <c r="D157" s="129" t="s">
        <v>160</v>
      </c>
      <c r="E157" s="130" t="s">
        <v>296</v>
      </c>
      <c r="F157" s="131" t="s">
        <v>297</v>
      </c>
      <c r="G157" s="132" t="s">
        <v>110</v>
      </c>
      <c r="H157" s="133">
        <v>3.896</v>
      </c>
      <c r="I157" s="134"/>
      <c r="J157" s="135">
        <f>ROUND(I157*H157,2)</f>
        <v>0</v>
      </c>
      <c r="K157" s="131" t="s">
        <v>173</v>
      </c>
      <c r="L157" s="32"/>
      <c r="M157" s="136" t="s">
        <v>3</v>
      </c>
      <c r="N157" s="137" t="s">
        <v>42</v>
      </c>
      <c r="P157" s="138">
        <f>O157*H157</f>
        <v>0</v>
      </c>
      <c r="Q157" s="138">
        <v>0.0015</v>
      </c>
      <c r="R157" s="138">
        <f>Q157*H157</f>
        <v>0.005844</v>
      </c>
      <c r="S157" s="138">
        <v>0</v>
      </c>
      <c r="T157" s="139">
        <f>S157*H157</f>
        <v>0</v>
      </c>
      <c r="AR157" s="140" t="s">
        <v>164</v>
      </c>
      <c r="AT157" s="140" t="s">
        <v>160</v>
      </c>
      <c r="AU157" s="140" t="s">
        <v>81</v>
      </c>
      <c r="AY157" s="17" t="s">
        <v>157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7" t="s">
        <v>79</v>
      </c>
      <c r="BK157" s="141">
        <f>ROUND(I157*H157,2)</f>
        <v>0</v>
      </c>
      <c r="BL157" s="17" t="s">
        <v>164</v>
      </c>
      <c r="BM157" s="140" t="s">
        <v>298</v>
      </c>
    </row>
    <row r="158" spans="2:47" s="1" customFormat="1" ht="12">
      <c r="B158" s="32"/>
      <c r="D158" s="150" t="s">
        <v>175</v>
      </c>
      <c r="F158" s="151" t="s">
        <v>299</v>
      </c>
      <c r="I158" s="152"/>
      <c r="L158" s="32"/>
      <c r="M158" s="153"/>
      <c r="T158" s="53"/>
      <c r="AT158" s="17" t="s">
        <v>175</v>
      </c>
      <c r="AU158" s="17" t="s">
        <v>81</v>
      </c>
    </row>
    <row r="159" spans="2:51" s="12" customFormat="1" ht="12">
      <c r="B159" s="142"/>
      <c r="D159" s="143" t="s">
        <v>166</v>
      </c>
      <c r="E159" s="144" t="s">
        <v>3</v>
      </c>
      <c r="F159" s="145" t="s">
        <v>300</v>
      </c>
      <c r="H159" s="146">
        <v>3.896</v>
      </c>
      <c r="I159" s="147"/>
      <c r="L159" s="142"/>
      <c r="M159" s="148"/>
      <c r="T159" s="149"/>
      <c r="AT159" s="144" t="s">
        <v>166</v>
      </c>
      <c r="AU159" s="144" t="s">
        <v>81</v>
      </c>
      <c r="AV159" s="12" t="s">
        <v>81</v>
      </c>
      <c r="AW159" s="12" t="s">
        <v>32</v>
      </c>
      <c r="AX159" s="12" t="s">
        <v>79</v>
      </c>
      <c r="AY159" s="144" t="s">
        <v>157</v>
      </c>
    </row>
    <row r="160" spans="2:65" s="1" customFormat="1" ht="33" customHeight="1">
      <c r="B160" s="128"/>
      <c r="C160" s="129" t="s">
        <v>301</v>
      </c>
      <c r="D160" s="129" t="s">
        <v>160</v>
      </c>
      <c r="E160" s="130" t="s">
        <v>302</v>
      </c>
      <c r="F160" s="131" t="s">
        <v>303</v>
      </c>
      <c r="G160" s="132" t="s">
        <v>110</v>
      </c>
      <c r="H160" s="133">
        <v>13.246</v>
      </c>
      <c r="I160" s="134"/>
      <c r="J160" s="135">
        <f>ROUND(I160*H160,2)</f>
        <v>0</v>
      </c>
      <c r="K160" s="131" t="s">
        <v>173</v>
      </c>
      <c r="L160" s="32"/>
      <c r="M160" s="136" t="s">
        <v>3</v>
      </c>
      <c r="N160" s="137" t="s">
        <v>42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164</v>
      </c>
      <c r="AT160" s="140" t="s">
        <v>160</v>
      </c>
      <c r="AU160" s="140" t="s">
        <v>81</v>
      </c>
      <c r="AY160" s="17" t="s">
        <v>157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7" t="s">
        <v>79</v>
      </c>
      <c r="BK160" s="141">
        <f>ROUND(I160*H160,2)</f>
        <v>0</v>
      </c>
      <c r="BL160" s="17" t="s">
        <v>164</v>
      </c>
      <c r="BM160" s="140" t="s">
        <v>304</v>
      </c>
    </row>
    <row r="161" spans="2:47" s="1" customFormat="1" ht="12">
      <c r="B161" s="32"/>
      <c r="D161" s="150" t="s">
        <v>175</v>
      </c>
      <c r="F161" s="151" t="s">
        <v>305</v>
      </c>
      <c r="I161" s="152"/>
      <c r="L161" s="32"/>
      <c r="M161" s="153"/>
      <c r="T161" s="53"/>
      <c r="AT161" s="17" t="s">
        <v>175</v>
      </c>
      <c r="AU161" s="17" t="s">
        <v>81</v>
      </c>
    </row>
    <row r="162" spans="2:65" s="1" customFormat="1" ht="24.2" customHeight="1">
      <c r="B162" s="128"/>
      <c r="C162" s="129" t="s">
        <v>306</v>
      </c>
      <c r="D162" s="129" t="s">
        <v>160</v>
      </c>
      <c r="E162" s="130" t="s">
        <v>307</v>
      </c>
      <c r="F162" s="131" t="s">
        <v>308</v>
      </c>
      <c r="G162" s="132" t="s">
        <v>172</v>
      </c>
      <c r="H162" s="133">
        <v>0.923</v>
      </c>
      <c r="I162" s="134"/>
      <c r="J162" s="135">
        <f>ROUND(I162*H162,2)</f>
        <v>0</v>
      </c>
      <c r="K162" s="131" t="s">
        <v>173</v>
      </c>
      <c r="L162" s="32"/>
      <c r="M162" s="136" t="s">
        <v>3</v>
      </c>
      <c r="N162" s="137" t="s">
        <v>42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164</v>
      </c>
      <c r="AT162" s="140" t="s">
        <v>160</v>
      </c>
      <c r="AU162" s="140" t="s">
        <v>81</v>
      </c>
      <c r="AY162" s="17" t="s">
        <v>157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7" t="s">
        <v>79</v>
      </c>
      <c r="BK162" s="141">
        <f>ROUND(I162*H162,2)</f>
        <v>0</v>
      </c>
      <c r="BL162" s="17" t="s">
        <v>164</v>
      </c>
      <c r="BM162" s="140" t="s">
        <v>309</v>
      </c>
    </row>
    <row r="163" spans="2:47" s="1" customFormat="1" ht="12">
      <c r="B163" s="32"/>
      <c r="D163" s="150" t="s">
        <v>175</v>
      </c>
      <c r="F163" s="151" t="s">
        <v>310</v>
      </c>
      <c r="I163" s="152"/>
      <c r="L163" s="32"/>
      <c r="M163" s="153"/>
      <c r="T163" s="53"/>
      <c r="AT163" s="17" t="s">
        <v>175</v>
      </c>
      <c r="AU163" s="17" t="s">
        <v>81</v>
      </c>
    </row>
    <row r="164" spans="2:51" s="12" customFormat="1" ht="22.5">
      <c r="B164" s="142"/>
      <c r="D164" s="143" t="s">
        <v>166</v>
      </c>
      <c r="E164" s="144" t="s">
        <v>3</v>
      </c>
      <c r="F164" s="145" t="s">
        <v>311</v>
      </c>
      <c r="H164" s="146">
        <v>0.923</v>
      </c>
      <c r="I164" s="147"/>
      <c r="L164" s="142"/>
      <c r="M164" s="148"/>
      <c r="T164" s="149"/>
      <c r="AT164" s="144" t="s">
        <v>166</v>
      </c>
      <c r="AU164" s="144" t="s">
        <v>81</v>
      </c>
      <c r="AV164" s="12" t="s">
        <v>81</v>
      </c>
      <c r="AW164" s="12" t="s">
        <v>32</v>
      </c>
      <c r="AX164" s="12" t="s">
        <v>79</v>
      </c>
      <c r="AY164" s="144" t="s">
        <v>157</v>
      </c>
    </row>
    <row r="165" spans="2:65" s="1" customFormat="1" ht="16.5" customHeight="1">
      <c r="B165" s="128"/>
      <c r="C165" s="129" t="s">
        <v>312</v>
      </c>
      <c r="D165" s="129" t="s">
        <v>160</v>
      </c>
      <c r="E165" s="130" t="s">
        <v>313</v>
      </c>
      <c r="F165" s="131" t="s">
        <v>314</v>
      </c>
      <c r="G165" s="132" t="s">
        <v>110</v>
      </c>
      <c r="H165" s="133">
        <v>6.156</v>
      </c>
      <c r="I165" s="134"/>
      <c r="J165" s="135">
        <f>ROUND(I165*H165,2)</f>
        <v>0</v>
      </c>
      <c r="K165" s="131" t="s">
        <v>173</v>
      </c>
      <c r="L165" s="32"/>
      <c r="M165" s="136" t="s">
        <v>3</v>
      </c>
      <c r="N165" s="137" t="s">
        <v>42</v>
      </c>
      <c r="P165" s="138">
        <f>O165*H165</f>
        <v>0</v>
      </c>
      <c r="Q165" s="138">
        <v>0.01208</v>
      </c>
      <c r="R165" s="138">
        <f>Q165*H165</f>
        <v>0.07436448</v>
      </c>
      <c r="S165" s="138">
        <v>0</v>
      </c>
      <c r="T165" s="139">
        <f>S165*H165</f>
        <v>0</v>
      </c>
      <c r="AR165" s="140" t="s">
        <v>164</v>
      </c>
      <c r="AT165" s="140" t="s">
        <v>160</v>
      </c>
      <c r="AU165" s="140" t="s">
        <v>81</v>
      </c>
      <c r="AY165" s="17" t="s">
        <v>157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7" t="s">
        <v>79</v>
      </c>
      <c r="BK165" s="141">
        <f>ROUND(I165*H165,2)</f>
        <v>0</v>
      </c>
      <c r="BL165" s="17" t="s">
        <v>164</v>
      </c>
      <c r="BM165" s="140" t="s">
        <v>315</v>
      </c>
    </row>
    <row r="166" spans="2:47" s="1" customFormat="1" ht="12">
      <c r="B166" s="32"/>
      <c r="D166" s="150" t="s">
        <v>175</v>
      </c>
      <c r="F166" s="151" t="s">
        <v>316</v>
      </c>
      <c r="I166" s="152"/>
      <c r="L166" s="32"/>
      <c r="M166" s="153"/>
      <c r="T166" s="53"/>
      <c r="AT166" s="17" t="s">
        <v>175</v>
      </c>
      <c r="AU166" s="17" t="s">
        <v>81</v>
      </c>
    </row>
    <row r="167" spans="2:51" s="12" customFormat="1" ht="12">
      <c r="B167" s="142"/>
      <c r="D167" s="143" t="s">
        <v>166</v>
      </c>
      <c r="E167" s="144" t="s">
        <v>3</v>
      </c>
      <c r="F167" s="145" t="s">
        <v>317</v>
      </c>
      <c r="H167" s="146">
        <v>6.156</v>
      </c>
      <c r="I167" s="147"/>
      <c r="L167" s="142"/>
      <c r="M167" s="148"/>
      <c r="T167" s="149"/>
      <c r="AT167" s="144" t="s">
        <v>166</v>
      </c>
      <c r="AU167" s="144" t="s">
        <v>81</v>
      </c>
      <c r="AV167" s="12" t="s">
        <v>81</v>
      </c>
      <c r="AW167" s="12" t="s">
        <v>32</v>
      </c>
      <c r="AX167" s="12" t="s">
        <v>79</v>
      </c>
      <c r="AY167" s="144" t="s">
        <v>157</v>
      </c>
    </row>
    <row r="168" spans="2:65" s="1" customFormat="1" ht="16.5" customHeight="1">
      <c r="B168" s="128"/>
      <c r="C168" s="129" t="s">
        <v>318</v>
      </c>
      <c r="D168" s="129" t="s">
        <v>160</v>
      </c>
      <c r="E168" s="130" t="s">
        <v>319</v>
      </c>
      <c r="F168" s="131" t="s">
        <v>320</v>
      </c>
      <c r="G168" s="132" t="s">
        <v>110</v>
      </c>
      <c r="H168" s="133">
        <v>6.156</v>
      </c>
      <c r="I168" s="134"/>
      <c r="J168" s="135">
        <f>ROUND(I168*H168,2)</f>
        <v>0</v>
      </c>
      <c r="K168" s="131" t="s">
        <v>173</v>
      </c>
      <c r="L168" s="32"/>
      <c r="M168" s="136" t="s">
        <v>3</v>
      </c>
      <c r="N168" s="137" t="s">
        <v>42</v>
      </c>
      <c r="P168" s="138">
        <f>O168*H168</f>
        <v>0</v>
      </c>
      <c r="Q168" s="138">
        <v>0</v>
      </c>
      <c r="R168" s="138">
        <f>Q168*H168</f>
        <v>0</v>
      </c>
      <c r="S168" s="138">
        <v>0</v>
      </c>
      <c r="T168" s="139">
        <f>S168*H168</f>
        <v>0</v>
      </c>
      <c r="AR168" s="140" t="s">
        <v>164</v>
      </c>
      <c r="AT168" s="140" t="s">
        <v>160</v>
      </c>
      <c r="AU168" s="140" t="s">
        <v>81</v>
      </c>
      <c r="AY168" s="17" t="s">
        <v>157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7" t="s">
        <v>79</v>
      </c>
      <c r="BK168" s="141">
        <f>ROUND(I168*H168,2)</f>
        <v>0</v>
      </c>
      <c r="BL168" s="17" t="s">
        <v>164</v>
      </c>
      <c r="BM168" s="140" t="s">
        <v>321</v>
      </c>
    </row>
    <row r="169" spans="2:47" s="1" customFormat="1" ht="12">
      <c r="B169" s="32"/>
      <c r="D169" s="150" t="s">
        <v>175</v>
      </c>
      <c r="F169" s="151" t="s">
        <v>322</v>
      </c>
      <c r="I169" s="152"/>
      <c r="L169" s="32"/>
      <c r="M169" s="153"/>
      <c r="T169" s="53"/>
      <c r="AT169" s="17" t="s">
        <v>175</v>
      </c>
      <c r="AU169" s="17" t="s">
        <v>81</v>
      </c>
    </row>
    <row r="170" spans="2:65" s="1" customFormat="1" ht="24.2" customHeight="1">
      <c r="B170" s="128"/>
      <c r="C170" s="129" t="s">
        <v>323</v>
      </c>
      <c r="D170" s="129" t="s">
        <v>160</v>
      </c>
      <c r="E170" s="130" t="s">
        <v>324</v>
      </c>
      <c r="F170" s="131" t="s">
        <v>325</v>
      </c>
      <c r="G170" s="132" t="s">
        <v>198</v>
      </c>
      <c r="H170" s="133">
        <v>0.12</v>
      </c>
      <c r="I170" s="134"/>
      <c r="J170" s="135">
        <f>ROUND(I170*H170,2)</f>
        <v>0</v>
      </c>
      <c r="K170" s="131" t="s">
        <v>173</v>
      </c>
      <c r="L170" s="32"/>
      <c r="M170" s="136" t="s">
        <v>3</v>
      </c>
      <c r="N170" s="137" t="s">
        <v>42</v>
      </c>
      <c r="P170" s="138">
        <f>O170*H170</f>
        <v>0</v>
      </c>
      <c r="Q170" s="138">
        <v>1.05168</v>
      </c>
      <c r="R170" s="138">
        <f>Q170*H170</f>
        <v>0.1262016</v>
      </c>
      <c r="S170" s="138">
        <v>0</v>
      </c>
      <c r="T170" s="139">
        <f>S170*H170</f>
        <v>0</v>
      </c>
      <c r="AR170" s="140" t="s">
        <v>164</v>
      </c>
      <c r="AT170" s="140" t="s">
        <v>160</v>
      </c>
      <c r="AU170" s="140" t="s">
        <v>81</v>
      </c>
      <c r="AY170" s="17" t="s">
        <v>157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7" t="s">
        <v>79</v>
      </c>
      <c r="BK170" s="141">
        <f>ROUND(I170*H170,2)</f>
        <v>0</v>
      </c>
      <c r="BL170" s="17" t="s">
        <v>164</v>
      </c>
      <c r="BM170" s="140" t="s">
        <v>326</v>
      </c>
    </row>
    <row r="171" spans="2:47" s="1" customFormat="1" ht="12">
      <c r="B171" s="32"/>
      <c r="D171" s="150" t="s">
        <v>175</v>
      </c>
      <c r="F171" s="151" t="s">
        <v>327</v>
      </c>
      <c r="I171" s="152"/>
      <c r="L171" s="32"/>
      <c r="M171" s="153"/>
      <c r="T171" s="53"/>
      <c r="AT171" s="17" t="s">
        <v>175</v>
      </c>
      <c r="AU171" s="17" t="s">
        <v>81</v>
      </c>
    </row>
    <row r="172" spans="2:51" s="12" customFormat="1" ht="12">
      <c r="B172" s="142"/>
      <c r="D172" s="143" t="s">
        <v>166</v>
      </c>
      <c r="E172" s="144" t="s">
        <v>3</v>
      </c>
      <c r="F172" s="145" t="s">
        <v>328</v>
      </c>
      <c r="H172" s="146">
        <v>0.12</v>
      </c>
      <c r="I172" s="147"/>
      <c r="L172" s="142"/>
      <c r="M172" s="148"/>
      <c r="T172" s="149"/>
      <c r="AT172" s="144" t="s">
        <v>166</v>
      </c>
      <c r="AU172" s="144" t="s">
        <v>81</v>
      </c>
      <c r="AV172" s="12" t="s">
        <v>81</v>
      </c>
      <c r="AW172" s="12" t="s">
        <v>32</v>
      </c>
      <c r="AX172" s="12" t="s">
        <v>79</v>
      </c>
      <c r="AY172" s="144" t="s">
        <v>157</v>
      </c>
    </row>
    <row r="173" spans="2:63" s="11" customFormat="1" ht="22.9" customHeight="1">
      <c r="B173" s="116"/>
      <c r="D173" s="117" t="s">
        <v>70</v>
      </c>
      <c r="E173" s="126" t="s">
        <v>329</v>
      </c>
      <c r="F173" s="126" t="s">
        <v>330</v>
      </c>
      <c r="I173" s="119"/>
      <c r="J173" s="127">
        <f>BK173</f>
        <v>0</v>
      </c>
      <c r="L173" s="116"/>
      <c r="M173" s="121"/>
      <c r="P173" s="122">
        <f>SUM(P174:P175)</f>
        <v>0</v>
      </c>
      <c r="R173" s="122">
        <f>SUM(R174:R175)</f>
        <v>0</v>
      </c>
      <c r="T173" s="123">
        <f>SUM(T174:T175)</f>
        <v>0</v>
      </c>
      <c r="AR173" s="117" t="s">
        <v>79</v>
      </c>
      <c r="AT173" s="124" t="s">
        <v>70</v>
      </c>
      <c r="AU173" s="124" t="s">
        <v>79</v>
      </c>
      <c r="AY173" s="117" t="s">
        <v>157</v>
      </c>
      <c r="BK173" s="125">
        <f>SUM(BK174:BK175)</f>
        <v>0</v>
      </c>
    </row>
    <row r="174" spans="2:65" s="1" customFormat="1" ht="62.65" customHeight="1">
      <c r="B174" s="128"/>
      <c r="C174" s="129" t="s">
        <v>331</v>
      </c>
      <c r="D174" s="129" t="s">
        <v>160</v>
      </c>
      <c r="E174" s="130" t="s">
        <v>332</v>
      </c>
      <c r="F174" s="131" t="s">
        <v>333</v>
      </c>
      <c r="G174" s="132" t="s">
        <v>198</v>
      </c>
      <c r="H174" s="133">
        <v>2.713</v>
      </c>
      <c r="I174" s="134"/>
      <c r="J174" s="135">
        <f>ROUND(I174*H174,2)</f>
        <v>0</v>
      </c>
      <c r="K174" s="131" t="s">
        <v>173</v>
      </c>
      <c r="L174" s="32"/>
      <c r="M174" s="136" t="s">
        <v>3</v>
      </c>
      <c r="N174" s="137" t="s">
        <v>42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164</v>
      </c>
      <c r="AT174" s="140" t="s">
        <v>160</v>
      </c>
      <c r="AU174" s="140" t="s">
        <v>81</v>
      </c>
      <c r="AY174" s="17" t="s">
        <v>157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7" t="s">
        <v>79</v>
      </c>
      <c r="BK174" s="141">
        <f>ROUND(I174*H174,2)</f>
        <v>0</v>
      </c>
      <c r="BL174" s="17" t="s">
        <v>164</v>
      </c>
      <c r="BM174" s="140" t="s">
        <v>334</v>
      </c>
    </row>
    <row r="175" spans="2:47" s="1" customFormat="1" ht="12">
      <c r="B175" s="32"/>
      <c r="D175" s="150" t="s">
        <v>175</v>
      </c>
      <c r="F175" s="151" t="s">
        <v>335</v>
      </c>
      <c r="I175" s="152"/>
      <c r="L175" s="32"/>
      <c r="M175" s="153"/>
      <c r="T175" s="53"/>
      <c r="AT175" s="17" t="s">
        <v>175</v>
      </c>
      <c r="AU175" s="17" t="s">
        <v>81</v>
      </c>
    </row>
    <row r="176" spans="2:63" s="11" customFormat="1" ht="25.9" customHeight="1">
      <c r="B176" s="116"/>
      <c r="D176" s="117" t="s">
        <v>70</v>
      </c>
      <c r="E176" s="118" t="s">
        <v>336</v>
      </c>
      <c r="F176" s="118" t="s">
        <v>337</v>
      </c>
      <c r="I176" s="119"/>
      <c r="J176" s="120">
        <f>BK176</f>
        <v>0</v>
      </c>
      <c r="L176" s="116"/>
      <c r="M176" s="121"/>
      <c r="P176" s="122">
        <f>P177+P207+P218+P224</f>
        <v>0</v>
      </c>
      <c r="R176" s="122">
        <f>R177+R207+R218+R224</f>
        <v>0.6620614</v>
      </c>
      <c r="T176" s="123">
        <f>T177+T207+T218+T224</f>
        <v>0</v>
      </c>
      <c r="AR176" s="117" t="s">
        <v>81</v>
      </c>
      <c r="AT176" s="124" t="s">
        <v>70</v>
      </c>
      <c r="AU176" s="124" t="s">
        <v>71</v>
      </c>
      <c r="AY176" s="117" t="s">
        <v>157</v>
      </c>
      <c r="BK176" s="125">
        <f>BK177+BK207+BK218+BK224</f>
        <v>0</v>
      </c>
    </row>
    <row r="177" spans="2:63" s="11" customFormat="1" ht="22.9" customHeight="1">
      <c r="B177" s="116"/>
      <c r="D177" s="117" t="s">
        <v>70</v>
      </c>
      <c r="E177" s="126" t="s">
        <v>338</v>
      </c>
      <c r="F177" s="126" t="s">
        <v>339</v>
      </c>
      <c r="I177" s="119"/>
      <c r="J177" s="127">
        <f>BK177</f>
        <v>0</v>
      </c>
      <c r="L177" s="116"/>
      <c r="M177" s="121"/>
      <c r="P177" s="122">
        <f>SUM(P178:P206)</f>
        <v>0</v>
      </c>
      <c r="R177" s="122">
        <f>SUM(R178:R206)</f>
        <v>0.24883040000000006</v>
      </c>
      <c r="T177" s="123">
        <f>SUM(T178:T206)</f>
        <v>0</v>
      </c>
      <c r="AR177" s="117" t="s">
        <v>81</v>
      </c>
      <c r="AT177" s="124" t="s">
        <v>70</v>
      </c>
      <c r="AU177" s="124" t="s">
        <v>79</v>
      </c>
      <c r="AY177" s="117" t="s">
        <v>157</v>
      </c>
      <c r="BK177" s="125">
        <f>SUM(BK178:BK206)</f>
        <v>0</v>
      </c>
    </row>
    <row r="178" spans="2:65" s="1" customFormat="1" ht="37.9" customHeight="1">
      <c r="B178" s="128"/>
      <c r="C178" s="129" t="s">
        <v>340</v>
      </c>
      <c r="D178" s="129" t="s">
        <v>160</v>
      </c>
      <c r="E178" s="130" t="s">
        <v>341</v>
      </c>
      <c r="F178" s="131" t="s">
        <v>342</v>
      </c>
      <c r="G178" s="132" t="s">
        <v>110</v>
      </c>
      <c r="H178" s="133">
        <v>16.365</v>
      </c>
      <c r="I178" s="134"/>
      <c r="J178" s="135">
        <f>ROUND(I178*H178,2)</f>
        <v>0</v>
      </c>
      <c r="K178" s="131" t="s">
        <v>173</v>
      </c>
      <c r="L178" s="32"/>
      <c r="M178" s="136" t="s">
        <v>3</v>
      </c>
      <c r="N178" s="137" t="s">
        <v>42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253</v>
      </c>
      <c r="AT178" s="140" t="s">
        <v>160</v>
      </c>
      <c r="AU178" s="140" t="s">
        <v>81</v>
      </c>
      <c r="AY178" s="17" t="s">
        <v>157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7" t="s">
        <v>79</v>
      </c>
      <c r="BK178" s="141">
        <f>ROUND(I178*H178,2)</f>
        <v>0</v>
      </c>
      <c r="BL178" s="17" t="s">
        <v>253</v>
      </c>
      <c r="BM178" s="140" t="s">
        <v>343</v>
      </c>
    </row>
    <row r="179" spans="2:47" s="1" customFormat="1" ht="12">
      <c r="B179" s="32"/>
      <c r="D179" s="150" t="s">
        <v>175</v>
      </c>
      <c r="F179" s="151" t="s">
        <v>344</v>
      </c>
      <c r="I179" s="152"/>
      <c r="L179" s="32"/>
      <c r="M179" s="153"/>
      <c r="T179" s="53"/>
      <c r="AT179" s="17" t="s">
        <v>175</v>
      </c>
      <c r="AU179" s="17" t="s">
        <v>81</v>
      </c>
    </row>
    <row r="180" spans="2:51" s="12" customFormat="1" ht="12">
      <c r="B180" s="142"/>
      <c r="D180" s="143" t="s">
        <v>166</v>
      </c>
      <c r="E180" s="144" t="s">
        <v>3</v>
      </c>
      <c r="F180" s="145" t="s">
        <v>345</v>
      </c>
      <c r="H180" s="146">
        <v>16.365</v>
      </c>
      <c r="I180" s="147"/>
      <c r="L180" s="142"/>
      <c r="M180" s="148"/>
      <c r="T180" s="149"/>
      <c r="AT180" s="144" t="s">
        <v>166</v>
      </c>
      <c r="AU180" s="144" t="s">
        <v>81</v>
      </c>
      <c r="AV180" s="12" t="s">
        <v>81</v>
      </c>
      <c r="AW180" s="12" t="s">
        <v>32</v>
      </c>
      <c r="AX180" s="12" t="s">
        <v>79</v>
      </c>
      <c r="AY180" s="144" t="s">
        <v>157</v>
      </c>
    </row>
    <row r="181" spans="2:65" s="1" customFormat="1" ht="16.5" customHeight="1">
      <c r="B181" s="128"/>
      <c r="C181" s="155" t="s">
        <v>346</v>
      </c>
      <c r="D181" s="155" t="s">
        <v>216</v>
      </c>
      <c r="E181" s="156" t="s">
        <v>347</v>
      </c>
      <c r="F181" s="157" t="s">
        <v>348</v>
      </c>
      <c r="G181" s="158" t="s">
        <v>349</v>
      </c>
      <c r="H181" s="159">
        <v>4.91</v>
      </c>
      <c r="I181" s="160"/>
      <c r="J181" s="161">
        <f>ROUND(I181*H181,2)</f>
        <v>0</v>
      </c>
      <c r="K181" s="157" t="s">
        <v>173</v>
      </c>
      <c r="L181" s="162"/>
      <c r="M181" s="163" t="s">
        <v>3</v>
      </c>
      <c r="N181" s="164" t="s">
        <v>42</v>
      </c>
      <c r="P181" s="138">
        <f>O181*H181</f>
        <v>0</v>
      </c>
      <c r="Q181" s="138">
        <v>0.001</v>
      </c>
      <c r="R181" s="138">
        <f>Q181*H181</f>
        <v>0.00491</v>
      </c>
      <c r="S181" s="138">
        <v>0</v>
      </c>
      <c r="T181" s="139">
        <f>S181*H181</f>
        <v>0</v>
      </c>
      <c r="AR181" s="140" t="s">
        <v>350</v>
      </c>
      <c r="AT181" s="140" t="s">
        <v>216</v>
      </c>
      <c r="AU181" s="140" t="s">
        <v>81</v>
      </c>
      <c r="AY181" s="17" t="s">
        <v>157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7" t="s">
        <v>79</v>
      </c>
      <c r="BK181" s="141">
        <f>ROUND(I181*H181,2)</f>
        <v>0</v>
      </c>
      <c r="BL181" s="17" t="s">
        <v>253</v>
      </c>
      <c r="BM181" s="140" t="s">
        <v>351</v>
      </c>
    </row>
    <row r="182" spans="2:51" s="12" customFormat="1" ht="12">
      <c r="B182" s="142"/>
      <c r="D182" s="143" t="s">
        <v>166</v>
      </c>
      <c r="E182" s="144" t="s">
        <v>3</v>
      </c>
      <c r="F182" s="145" t="s">
        <v>345</v>
      </c>
      <c r="H182" s="146">
        <v>16.365</v>
      </c>
      <c r="I182" s="147"/>
      <c r="L182" s="142"/>
      <c r="M182" s="148"/>
      <c r="T182" s="149"/>
      <c r="AT182" s="144" t="s">
        <v>166</v>
      </c>
      <c r="AU182" s="144" t="s">
        <v>81</v>
      </c>
      <c r="AV182" s="12" t="s">
        <v>81</v>
      </c>
      <c r="AW182" s="12" t="s">
        <v>32</v>
      </c>
      <c r="AX182" s="12" t="s">
        <v>79</v>
      </c>
      <c r="AY182" s="144" t="s">
        <v>157</v>
      </c>
    </row>
    <row r="183" spans="2:51" s="12" customFormat="1" ht="12">
      <c r="B183" s="142"/>
      <c r="D183" s="143" t="s">
        <v>166</v>
      </c>
      <c r="F183" s="145" t="s">
        <v>352</v>
      </c>
      <c r="H183" s="146">
        <v>4.91</v>
      </c>
      <c r="I183" s="147"/>
      <c r="L183" s="142"/>
      <c r="M183" s="148"/>
      <c r="T183" s="149"/>
      <c r="AT183" s="144" t="s">
        <v>166</v>
      </c>
      <c r="AU183" s="144" t="s">
        <v>81</v>
      </c>
      <c r="AV183" s="12" t="s">
        <v>81</v>
      </c>
      <c r="AW183" s="12" t="s">
        <v>4</v>
      </c>
      <c r="AX183" s="12" t="s">
        <v>79</v>
      </c>
      <c r="AY183" s="144" t="s">
        <v>157</v>
      </c>
    </row>
    <row r="184" spans="2:65" s="1" customFormat="1" ht="24.2" customHeight="1">
      <c r="B184" s="128"/>
      <c r="C184" s="129" t="s">
        <v>350</v>
      </c>
      <c r="D184" s="129" t="s">
        <v>160</v>
      </c>
      <c r="E184" s="130" t="s">
        <v>353</v>
      </c>
      <c r="F184" s="131" t="s">
        <v>354</v>
      </c>
      <c r="G184" s="132" t="s">
        <v>110</v>
      </c>
      <c r="H184" s="133">
        <v>3.675</v>
      </c>
      <c r="I184" s="134"/>
      <c r="J184" s="135">
        <f>ROUND(I184*H184,2)</f>
        <v>0</v>
      </c>
      <c r="K184" s="131" t="s">
        <v>173</v>
      </c>
      <c r="L184" s="32"/>
      <c r="M184" s="136" t="s">
        <v>3</v>
      </c>
      <c r="N184" s="137" t="s">
        <v>42</v>
      </c>
      <c r="P184" s="138">
        <f>O184*H184</f>
        <v>0</v>
      </c>
      <c r="Q184" s="138">
        <v>0.0004</v>
      </c>
      <c r="R184" s="138">
        <f>Q184*H184</f>
        <v>0.00147</v>
      </c>
      <c r="S184" s="138">
        <v>0</v>
      </c>
      <c r="T184" s="139">
        <f>S184*H184</f>
        <v>0</v>
      </c>
      <c r="AR184" s="140" t="s">
        <v>253</v>
      </c>
      <c r="AT184" s="140" t="s">
        <v>160</v>
      </c>
      <c r="AU184" s="140" t="s">
        <v>81</v>
      </c>
      <c r="AY184" s="17" t="s">
        <v>157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7" t="s">
        <v>79</v>
      </c>
      <c r="BK184" s="141">
        <f>ROUND(I184*H184,2)</f>
        <v>0</v>
      </c>
      <c r="BL184" s="17" t="s">
        <v>253</v>
      </c>
      <c r="BM184" s="140" t="s">
        <v>355</v>
      </c>
    </row>
    <row r="185" spans="2:47" s="1" customFormat="1" ht="12">
      <c r="B185" s="32"/>
      <c r="D185" s="150" t="s">
        <v>175</v>
      </c>
      <c r="F185" s="151" t="s">
        <v>356</v>
      </c>
      <c r="I185" s="152"/>
      <c r="L185" s="32"/>
      <c r="M185" s="153"/>
      <c r="T185" s="53"/>
      <c r="AT185" s="17" t="s">
        <v>175</v>
      </c>
      <c r="AU185" s="17" t="s">
        <v>81</v>
      </c>
    </row>
    <row r="186" spans="2:51" s="12" customFormat="1" ht="12">
      <c r="B186" s="142"/>
      <c r="D186" s="143" t="s">
        <v>166</v>
      </c>
      <c r="E186" s="144" t="s">
        <v>119</v>
      </c>
      <c r="F186" s="145" t="s">
        <v>357</v>
      </c>
      <c r="H186" s="146">
        <v>3.675</v>
      </c>
      <c r="I186" s="147"/>
      <c r="L186" s="142"/>
      <c r="M186" s="148"/>
      <c r="T186" s="149"/>
      <c r="AT186" s="144" t="s">
        <v>166</v>
      </c>
      <c r="AU186" s="144" t="s">
        <v>81</v>
      </c>
      <c r="AV186" s="12" t="s">
        <v>81</v>
      </c>
      <c r="AW186" s="12" t="s">
        <v>32</v>
      </c>
      <c r="AX186" s="12" t="s">
        <v>79</v>
      </c>
      <c r="AY186" s="144" t="s">
        <v>157</v>
      </c>
    </row>
    <row r="187" spans="2:65" s="1" customFormat="1" ht="24.2" customHeight="1">
      <c r="B187" s="128"/>
      <c r="C187" s="129" t="s">
        <v>358</v>
      </c>
      <c r="D187" s="129" t="s">
        <v>160</v>
      </c>
      <c r="E187" s="130" t="s">
        <v>359</v>
      </c>
      <c r="F187" s="131" t="s">
        <v>360</v>
      </c>
      <c r="G187" s="132" t="s">
        <v>110</v>
      </c>
      <c r="H187" s="133">
        <v>12.69</v>
      </c>
      <c r="I187" s="134"/>
      <c r="J187" s="135">
        <f>ROUND(I187*H187,2)</f>
        <v>0</v>
      </c>
      <c r="K187" s="131" t="s">
        <v>173</v>
      </c>
      <c r="L187" s="32"/>
      <c r="M187" s="136" t="s">
        <v>3</v>
      </c>
      <c r="N187" s="137" t="s">
        <v>42</v>
      </c>
      <c r="P187" s="138">
        <f>O187*H187</f>
        <v>0</v>
      </c>
      <c r="Q187" s="138">
        <v>0.0004</v>
      </c>
      <c r="R187" s="138">
        <f>Q187*H187</f>
        <v>0.005076</v>
      </c>
      <c r="S187" s="138">
        <v>0</v>
      </c>
      <c r="T187" s="139">
        <f>S187*H187</f>
        <v>0</v>
      </c>
      <c r="AR187" s="140" t="s">
        <v>253</v>
      </c>
      <c r="AT187" s="140" t="s">
        <v>160</v>
      </c>
      <c r="AU187" s="140" t="s">
        <v>81</v>
      </c>
      <c r="AY187" s="17" t="s">
        <v>157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7" t="s">
        <v>79</v>
      </c>
      <c r="BK187" s="141">
        <f>ROUND(I187*H187,2)</f>
        <v>0</v>
      </c>
      <c r="BL187" s="17" t="s">
        <v>253</v>
      </c>
      <c r="BM187" s="140" t="s">
        <v>361</v>
      </c>
    </row>
    <row r="188" spans="2:47" s="1" customFormat="1" ht="12">
      <c r="B188" s="32"/>
      <c r="D188" s="150" t="s">
        <v>175</v>
      </c>
      <c r="F188" s="151" t="s">
        <v>362</v>
      </c>
      <c r="I188" s="152"/>
      <c r="L188" s="32"/>
      <c r="M188" s="153"/>
      <c r="T188" s="53"/>
      <c r="AT188" s="17" t="s">
        <v>175</v>
      </c>
      <c r="AU188" s="17" t="s">
        <v>81</v>
      </c>
    </row>
    <row r="189" spans="2:51" s="12" customFormat="1" ht="12">
      <c r="B189" s="142"/>
      <c r="D189" s="143" t="s">
        <v>166</v>
      </c>
      <c r="E189" s="144" t="s">
        <v>122</v>
      </c>
      <c r="F189" s="145" t="s">
        <v>363</v>
      </c>
      <c r="H189" s="146">
        <v>12.69</v>
      </c>
      <c r="I189" s="147"/>
      <c r="L189" s="142"/>
      <c r="M189" s="148"/>
      <c r="T189" s="149"/>
      <c r="AT189" s="144" t="s">
        <v>166</v>
      </c>
      <c r="AU189" s="144" t="s">
        <v>81</v>
      </c>
      <c r="AV189" s="12" t="s">
        <v>81</v>
      </c>
      <c r="AW189" s="12" t="s">
        <v>32</v>
      </c>
      <c r="AX189" s="12" t="s">
        <v>79</v>
      </c>
      <c r="AY189" s="144" t="s">
        <v>157</v>
      </c>
    </row>
    <row r="190" spans="2:65" s="1" customFormat="1" ht="44.25" customHeight="1">
      <c r="B190" s="128"/>
      <c r="C190" s="155" t="s">
        <v>364</v>
      </c>
      <c r="D190" s="155" t="s">
        <v>216</v>
      </c>
      <c r="E190" s="156" t="s">
        <v>365</v>
      </c>
      <c r="F190" s="157" t="s">
        <v>366</v>
      </c>
      <c r="G190" s="158" t="s">
        <v>110</v>
      </c>
      <c r="H190" s="159">
        <v>19.638</v>
      </c>
      <c r="I190" s="160"/>
      <c r="J190" s="161">
        <f>ROUND(I190*H190,2)</f>
        <v>0</v>
      </c>
      <c r="K190" s="157" t="s">
        <v>173</v>
      </c>
      <c r="L190" s="162"/>
      <c r="M190" s="163" t="s">
        <v>3</v>
      </c>
      <c r="N190" s="164" t="s">
        <v>42</v>
      </c>
      <c r="P190" s="138">
        <f>O190*H190</f>
        <v>0</v>
      </c>
      <c r="Q190" s="138">
        <v>0.0054</v>
      </c>
      <c r="R190" s="138">
        <f>Q190*H190</f>
        <v>0.10604520000000002</v>
      </c>
      <c r="S190" s="138">
        <v>0</v>
      </c>
      <c r="T190" s="139">
        <f>S190*H190</f>
        <v>0</v>
      </c>
      <c r="AR190" s="140" t="s">
        <v>350</v>
      </c>
      <c r="AT190" s="140" t="s">
        <v>216</v>
      </c>
      <c r="AU190" s="140" t="s">
        <v>81</v>
      </c>
      <c r="AY190" s="17" t="s">
        <v>157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7" t="s">
        <v>79</v>
      </c>
      <c r="BK190" s="141">
        <f>ROUND(I190*H190,2)</f>
        <v>0</v>
      </c>
      <c r="BL190" s="17" t="s">
        <v>253</v>
      </c>
      <c r="BM190" s="140" t="s">
        <v>367</v>
      </c>
    </row>
    <row r="191" spans="2:51" s="12" customFormat="1" ht="12">
      <c r="B191" s="142"/>
      <c r="D191" s="143" t="s">
        <v>166</v>
      </c>
      <c r="E191" s="144" t="s">
        <v>3</v>
      </c>
      <c r="F191" s="145" t="s">
        <v>345</v>
      </c>
      <c r="H191" s="146">
        <v>16.365</v>
      </c>
      <c r="I191" s="147"/>
      <c r="L191" s="142"/>
      <c r="M191" s="148"/>
      <c r="T191" s="149"/>
      <c r="AT191" s="144" t="s">
        <v>166</v>
      </c>
      <c r="AU191" s="144" t="s">
        <v>81</v>
      </c>
      <c r="AV191" s="12" t="s">
        <v>81</v>
      </c>
      <c r="AW191" s="12" t="s">
        <v>32</v>
      </c>
      <c r="AX191" s="12" t="s">
        <v>79</v>
      </c>
      <c r="AY191" s="144" t="s">
        <v>157</v>
      </c>
    </row>
    <row r="192" spans="2:51" s="12" customFormat="1" ht="12">
      <c r="B192" s="142"/>
      <c r="D192" s="143" t="s">
        <v>166</v>
      </c>
      <c r="F192" s="145" t="s">
        <v>368</v>
      </c>
      <c r="H192" s="146">
        <v>19.638</v>
      </c>
      <c r="I192" s="147"/>
      <c r="L192" s="142"/>
      <c r="M192" s="148"/>
      <c r="T192" s="149"/>
      <c r="AT192" s="144" t="s">
        <v>166</v>
      </c>
      <c r="AU192" s="144" t="s">
        <v>81</v>
      </c>
      <c r="AV192" s="12" t="s">
        <v>81</v>
      </c>
      <c r="AW192" s="12" t="s">
        <v>4</v>
      </c>
      <c r="AX192" s="12" t="s">
        <v>79</v>
      </c>
      <c r="AY192" s="144" t="s">
        <v>157</v>
      </c>
    </row>
    <row r="193" spans="2:65" s="1" customFormat="1" ht="49.15" customHeight="1">
      <c r="B193" s="128"/>
      <c r="C193" s="155" t="s">
        <v>369</v>
      </c>
      <c r="D193" s="155" t="s">
        <v>216</v>
      </c>
      <c r="E193" s="156" t="s">
        <v>370</v>
      </c>
      <c r="F193" s="157" t="s">
        <v>371</v>
      </c>
      <c r="G193" s="158" t="s">
        <v>110</v>
      </c>
      <c r="H193" s="159">
        <v>19.638</v>
      </c>
      <c r="I193" s="160"/>
      <c r="J193" s="161">
        <f>ROUND(I193*H193,2)</f>
        <v>0</v>
      </c>
      <c r="K193" s="157" t="s">
        <v>173</v>
      </c>
      <c r="L193" s="162"/>
      <c r="M193" s="163" t="s">
        <v>3</v>
      </c>
      <c r="N193" s="164" t="s">
        <v>42</v>
      </c>
      <c r="P193" s="138">
        <f>O193*H193</f>
        <v>0</v>
      </c>
      <c r="Q193" s="138">
        <v>0.0064</v>
      </c>
      <c r="R193" s="138">
        <f>Q193*H193</f>
        <v>0.12568320000000002</v>
      </c>
      <c r="S193" s="138">
        <v>0</v>
      </c>
      <c r="T193" s="139">
        <f>S193*H193</f>
        <v>0</v>
      </c>
      <c r="AR193" s="140" t="s">
        <v>350</v>
      </c>
      <c r="AT193" s="140" t="s">
        <v>216</v>
      </c>
      <c r="AU193" s="140" t="s">
        <v>81</v>
      </c>
      <c r="AY193" s="17" t="s">
        <v>157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7" t="s">
        <v>79</v>
      </c>
      <c r="BK193" s="141">
        <f>ROUND(I193*H193,2)</f>
        <v>0</v>
      </c>
      <c r="BL193" s="17" t="s">
        <v>253</v>
      </c>
      <c r="BM193" s="140" t="s">
        <v>372</v>
      </c>
    </row>
    <row r="194" spans="2:51" s="12" customFormat="1" ht="12">
      <c r="B194" s="142"/>
      <c r="D194" s="143" t="s">
        <v>166</v>
      </c>
      <c r="E194" s="144" t="s">
        <v>3</v>
      </c>
      <c r="F194" s="145" t="s">
        <v>345</v>
      </c>
      <c r="H194" s="146">
        <v>16.365</v>
      </c>
      <c r="I194" s="147"/>
      <c r="L194" s="142"/>
      <c r="M194" s="148"/>
      <c r="T194" s="149"/>
      <c r="AT194" s="144" t="s">
        <v>166</v>
      </c>
      <c r="AU194" s="144" t="s">
        <v>81</v>
      </c>
      <c r="AV194" s="12" t="s">
        <v>81</v>
      </c>
      <c r="AW194" s="12" t="s">
        <v>32</v>
      </c>
      <c r="AX194" s="12" t="s">
        <v>79</v>
      </c>
      <c r="AY194" s="144" t="s">
        <v>157</v>
      </c>
    </row>
    <row r="195" spans="2:51" s="12" customFormat="1" ht="12">
      <c r="B195" s="142"/>
      <c r="D195" s="143" t="s">
        <v>166</v>
      </c>
      <c r="F195" s="145" t="s">
        <v>368</v>
      </c>
      <c r="H195" s="146">
        <v>19.638</v>
      </c>
      <c r="I195" s="147"/>
      <c r="L195" s="142"/>
      <c r="M195" s="148"/>
      <c r="T195" s="149"/>
      <c r="AT195" s="144" t="s">
        <v>166</v>
      </c>
      <c r="AU195" s="144" t="s">
        <v>81</v>
      </c>
      <c r="AV195" s="12" t="s">
        <v>81</v>
      </c>
      <c r="AW195" s="12" t="s">
        <v>4</v>
      </c>
      <c r="AX195" s="12" t="s">
        <v>79</v>
      </c>
      <c r="AY195" s="144" t="s">
        <v>157</v>
      </c>
    </row>
    <row r="196" spans="2:65" s="1" customFormat="1" ht="24.2" customHeight="1">
      <c r="B196" s="128"/>
      <c r="C196" s="129" t="s">
        <v>373</v>
      </c>
      <c r="D196" s="129" t="s">
        <v>160</v>
      </c>
      <c r="E196" s="130" t="s">
        <v>374</v>
      </c>
      <c r="F196" s="131" t="s">
        <v>375</v>
      </c>
      <c r="G196" s="132" t="s">
        <v>110</v>
      </c>
      <c r="H196" s="133">
        <v>3.675</v>
      </c>
      <c r="I196" s="134"/>
      <c r="J196" s="135">
        <f>ROUND(I196*H196,2)</f>
        <v>0</v>
      </c>
      <c r="K196" s="131" t="s">
        <v>173</v>
      </c>
      <c r="L196" s="32"/>
      <c r="M196" s="136" t="s">
        <v>3</v>
      </c>
      <c r="N196" s="137" t="s">
        <v>42</v>
      </c>
      <c r="P196" s="138">
        <f>O196*H196</f>
        <v>0</v>
      </c>
      <c r="Q196" s="138">
        <v>0</v>
      </c>
      <c r="R196" s="138">
        <f>Q196*H196</f>
        <v>0</v>
      </c>
      <c r="S196" s="138">
        <v>0</v>
      </c>
      <c r="T196" s="139">
        <f>S196*H196</f>
        <v>0</v>
      </c>
      <c r="AR196" s="140" t="s">
        <v>253</v>
      </c>
      <c r="AT196" s="140" t="s">
        <v>160</v>
      </c>
      <c r="AU196" s="140" t="s">
        <v>81</v>
      </c>
      <c r="AY196" s="17" t="s">
        <v>157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7" t="s">
        <v>79</v>
      </c>
      <c r="BK196" s="141">
        <f>ROUND(I196*H196,2)</f>
        <v>0</v>
      </c>
      <c r="BL196" s="17" t="s">
        <v>253</v>
      </c>
      <c r="BM196" s="140" t="s">
        <v>376</v>
      </c>
    </row>
    <row r="197" spans="2:47" s="1" customFormat="1" ht="12">
      <c r="B197" s="32"/>
      <c r="D197" s="150" t="s">
        <v>175</v>
      </c>
      <c r="F197" s="151" t="s">
        <v>377</v>
      </c>
      <c r="I197" s="152"/>
      <c r="L197" s="32"/>
      <c r="M197" s="153"/>
      <c r="T197" s="53"/>
      <c r="AT197" s="17" t="s">
        <v>175</v>
      </c>
      <c r="AU197" s="17" t="s">
        <v>81</v>
      </c>
    </row>
    <row r="198" spans="2:51" s="12" customFormat="1" ht="12">
      <c r="B198" s="142"/>
      <c r="D198" s="143" t="s">
        <v>166</v>
      </c>
      <c r="E198" s="144" t="s">
        <v>3</v>
      </c>
      <c r="F198" s="145" t="s">
        <v>119</v>
      </c>
      <c r="H198" s="146">
        <v>3.675</v>
      </c>
      <c r="I198" s="147"/>
      <c r="L198" s="142"/>
      <c r="M198" s="148"/>
      <c r="T198" s="149"/>
      <c r="AT198" s="144" t="s">
        <v>166</v>
      </c>
      <c r="AU198" s="144" t="s">
        <v>81</v>
      </c>
      <c r="AV198" s="12" t="s">
        <v>81</v>
      </c>
      <c r="AW198" s="12" t="s">
        <v>32</v>
      </c>
      <c r="AX198" s="12" t="s">
        <v>79</v>
      </c>
      <c r="AY198" s="144" t="s">
        <v>157</v>
      </c>
    </row>
    <row r="199" spans="2:65" s="1" customFormat="1" ht="24.2" customHeight="1">
      <c r="B199" s="128"/>
      <c r="C199" s="129" t="s">
        <v>378</v>
      </c>
      <c r="D199" s="129" t="s">
        <v>160</v>
      </c>
      <c r="E199" s="130" t="s">
        <v>379</v>
      </c>
      <c r="F199" s="131" t="s">
        <v>380</v>
      </c>
      <c r="G199" s="132" t="s">
        <v>110</v>
      </c>
      <c r="H199" s="133">
        <v>12.69</v>
      </c>
      <c r="I199" s="134"/>
      <c r="J199" s="135">
        <f>ROUND(I199*H199,2)</f>
        <v>0</v>
      </c>
      <c r="K199" s="131" t="s">
        <v>173</v>
      </c>
      <c r="L199" s="32"/>
      <c r="M199" s="136" t="s">
        <v>3</v>
      </c>
      <c r="N199" s="137" t="s">
        <v>42</v>
      </c>
      <c r="P199" s="138">
        <f>O199*H199</f>
        <v>0</v>
      </c>
      <c r="Q199" s="138">
        <v>0</v>
      </c>
      <c r="R199" s="138">
        <f>Q199*H199</f>
        <v>0</v>
      </c>
      <c r="S199" s="138">
        <v>0</v>
      </c>
      <c r="T199" s="139">
        <f>S199*H199</f>
        <v>0</v>
      </c>
      <c r="AR199" s="140" t="s">
        <v>253</v>
      </c>
      <c r="AT199" s="140" t="s">
        <v>160</v>
      </c>
      <c r="AU199" s="140" t="s">
        <v>81</v>
      </c>
      <c r="AY199" s="17" t="s">
        <v>157</v>
      </c>
      <c r="BE199" s="141">
        <f>IF(N199="základní",J199,0)</f>
        <v>0</v>
      </c>
      <c r="BF199" s="141">
        <f>IF(N199="snížená",J199,0)</f>
        <v>0</v>
      </c>
      <c r="BG199" s="141">
        <f>IF(N199="zákl. přenesená",J199,0)</f>
        <v>0</v>
      </c>
      <c r="BH199" s="141">
        <f>IF(N199="sníž. přenesená",J199,0)</f>
        <v>0</v>
      </c>
      <c r="BI199" s="141">
        <f>IF(N199="nulová",J199,0)</f>
        <v>0</v>
      </c>
      <c r="BJ199" s="17" t="s">
        <v>79</v>
      </c>
      <c r="BK199" s="141">
        <f>ROUND(I199*H199,2)</f>
        <v>0</v>
      </c>
      <c r="BL199" s="17" t="s">
        <v>253</v>
      </c>
      <c r="BM199" s="140" t="s">
        <v>381</v>
      </c>
    </row>
    <row r="200" spans="2:47" s="1" customFormat="1" ht="12">
      <c r="B200" s="32"/>
      <c r="D200" s="150" t="s">
        <v>175</v>
      </c>
      <c r="F200" s="151" t="s">
        <v>382</v>
      </c>
      <c r="I200" s="152"/>
      <c r="L200" s="32"/>
      <c r="M200" s="153"/>
      <c r="T200" s="53"/>
      <c r="AT200" s="17" t="s">
        <v>175</v>
      </c>
      <c r="AU200" s="17" t="s">
        <v>81</v>
      </c>
    </row>
    <row r="201" spans="2:51" s="12" customFormat="1" ht="12">
      <c r="B201" s="142"/>
      <c r="D201" s="143" t="s">
        <v>166</v>
      </c>
      <c r="E201" s="144" t="s">
        <v>3</v>
      </c>
      <c r="F201" s="145" t="s">
        <v>122</v>
      </c>
      <c r="H201" s="146">
        <v>12.69</v>
      </c>
      <c r="I201" s="147"/>
      <c r="L201" s="142"/>
      <c r="M201" s="148"/>
      <c r="T201" s="149"/>
      <c r="AT201" s="144" t="s">
        <v>166</v>
      </c>
      <c r="AU201" s="144" t="s">
        <v>81</v>
      </c>
      <c r="AV201" s="12" t="s">
        <v>81</v>
      </c>
      <c r="AW201" s="12" t="s">
        <v>32</v>
      </c>
      <c r="AX201" s="12" t="s">
        <v>79</v>
      </c>
      <c r="AY201" s="144" t="s">
        <v>157</v>
      </c>
    </row>
    <row r="202" spans="2:65" s="1" customFormat="1" ht="24.2" customHeight="1">
      <c r="B202" s="128"/>
      <c r="C202" s="155" t="s">
        <v>383</v>
      </c>
      <c r="D202" s="155" t="s">
        <v>216</v>
      </c>
      <c r="E202" s="156" t="s">
        <v>384</v>
      </c>
      <c r="F202" s="157" t="s">
        <v>385</v>
      </c>
      <c r="G202" s="158" t="s">
        <v>110</v>
      </c>
      <c r="H202" s="159">
        <v>18.82</v>
      </c>
      <c r="I202" s="160"/>
      <c r="J202" s="161">
        <f>ROUND(I202*H202,2)</f>
        <v>0</v>
      </c>
      <c r="K202" s="157" t="s">
        <v>173</v>
      </c>
      <c r="L202" s="162"/>
      <c r="M202" s="163" t="s">
        <v>3</v>
      </c>
      <c r="N202" s="164" t="s">
        <v>42</v>
      </c>
      <c r="P202" s="138">
        <f>O202*H202</f>
        <v>0</v>
      </c>
      <c r="Q202" s="138">
        <v>0.0003</v>
      </c>
      <c r="R202" s="138">
        <f>Q202*H202</f>
        <v>0.005646</v>
      </c>
      <c r="S202" s="138">
        <v>0</v>
      </c>
      <c r="T202" s="139">
        <f>S202*H202</f>
        <v>0</v>
      </c>
      <c r="AR202" s="140" t="s">
        <v>350</v>
      </c>
      <c r="AT202" s="140" t="s">
        <v>216</v>
      </c>
      <c r="AU202" s="140" t="s">
        <v>81</v>
      </c>
      <c r="AY202" s="17" t="s">
        <v>157</v>
      </c>
      <c r="BE202" s="141">
        <f>IF(N202="základní",J202,0)</f>
        <v>0</v>
      </c>
      <c r="BF202" s="141">
        <f>IF(N202="snížená",J202,0)</f>
        <v>0</v>
      </c>
      <c r="BG202" s="141">
        <f>IF(N202="zákl. přenesená",J202,0)</f>
        <v>0</v>
      </c>
      <c r="BH202" s="141">
        <f>IF(N202="sníž. přenesená",J202,0)</f>
        <v>0</v>
      </c>
      <c r="BI202" s="141">
        <f>IF(N202="nulová",J202,0)</f>
        <v>0</v>
      </c>
      <c r="BJ202" s="17" t="s">
        <v>79</v>
      </c>
      <c r="BK202" s="141">
        <f>ROUND(I202*H202,2)</f>
        <v>0</v>
      </c>
      <c r="BL202" s="17" t="s">
        <v>253</v>
      </c>
      <c r="BM202" s="140" t="s">
        <v>386</v>
      </c>
    </row>
    <row r="203" spans="2:51" s="12" customFormat="1" ht="12">
      <c r="B203" s="142"/>
      <c r="D203" s="143" t="s">
        <v>166</v>
      </c>
      <c r="E203" s="144" t="s">
        <v>3</v>
      </c>
      <c r="F203" s="145" t="s">
        <v>345</v>
      </c>
      <c r="H203" s="146">
        <v>16.365</v>
      </c>
      <c r="I203" s="147"/>
      <c r="L203" s="142"/>
      <c r="M203" s="148"/>
      <c r="T203" s="149"/>
      <c r="AT203" s="144" t="s">
        <v>166</v>
      </c>
      <c r="AU203" s="144" t="s">
        <v>81</v>
      </c>
      <c r="AV203" s="12" t="s">
        <v>81</v>
      </c>
      <c r="AW203" s="12" t="s">
        <v>32</v>
      </c>
      <c r="AX203" s="12" t="s">
        <v>79</v>
      </c>
      <c r="AY203" s="144" t="s">
        <v>157</v>
      </c>
    </row>
    <row r="204" spans="2:51" s="12" customFormat="1" ht="12">
      <c r="B204" s="142"/>
      <c r="D204" s="143" t="s">
        <v>166</v>
      </c>
      <c r="F204" s="145" t="s">
        <v>387</v>
      </c>
      <c r="H204" s="146">
        <v>18.82</v>
      </c>
      <c r="I204" s="147"/>
      <c r="L204" s="142"/>
      <c r="M204" s="148"/>
      <c r="T204" s="149"/>
      <c r="AT204" s="144" t="s">
        <v>166</v>
      </c>
      <c r="AU204" s="144" t="s">
        <v>81</v>
      </c>
      <c r="AV204" s="12" t="s">
        <v>81</v>
      </c>
      <c r="AW204" s="12" t="s">
        <v>4</v>
      </c>
      <c r="AX204" s="12" t="s">
        <v>79</v>
      </c>
      <c r="AY204" s="144" t="s">
        <v>157</v>
      </c>
    </row>
    <row r="205" spans="2:65" s="1" customFormat="1" ht="49.15" customHeight="1">
      <c r="B205" s="128"/>
      <c r="C205" s="129" t="s">
        <v>388</v>
      </c>
      <c r="D205" s="129" t="s">
        <v>160</v>
      </c>
      <c r="E205" s="130" t="s">
        <v>389</v>
      </c>
      <c r="F205" s="131" t="s">
        <v>390</v>
      </c>
      <c r="G205" s="132" t="s">
        <v>198</v>
      </c>
      <c r="H205" s="133">
        <v>0.249</v>
      </c>
      <c r="I205" s="134"/>
      <c r="J205" s="135">
        <f>ROUND(I205*H205,2)</f>
        <v>0</v>
      </c>
      <c r="K205" s="131" t="s">
        <v>173</v>
      </c>
      <c r="L205" s="32"/>
      <c r="M205" s="136" t="s">
        <v>3</v>
      </c>
      <c r="N205" s="137" t="s">
        <v>42</v>
      </c>
      <c r="P205" s="138">
        <f>O205*H205</f>
        <v>0</v>
      </c>
      <c r="Q205" s="138">
        <v>0</v>
      </c>
      <c r="R205" s="138">
        <f>Q205*H205</f>
        <v>0</v>
      </c>
      <c r="S205" s="138">
        <v>0</v>
      </c>
      <c r="T205" s="139">
        <f>S205*H205</f>
        <v>0</v>
      </c>
      <c r="AR205" s="140" t="s">
        <v>253</v>
      </c>
      <c r="AT205" s="140" t="s">
        <v>160</v>
      </c>
      <c r="AU205" s="140" t="s">
        <v>81</v>
      </c>
      <c r="AY205" s="17" t="s">
        <v>157</v>
      </c>
      <c r="BE205" s="141">
        <f>IF(N205="základní",J205,0)</f>
        <v>0</v>
      </c>
      <c r="BF205" s="141">
        <f>IF(N205="snížená",J205,0)</f>
        <v>0</v>
      </c>
      <c r="BG205" s="141">
        <f>IF(N205="zákl. přenesená",J205,0)</f>
        <v>0</v>
      </c>
      <c r="BH205" s="141">
        <f>IF(N205="sníž. přenesená",J205,0)</f>
        <v>0</v>
      </c>
      <c r="BI205" s="141">
        <f>IF(N205="nulová",J205,0)</f>
        <v>0</v>
      </c>
      <c r="BJ205" s="17" t="s">
        <v>79</v>
      </c>
      <c r="BK205" s="141">
        <f>ROUND(I205*H205,2)</f>
        <v>0</v>
      </c>
      <c r="BL205" s="17" t="s">
        <v>253</v>
      </c>
      <c r="BM205" s="140" t="s">
        <v>391</v>
      </c>
    </row>
    <row r="206" spans="2:47" s="1" customFormat="1" ht="12">
      <c r="B206" s="32"/>
      <c r="D206" s="150" t="s">
        <v>175</v>
      </c>
      <c r="F206" s="151" t="s">
        <v>392</v>
      </c>
      <c r="I206" s="152"/>
      <c r="L206" s="32"/>
      <c r="M206" s="153"/>
      <c r="T206" s="53"/>
      <c r="AT206" s="17" t="s">
        <v>175</v>
      </c>
      <c r="AU206" s="17" t="s">
        <v>81</v>
      </c>
    </row>
    <row r="207" spans="2:63" s="11" customFormat="1" ht="22.9" customHeight="1">
      <c r="B207" s="116"/>
      <c r="D207" s="117" t="s">
        <v>70</v>
      </c>
      <c r="E207" s="126" t="s">
        <v>393</v>
      </c>
      <c r="F207" s="126" t="s">
        <v>394</v>
      </c>
      <c r="I207" s="119"/>
      <c r="J207" s="127">
        <f>BK207</f>
        <v>0</v>
      </c>
      <c r="L207" s="116"/>
      <c r="M207" s="121"/>
      <c r="P207" s="122">
        <f>SUM(P208:P217)</f>
        <v>0</v>
      </c>
      <c r="R207" s="122">
        <f>SUM(R208:R217)</f>
        <v>0.376596</v>
      </c>
      <c r="T207" s="123">
        <f>SUM(T208:T217)</f>
        <v>0</v>
      </c>
      <c r="AR207" s="117" t="s">
        <v>81</v>
      </c>
      <c r="AT207" s="124" t="s">
        <v>70</v>
      </c>
      <c r="AU207" s="124" t="s">
        <v>79</v>
      </c>
      <c r="AY207" s="117" t="s">
        <v>157</v>
      </c>
      <c r="BK207" s="125">
        <f>SUM(BK208:BK217)</f>
        <v>0</v>
      </c>
    </row>
    <row r="208" spans="2:65" s="1" customFormat="1" ht="24.2" customHeight="1">
      <c r="B208" s="128"/>
      <c r="C208" s="129" t="s">
        <v>395</v>
      </c>
      <c r="D208" s="129" t="s">
        <v>160</v>
      </c>
      <c r="E208" s="130" t="s">
        <v>396</v>
      </c>
      <c r="F208" s="131" t="s">
        <v>397</v>
      </c>
      <c r="G208" s="132" t="s">
        <v>110</v>
      </c>
      <c r="H208" s="133">
        <v>3.675</v>
      </c>
      <c r="I208" s="134"/>
      <c r="J208" s="135">
        <f>ROUND(I208*H208,2)</f>
        <v>0</v>
      </c>
      <c r="K208" s="131" t="s">
        <v>3</v>
      </c>
      <c r="L208" s="32"/>
      <c r="M208" s="136" t="s">
        <v>3</v>
      </c>
      <c r="N208" s="137" t="s">
        <v>42</v>
      </c>
      <c r="P208" s="138">
        <f>O208*H208</f>
        <v>0</v>
      </c>
      <c r="Q208" s="138">
        <v>0</v>
      </c>
      <c r="R208" s="138">
        <f>Q208*H208</f>
        <v>0</v>
      </c>
      <c r="S208" s="138">
        <v>0</v>
      </c>
      <c r="T208" s="139">
        <f>S208*H208</f>
        <v>0</v>
      </c>
      <c r="AR208" s="140" t="s">
        <v>253</v>
      </c>
      <c r="AT208" s="140" t="s">
        <v>160</v>
      </c>
      <c r="AU208" s="140" t="s">
        <v>81</v>
      </c>
      <c r="AY208" s="17" t="s">
        <v>157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7" t="s">
        <v>79</v>
      </c>
      <c r="BK208" s="141">
        <f>ROUND(I208*H208,2)</f>
        <v>0</v>
      </c>
      <c r="BL208" s="17" t="s">
        <v>253</v>
      </c>
      <c r="BM208" s="140" t="s">
        <v>398</v>
      </c>
    </row>
    <row r="209" spans="2:51" s="12" customFormat="1" ht="12">
      <c r="B209" s="142"/>
      <c r="D209" s="143" t="s">
        <v>166</v>
      </c>
      <c r="E209" s="144" t="s">
        <v>3</v>
      </c>
      <c r="F209" s="145" t="s">
        <v>119</v>
      </c>
      <c r="H209" s="146">
        <v>3.675</v>
      </c>
      <c r="I209" s="147"/>
      <c r="L209" s="142"/>
      <c r="M209" s="148"/>
      <c r="T209" s="149"/>
      <c r="AT209" s="144" t="s">
        <v>166</v>
      </c>
      <c r="AU209" s="144" t="s">
        <v>81</v>
      </c>
      <c r="AV209" s="12" t="s">
        <v>81</v>
      </c>
      <c r="AW209" s="12" t="s">
        <v>32</v>
      </c>
      <c r="AX209" s="12" t="s">
        <v>79</v>
      </c>
      <c r="AY209" s="144" t="s">
        <v>157</v>
      </c>
    </row>
    <row r="210" spans="2:65" s="1" customFormat="1" ht="37.9" customHeight="1">
      <c r="B210" s="128"/>
      <c r="C210" s="129" t="s">
        <v>399</v>
      </c>
      <c r="D210" s="129" t="s">
        <v>160</v>
      </c>
      <c r="E210" s="130" t="s">
        <v>400</v>
      </c>
      <c r="F210" s="131" t="s">
        <v>401</v>
      </c>
      <c r="G210" s="132" t="s">
        <v>110</v>
      </c>
      <c r="H210" s="133">
        <v>12.69</v>
      </c>
      <c r="I210" s="134"/>
      <c r="J210" s="135">
        <f>ROUND(I210*H210,2)</f>
        <v>0</v>
      </c>
      <c r="K210" s="131" t="s">
        <v>173</v>
      </c>
      <c r="L210" s="32"/>
      <c r="M210" s="136" t="s">
        <v>3</v>
      </c>
      <c r="N210" s="137" t="s">
        <v>42</v>
      </c>
      <c r="P210" s="138">
        <f>O210*H210</f>
        <v>0</v>
      </c>
      <c r="Q210" s="138">
        <v>0.006</v>
      </c>
      <c r="R210" s="138">
        <f>Q210*H210</f>
        <v>0.07614</v>
      </c>
      <c r="S210" s="138">
        <v>0</v>
      </c>
      <c r="T210" s="139">
        <f>S210*H210</f>
        <v>0</v>
      </c>
      <c r="AR210" s="140" t="s">
        <v>253</v>
      </c>
      <c r="AT210" s="140" t="s">
        <v>160</v>
      </c>
      <c r="AU210" s="140" t="s">
        <v>81</v>
      </c>
      <c r="AY210" s="17" t="s">
        <v>157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7" t="s">
        <v>79</v>
      </c>
      <c r="BK210" s="141">
        <f>ROUND(I210*H210,2)</f>
        <v>0</v>
      </c>
      <c r="BL210" s="17" t="s">
        <v>253</v>
      </c>
      <c r="BM210" s="140" t="s">
        <v>402</v>
      </c>
    </row>
    <row r="211" spans="2:47" s="1" customFormat="1" ht="12">
      <c r="B211" s="32"/>
      <c r="D211" s="150" t="s">
        <v>175</v>
      </c>
      <c r="F211" s="151" t="s">
        <v>403</v>
      </c>
      <c r="I211" s="152"/>
      <c r="L211" s="32"/>
      <c r="M211" s="153"/>
      <c r="T211" s="53"/>
      <c r="AT211" s="17" t="s">
        <v>175</v>
      </c>
      <c r="AU211" s="17" t="s">
        <v>81</v>
      </c>
    </row>
    <row r="212" spans="2:51" s="12" customFormat="1" ht="12">
      <c r="B212" s="142"/>
      <c r="D212" s="143" t="s">
        <v>166</v>
      </c>
      <c r="E212" s="144" t="s">
        <v>3</v>
      </c>
      <c r="F212" s="145" t="s">
        <v>122</v>
      </c>
      <c r="H212" s="146">
        <v>12.69</v>
      </c>
      <c r="I212" s="147"/>
      <c r="L212" s="142"/>
      <c r="M212" s="148"/>
      <c r="T212" s="149"/>
      <c r="AT212" s="144" t="s">
        <v>166</v>
      </c>
      <c r="AU212" s="144" t="s">
        <v>81</v>
      </c>
      <c r="AV212" s="12" t="s">
        <v>81</v>
      </c>
      <c r="AW212" s="12" t="s">
        <v>32</v>
      </c>
      <c r="AX212" s="12" t="s">
        <v>79</v>
      </c>
      <c r="AY212" s="144" t="s">
        <v>157</v>
      </c>
    </row>
    <row r="213" spans="2:65" s="1" customFormat="1" ht="24.2" customHeight="1">
      <c r="B213" s="128"/>
      <c r="C213" s="155" t="s">
        <v>404</v>
      </c>
      <c r="D213" s="155" t="s">
        <v>216</v>
      </c>
      <c r="E213" s="156" t="s">
        <v>405</v>
      </c>
      <c r="F213" s="157" t="s">
        <v>406</v>
      </c>
      <c r="G213" s="158" t="s">
        <v>110</v>
      </c>
      <c r="H213" s="159">
        <v>16.692</v>
      </c>
      <c r="I213" s="160"/>
      <c r="J213" s="161">
        <f>ROUND(I213*H213,2)</f>
        <v>0</v>
      </c>
      <c r="K213" s="157" t="s">
        <v>407</v>
      </c>
      <c r="L213" s="162"/>
      <c r="M213" s="163" t="s">
        <v>3</v>
      </c>
      <c r="N213" s="164" t="s">
        <v>42</v>
      </c>
      <c r="P213" s="138">
        <f>O213*H213</f>
        <v>0</v>
      </c>
      <c r="Q213" s="138">
        <v>0.018</v>
      </c>
      <c r="R213" s="138">
        <f>Q213*H213</f>
        <v>0.300456</v>
      </c>
      <c r="S213" s="138">
        <v>0</v>
      </c>
      <c r="T213" s="139">
        <f>S213*H213</f>
        <v>0</v>
      </c>
      <c r="AR213" s="140" t="s">
        <v>350</v>
      </c>
      <c r="AT213" s="140" t="s">
        <v>216</v>
      </c>
      <c r="AU213" s="140" t="s">
        <v>81</v>
      </c>
      <c r="AY213" s="17" t="s">
        <v>157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7" t="s">
        <v>79</v>
      </c>
      <c r="BK213" s="141">
        <f>ROUND(I213*H213,2)</f>
        <v>0</v>
      </c>
      <c r="BL213" s="17" t="s">
        <v>253</v>
      </c>
      <c r="BM213" s="140" t="s">
        <v>408</v>
      </c>
    </row>
    <row r="214" spans="2:51" s="12" customFormat="1" ht="12">
      <c r="B214" s="142"/>
      <c r="D214" s="143" t="s">
        <v>166</v>
      </c>
      <c r="E214" s="144" t="s">
        <v>3</v>
      </c>
      <c r="F214" s="145" t="s">
        <v>345</v>
      </c>
      <c r="H214" s="146">
        <v>16.365</v>
      </c>
      <c r="I214" s="147"/>
      <c r="L214" s="142"/>
      <c r="M214" s="148"/>
      <c r="T214" s="149"/>
      <c r="AT214" s="144" t="s">
        <v>166</v>
      </c>
      <c r="AU214" s="144" t="s">
        <v>81</v>
      </c>
      <c r="AV214" s="12" t="s">
        <v>81</v>
      </c>
      <c r="AW214" s="12" t="s">
        <v>32</v>
      </c>
      <c r="AX214" s="12" t="s">
        <v>79</v>
      </c>
      <c r="AY214" s="144" t="s">
        <v>157</v>
      </c>
    </row>
    <row r="215" spans="2:51" s="12" customFormat="1" ht="12">
      <c r="B215" s="142"/>
      <c r="D215" s="143" t="s">
        <v>166</v>
      </c>
      <c r="F215" s="145" t="s">
        <v>409</v>
      </c>
      <c r="H215" s="146">
        <v>16.692</v>
      </c>
      <c r="I215" s="147"/>
      <c r="L215" s="142"/>
      <c r="M215" s="148"/>
      <c r="T215" s="149"/>
      <c r="AT215" s="144" t="s">
        <v>166</v>
      </c>
      <c r="AU215" s="144" t="s">
        <v>81</v>
      </c>
      <c r="AV215" s="12" t="s">
        <v>81</v>
      </c>
      <c r="AW215" s="12" t="s">
        <v>4</v>
      </c>
      <c r="AX215" s="12" t="s">
        <v>79</v>
      </c>
      <c r="AY215" s="144" t="s">
        <v>157</v>
      </c>
    </row>
    <row r="216" spans="2:65" s="1" customFormat="1" ht="44.25" customHeight="1">
      <c r="B216" s="128"/>
      <c r="C216" s="129" t="s">
        <v>410</v>
      </c>
      <c r="D216" s="129" t="s">
        <v>160</v>
      </c>
      <c r="E216" s="130" t="s">
        <v>411</v>
      </c>
      <c r="F216" s="131" t="s">
        <v>412</v>
      </c>
      <c r="G216" s="132" t="s">
        <v>198</v>
      </c>
      <c r="H216" s="133">
        <v>0.377</v>
      </c>
      <c r="I216" s="134"/>
      <c r="J216" s="135">
        <f>ROUND(I216*H216,2)</f>
        <v>0</v>
      </c>
      <c r="K216" s="131" t="s">
        <v>173</v>
      </c>
      <c r="L216" s="32"/>
      <c r="M216" s="136" t="s">
        <v>3</v>
      </c>
      <c r="N216" s="137" t="s">
        <v>42</v>
      </c>
      <c r="P216" s="138">
        <f>O216*H216</f>
        <v>0</v>
      </c>
      <c r="Q216" s="138">
        <v>0</v>
      </c>
      <c r="R216" s="138">
        <f>Q216*H216</f>
        <v>0</v>
      </c>
      <c r="S216" s="138">
        <v>0</v>
      </c>
      <c r="T216" s="139">
        <f>S216*H216</f>
        <v>0</v>
      </c>
      <c r="AR216" s="140" t="s">
        <v>253</v>
      </c>
      <c r="AT216" s="140" t="s">
        <v>160</v>
      </c>
      <c r="AU216" s="140" t="s">
        <v>81</v>
      </c>
      <c r="AY216" s="17" t="s">
        <v>157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7" t="s">
        <v>79</v>
      </c>
      <c r="BK216" s="141">
        <f>ROUND(I216*H216,2)</f>
        <v>0</v>
      </c>
      <c r="BL216" s="17" t="s">
        <v>253</v>
      </c>
      <c r="BM216" s="140" t="s">
        <v>413</v>
      </c>
    </row>
    <row r="217" spans="2:47" s="1" customFormat="1" ht="12">
      <c r="B217" s="32"/>
      <c r="D217" s="150" t="s">
        <v>175</v>
      </c>
      <c r="F217" s="151" t="s">
        <v>414</v>
      </c>
      <c r="I217" s="152"/>
      <c r="L217" s="32"/>
      <c r="M217" s="153"/>
      <c r="T217" s="53"/>
      <c r="AT217" s="17" t="s">
        <v>175</v>
      </c>
      <c r="AU217" s="17" t="s">
        <v>81</v>
      </c>
    </row>
    <row r="218" spans="2:63" s="11" customFormat="1" ht="22.9" customHeight="1">
      <c r="B218" s="116"/>
      <c r="D218" s="117" t="s">
        <v>70</v>
      </c>
      <c r="E218" s="126" t="s">
        <v>415</v>
      </c>
      <c r="F218" s="126" t="s">
        <v>416</v>
      </c>
      <c r="I218" s="119"/>
      <c r="J218" s="127">
        <f>BK218</f>
        <v>0</v>
      </c>
      <c r="L218" s="116"/>
      <c r="M218" s="121"/>
      <c r="P218" s="122">
        <f>SUM(P219:P223)</f>
        <v>0</v>
      </c>
      <c r="R218" s="122">
        <f>SUM(R219:R223)</f>
        <v>0.0357</v>
      </c>
      <c r="T218" s="123">
        <f>SUM(T219:T223)</f>
        <v>0</v>
      </c>
      <c r="AR218" s="117" t="s">
        <v>81</v>
      </c>
      <c r="AT218" s="124" t="s">
        <v>70</v>
      </c>
      <c r="AU218" s="124" t="s">
        <v>79</v>
      </c>
      <c r="AY218" s="117" t="s">
        <v>157</v>
      </c>
      <c r="BK218" s="125">
        <f>SUM(BK219:BK223)</f>
        <v>0</v>
      </c>
    </row>
    <row r="219" spans="2:65" s="1" customFormat="1" ht="24.2" customHeight="1">
      <c r="B219" s="128"/>
      <c r="C219" s="129" t="s">
        <v>417</v>
      </c>
      <c r="D219" s="129" t="s">
        <v>160</v>
      </c>
      <c r="E219" s="130" t="s">
        <v>418</v>
      </c>
      <c r="F219" s="131" t="s">
        <v>419</v>
      </c>
      <c r="G219" s="132" t="s">
        <v>163</v>
      </c>
      <c r="H219" s="133">
        <v>1</v>
      </c>
      <c r="I219" s="134"/>
      <c r="J219" s="135">
        <f>ROUND(I219*H219,2)</f>
        <v>0</v>
      </c>
      <c r="K219" s="131" t="s">
        <v>173</v>
      </c>
      <c r="L219" s="32"/>
      <c r="M219" s="136" t="s">
        <v>3</v>
      </c>
      <c r="N219" s="137" t="s">
        <v>42</v>
      </c>
      <c r="P219" s="138">
        <f>O219*H219</f>
        <v>0</v>
      </c>
      <c r="Q219" s="138">
        <v>0</v>
      </c>
      <c r="R219" s="138">
        <f>Q219*H219</f>
        <v>0</v>
      </c>
      <c r="S219" s="138">
        <v>0</v>
      </c>
      <c r="T219" s="139">
        <f>S219*H219</f>
        <v>0</v>
      </c>
      <c r="AR219" s="140" t="s">
        <v>253</v>
      </c>
      <c r="AT219" s="140" t="s">
        <v>160</v>
      </c>
      <c r="AU219" s="140" t="s">
        <v>81</v>
      </c>
      <c r="AY219" s="17" t="s">
        <v>157</v>
      </c>
      <c r="BE219" s="141">
        <f>IF(N219="základní",J219,0)</f>
        <v>0</v>
      </c>
      <c r="BF219" s="141">
        <f>IF(N219="snížená",J219,0)</f>
        <v>0</v>
      </c>
      <c r="BG219" s="141">
        <f>IF(N219="zákl. přenesená",J219,0)</f>
        <v>0</v>
      </c>
      <c r="BH219" s="141">
        <f>IF(N219="sníž. přenesená",J219,0)</f>
        <v>0</v>
      </c>
      <c r="BI219" s="141">
        <f>IF(N219="nulová",J219,0)</f>
        <v>0</v>
      </c>
      <c r="BJ219" s="17" t="s">
        <v>79</v>
      </c>
      <c r="BK219" s="141">
        <f>ROUND(I219*H219,2)</f>
        <v>0</v>
      </c>
      <c r="BL219" s="17" t="s">
        <v>253</v>
      </c>
      <c r="BM219" s="140" t="s">
        <v>420</v>
      </c>
    </row>
    <row r="220" spans="2:47" s="1" customFormat="1" ht="12">
      <c r="B220" s="32"/>
      <c r="D220" s="150" t="s">
        <v>175</v>
      </c>
      <c r="F220" s="151" t="s">
        <v>421</v>
      </c>
      <c r="I220" s="152"/>
      <c r="L220" s="32"/>
      <c r="M220" s="153"/>
      <c r="T220" s="53"/>
      <c r="AT220" s="17" t="s">
        <v>175</v>
      </c>
      <c r="AU220" s="17" t="s">
        <v>81</v>
      </c>
    </row>
    <row r="221" spans="2:65" s="1" customFormat="1" ht="33" customHeight="1">
      <c r="B221" s="128"/>
      <c r="C221" s="155" t="s">
        <v>422</v>
      </c>
      <c r="D221" s="155" t="s">
        <v>216</v>
      </c>
      <c r="E221" s="156" t="s">
        <v>423</v>
      </c>
      <c r="F221" s="157" t="s">
        <v>424</v>
      </c>
      <c r="G221" s="158" t="s">
        <v>163</v>
      </c>
      <c r="H221" s="159">
        <v>1</v>
      </c>
      <c r="I221" s="160"/>
      <c r="J221" s="161">
        <f>ROUND(I221*H221,2)</f>
        <v>0</v>
      </c>
      <c r="K221" s="157" t="s">
        <v>3</v>
      </c>
      <c r="L221" s="162"/>
      <c r="M221" s="163" t="s">
        <v>3</v>
      </c>
      <c r="N221" s="164" t="s">
        <v>42</v>
      </c>
      <c r="P221" s="138">
        <f>O221*H221</f>
        <v>0</v>
      </c>
      <c r="Q221" s="138">
        <v>0.0357</v>
      </c>
      <c r="R221" s="138">
        <f>Q221*H221</f>
        <v>0.0357</v>
      </c>
      <c r="S221" s="138">
        <v>0</v>
      </c>
      <c r="T221" s="139">
        <f>S221*H221</f>
        <v>0</v>
      </c>
      <c r="AR221" s="140" t="s">
        <v>350</v>
      </c>
      <c r="AT221" s="140" t="s">
        <v>216</v>
      </c>
      <c r="AU221" s="140" t="s">
        <v>81</v>
      </c>
      <c r="AY221" s="17" t="s">
        <v>157</v>
      </c>
      <c r="BE221" s="141">
        <f>IF(N221="základní",J221,0)</f>
        <v>0</v>
      </c>
      <c r="BF221" s="141">
        <f>IF(N221="snížená",J221,0)</f>
        <v>0</v>
      </c>
      <c r="BG221" s="141">
        <f>IF(N221="zákl. přenesená",J221,0)</f>
        <v>0</v>
      </c>
      <c r="BH221" s="141">
        <f>IF(N221="sníž. přenesená",J221,0)</f>
        <v>0</v>
      </c>
      <c r="BI221" s="141">
        <f>IF(N221="nulová",J221,0)</f>
        <v>0</v>
      </c>
      <c r="BJ221" s="17" t="s">
        <v>79</v>
      </c>
      <c r="BK221" s="141">
        <f>ROUND(I221*H221,2)</f>
        <v>0</v>
      </c>
      <c r="BL221" s="17" t="s">
        <v>253</v>
      </c>
      <c r="BM221" s="140" t="s">
        <v>425</v>
      </c>
    </row>
    <row r="222" spans="2:65" s="1" customFormat="1" ht="44.25" customHeight="1">
      <c r="B222" s="128"/>
      <c r="C222" s="129" t="s">
        <v>426</v>
      </c>
      <c r="D222" s="129" t="s">
        <v>160</v>
      </c>
      <c r="E222" s="130" t="s">
        <v>427</v>
      </c>
      <c r="F222" s="131" t="s">
        <v>428</v>
      </c>
      <c r="G222" s="132" t="s">
        <v>198</v>
      </c>
      <c r="H222" s="133">
        <v>0.036</v>
      </c>
      <c r="I222" s="134"/>
      <c r="J222" s="135">
        <f>ROUND(I222*H222,2)</f>
        <v>0</v>
      </c>
      <c r="K222" s="131" t="s">
        <v>173</v>
      </c>
      <c r="L222" s="32"/>
      <c r="M222" s="136" t="s">
        <v>3</v>
      </c>
      <c r="N222" s="137" t="s">
        <v>42</v>
      </c>
      <c r="P222" s="138">
        <f>O222*H222</f>
        <v>0</v>
      </c>
      <c r="Q222" s="138">
        <v>0</v>
      </c>
      <c r="R222" s="138">
        <f>Q222*H222</f>
        <v>0</v>
      </c>
      <c r="S222" s="138">
        <v>0</v>
      </c>
      <c r="T222" s="139">
        <f>S222*H222</f>
        <v>0</v>
      </c>
      <c r="AR222" s="140" t="s">
        <v>253</v>
      </c>
      <c r="AT222" s="140" t="s">
        <v>160</v>
      </c>
      <c r="AU222" s="140" t="s">
        <v>81</v>
      </c>
      <c r="AY222" s="17" t="s">
        <v>157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7" t="s">
        <v>79</v>
      </c>
      <c r="BK222" s="141">
        <f>ROUND(I222*H222,2)</f>
        <v>0</v>
      </c>
      <c r="BL222" s="17" t="s">
        <v>253</v>
      </c>
      <c r="BM222" s="140" t="s">
        <v>429</v>
      </c>
    </row>
    <row r="223" spans="2:47" s="1" customFormat="1" ht="12">
      <c r="B223" s="32"/>
      <c r="D223" s="150" t="s">
        <v>175</v>
      </c>
      <c r="F223" s="151" t="s">
        <v>430</v>
      </c>
      <c r="I223" s="152"/>
      <c r="L223" s="32"/>
      <c r="M223" s="153"/>
      <c r="T223" s="53"/>
      <c r="AT223" s="17" t="s">
        <v>175</v>
      </c>
      <c r="AU223" s="17" t="s">
        <v>81</v>
      </c>
    </row>
    <row r="224" spans="2:63" s="11" customFormat="1" ht="22.9" customHeight="1">
      <c r="B224" s="116"/>
      <c r="D224" s="117" t="s">
        <v>70</v>
      </c>
      <c r="E224" s="126" t="s">
        <v>431</v>
      </c>
      <c r="F224" s="126" t="s">
        <v>432</v>
      </c>
      <c r="I224" s="119"/>
      <c r="J224" s="127">
        <f>BK224</f>
        <v>0</v>
      </c>
      <c r="L224" s="116"/>
      <c r="M224" s="121"/>
      <c r="P224" s="122">
        <f>SUM(P225:P227)</f>
        <v>0</v>
      </c>
      <c r="R224" s="122">
        <f>SUM(R225:R227)</f>
        <v>0.000935</v>
      </c>
      <c r="T224" s="123">
        <f>SUM(T225:T227)</f>
        <v>0</v>
      </c>
      <c r="AR224" s="117" t="s">
        <v>81</v>
      </c>
      <c r="AT224" s="124" t="s">
        <v>70</v>
      </c>
      <c r="AU224" s="124" t="s">
        <v>79</v>
      </c>
      <c r="AY224" s="117" t="s">
        <v>157</v>
      </c>
      <c r="BK224" s="125">
        <f>SUM(BK225:BK227)</f>
        <v>0</v>
      </c>
    </row>
    <row r="225" spans="2:65" s="1" customFormat="1" ht="24.2" customHeight="1">
      <c r="B225" s="128"/>
      <c r="C225" s="129" t="s">
        <v>433</v>
      </c>
      <c r="D225" s="129" t="s">
        <v>160</v>
      </c>
      <c r="E225" s="130" t="s">
        <v>434</v>
      </c>
      <c r="F225" s="131" t="s">
        <v>435</v>
      </c>
      <c r="G225" s="132" t="s">
        <v>110</v>
      </c>
      <c r="H225" s="133">
        <v>9.35</v>
      </c>
      <c r="I225" s="134"/>
      <c r="J225" s="135">
        <f>ROUND(I225*H225,2)</f>
        <v>0</v>
      </c>
      <c r="K225" s="131" t="s">
        <v>173</v>
      </c>
      <c r="L225" s="32"/>
      <c r="M225" s="136" t="s">
        <v>3</v>
      </c>
      <c r="N225" s="137" t="s">
        <v>42</v>
      </c>
      <c r="P225" s="138">
        <f>O225*H225</f>
        <v>0</v>
      </c>
      <c r="Q225" s="138">
        <v>0.0001</v>
      </c>
      <c r="R225" s="138">
        <f>Q225*H225</f>
        <v>0.000935</v>
      </c>
      <c r="S225" s="138">
        <v>0</v>
      </c>
      <c r="T225" s="139">
        <f>S225*H225</f>
        <v>0</v>
      </c>
      <c r="AR225" s="140" t="s">
        <v>253</v>
      </c>
      <c r="AT225" s="140" t="s">
        <v>160</v>
      </c>
      <c r="AU225" s="140" t="s">
        <v>81</v>
      </c>
      <c r="AY225" s="17" t="s">
        <v>157</v>
      </c>
      <c r="BE225" s="141">
        <f>IF(N225="základní",J225,0)</f>
        <v>0</v>
      </c>
      <c r="BF225" s="141">
        <f>IF(N225="snížená",J225,0)</f>
        <v>0</v>
      </c>
      <c r="BG225" s="141">
        <f>IF(N225="zákl. přenesená",J225,0)</f>
        <v>0</v>
      </c>
      <c r="BH225" s="141">
        <f>IF(N225="sníž. přenesená",J225,0)</f>
        <v>0</v>
      </c>
      <c r="BI225" s="141">
        <f>IF(N225="nulová",J225,0)</f>
        <v>0</v>
      </c>
      <c r="BJ225" s="17" t="s">
        <v>79</v>
      </c>
      <c r="BK225" s="141">
        <f>ROUND(I225*H225,2)</f>
        <v>0</v>
      </c>
      <c r="BL225" s="17" t="s">
        <v>253</v>
      </c>
      <c r="BM225" s="140" t="s">
        <v>436</v>
      </c>
    </row>
    <row r="226" spans="2:47" s="1" customFormat="1" ht="12">
      <c r="B226" s="32"/>
      <c r="D226" s="150" t="s">
        <v>175</v>
      </c>
      <c r="F226" s="151" t="s">
        <v>437</v>
      </c>
      <c r="I226" s="152"/>
      <c r="L226" s="32"/>
      <c r="M226" s="153"/>
      <c r="T226" s="53"/>
      <c r="AT226" s="17" t="s">
        <v>175</v>
      </c>
      <c r="AU226" s="17" t="s">
        <v>81</v>
      </c>
    </row>
    <row r="227" spans="2:51" s="12" customFormat="1" ht="12">
      <c r="B227" s="142"/>
      <c r="D227" s="143" t="s">
        <v>166</v>
      </c>
      <c r="E227" s="144" t="s">
        <v>3</v>
      </c>
      <c r="F227" s="145" t="s">
        <v>438</v>
      </c>
      <c r="H227" s="146">
        <v>9.35</v>
      </c>
      <c r="I227" s="147"/>
      <c r="L227" s="142"/>
      <c r="M227" s="172"/>
      <c r="N227" s="173"/>
      <c r="O227" s="173"/>
      <c r="P227" s="173"/>
      <c r="Q227" s="173"/>
      <c r="R227" s="173"/>
      <c r="S227" s="173"/>
      <c r="T227" s="174"/>
      <c r="AT227" s="144" t="s">
        <v>166</v>
      </c>
      <c r="AU227" s="144" t="s">
        <v>81</v>
      </c>
      <c r="AV227" s="12" t="s">
        <v>81</v>
      </c>
      <c r="AW227" s="12" t="s">
        <v>32</v>
      </c>
      <c r="AX227" s="12" t="s">
        <v>79</v>
      </c>
      <c r="AY227" s="144" t="s">
        <v>157</v>
      </c>
    </row>
    <row r="228" spans="2:12" s="1" customFormat="1" ht="6.95" customHeight="1">
      <c r="B228" s="41"/>
      <c r="C228" s="42"/>
      <c r="D228" s="42"/>
      <c r="E228" s="42"/>
      <c r="F228" s="42"/>
      <c r="G228" s="42"/>
      <c r="H228" s="42"/>
      <c r="I228" s="42"/>
      <c r="J228" s="42"/>
      <c r="K228" s="42"/>
      <c r="L228" s="32"/>
    </row>
  </sheetData>
  <autoFilter ref="C89:K22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631311115"/>
    <hyperlink ref="F100" r:id="rId2" display="https://podminky.urs.cz/item/CS_URS_2022_01/631311135"/>
    <hyperlink ref="F103" r:id="rId3" display="https://podminky.urs.cz/item/CS_URS_2022_01/631319023"/>
    <hyperlink ref="F106" r:id="rId4" display="https://podminky.urs.cz/item/CS_URS_2022_01/631319197"/>
    <hyperlink ref="F108" r:id="rId5" display="https://podminky.urs.cz/item/CS_URS_2022_01/631362021"/>
    <hyperlink ref="F115" r:id="rId6" display="https://podminky.urs.cz/item/CS_URS_2022_01/899103112"/>
    <hyperlink ref="F122" r:id="rId7" display="https://podminky.urs.cz/item/CS_URS_2022_01/977131110"/>
    <hyperlink ref="F127" r:id="rId8" display="https://podminky.urs.cz/item/CS_URS_2022_01/977151119"/>
    <hyperlink ref="F130" r:id="rId9" display="https://podminky.urs.cz/item/CS_URS_2022_01/977151126"/>
    <hyperlink ref="F138" r:id="rId10" display="https://podminky.urs.cz/item/CS_URS_2022_01/985121122"/>
    <hyperlink ref="F141" r:id="rId11" display="https://podminky.urs.cz/item/CS_URS_2022_01/985131111"/>
    <hyperlink ref="F147" r:id="rId12" display="https://podminky.urs.cz/item/CS_URS_2022_01/985131411"/>
    <hyperlink ref="F150" r:id="rId13" display="https://podminky.urs.cz/item/CS_URS_2022_01/985311112"/>
    <hyperlink ref="F153" r:id="rId14" display="https://podminky.urs.cz/item/CS_URS_2022_01/985311911"/>
    <hyperlink ref="F155" r:id="rId15" display="https://podminky.urs.cz/item/CS_URS_2022_01/985323111"/>
    <hyperlink ref="F158" r:id="rId16" display="https://podminky.urs.cz/item/CS_URS_2022_01/985323211"/>
    <hyperlink ref="F161" r:id="rId17" display="https://podminky.urs.cz/item/CS_URS_2022_01/985323911"/>
    <hyperlink ref="F163" r:id="rId18" display="https://podminky.urs.cz/item/CS_URS_2022_01/985671115"/>
    <hyperlink ref="F166" r:id="rId19" display="https://podminky.urs.cz/item/CS_URS_2022_01/985675111"/>
    <hyperlink ref="F169" r:id="rId20" display="https://podminky.urs.cz/item/CS_URS_2022_01/985675121"/>
    <hyperlink ref="F171" r:id="rId21" display="https://podminky.urs.cz/item/CS_URS_2022_01/985676112"/>
    <hyperlink ref="F175" r:id="rId22" display="https://podminky.urs.cz/item/CS_URS_2022_01/998142251"/>
    <hyperlink ref="F179" r:id="rId23" display="https://podminky.urs.cz/item/CS_URS_2022_01/711111001"/>
    <hyperlink ref="F185" r:id="rId24" display="https://podminky.urs.cz/item/CS_URS_2022_01/711141559"/>
    <hyperlink ref="F188" r:id="rId25" display="https://podminky.urs.cz/item/CS_URS_2022_01/711142559"/>
    <hyperlink ref="F197" r:id="rId26" display="https://podminky.urs.cz/item/CS_URS_2022_01/711491172"/>
    <hyperlink ref="F200" r:id="rId27" display="https://podminky.urs.cz/item/CS_URS_2022_01/711491272"/>
    <hyperlink ref="F206" r:id="rId28" display="https://podminky.urs.cz/item/CS_URS_2022_01/998711101"/>
    <hyperlink ref="F211" r:id="rId29" display="https://podminky.urs.cz/item/CS_URS_2022_01/713131141"/>
    <hyperlink ref="F217" r:id="rId30" display="https://podminky.urs.cz/item/CS_URS_2022_01/998713101"/>
    <hyperlink ref="F220" r:id="rId31" display="https://podminky.urs.cz/item/CS_URS_2022_01/767861011"/>
    <hyperlink ref="F223" r:id="rId32" display="https://podminky.urs.cz/item/CS_URS_2022_01/998767101"/>
    <hyperlink ref="F226" r:id="rId33" display="https://podminky.urs.cz/item/CS_URS_2022_01/78382660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0"/>
  <sheetViews>
    <sheetView showGridLines="0" workbookViewId="0" topLeftCell="A119">
      <selection activeCell="G142" sqref="G1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84</v>
      </c>
      <c r="AZ2" s="85" t="s">
        <v>48</v>
      </c>
      <c r="BA2" s="85" t="s">
        <v>439</v>
      </c>
      <c r="BB2" s="85" t="s">
        <v>172</v>
      </c>
      <c r="BC2" s="85" t="s">
        <v>226</v>
      </c>
      <c r="BD2" s="85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440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ROUND((SUM(BE87:BE139)),2)</f>
        <v>0</v>
      </c>
      <c r="I33" s="90">
        <v>0.21</v>
      </c>
      <c r="J33" s="89">
        <f>ROUND(((SUM(BE87:BE139))*I33),2)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ROUND((SUM(BF87:BF139)),2)</f>
        <v>0</v>
      </c>
      <c r="I34" s="90">
        <v>0.15</v>
      </c>
      <c r="J34" s="89">
        <f>ROUND(((SUM(BF87:BF139))*I34),2)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ROUND((SUM(BG87:BG139)),2)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ROUND((SUM(BH87:BH139)),2)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ROUND((SUM(BI87:BI139)),2)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02 - SO 02 - Stavební část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J87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</v>
      </c>
      <c r="E60" s="102"/>
      <c r="F60" s="102"/>
      <c r="G60" s="102"/>
      <c r="H60" s="102"/>
      <c r="I60" s="102"/>
      <c r="J60" s="103">
        <f>J88</f>
        <v>0</v>
      </c>
      <c r="L60" s="100"/>
    </row>
    <row r="61" spans="2:12" s="9" customFormat="1" ht="19.9" customHeight="1">
      <c r="B61" s="104"/>
      <c r="D61" s="105" t="s">
        <v>441</v>
      </c>
      <c r="E61" s="106"/>
      <c r="F61" s="106"/>
      <c r="G61" s="106"/>
      <c r="H61" s="106"/>
      <c r="I61" s="106"/>
      <c r="J61" s="107">
        <f>J89</f>
        <v>0</v>
      </c>
      <c r="L61" s="104"/>
    </row>
    <row r="62" spans="2:12" s="9" customFormat="1" ht="19.9" customHeight="1">
      <c r="B62" s="104"/>
      <c r="D62" s="105" t="s">
        <v>442</v>
      </c>
      <c r="E62" s="106"/>
      <c r="F62" s="106"/>
      <c r="G62" s="106"/>
      <c r="H62" s="106"/>
      <c r="I62" s="106"/>
      <c r="J62" s="107">
        <f>J110</f>
        <v>0</v>
      </c>
      <c r="L62" s="104"/>
    </row>
    <row r="63" spans="2:12" s="9" customFormat="1" ht="19.9" customHeight="1">
      <c r="B63" s="104"/>
      <c r="D63" s="105" t="s">
        <v>443</v>
      </c>
      <c r="E63" s="106"/>
      <c r="F63" s="106"/>
      <c r="G63" s="106"/>
      <c r="H63" s="106"/>
      <c r="I63" s="106"/>
      <c r="J63" s="107">
        <f>J114</f>
        <v>0</v>
      </c>
      <c r="L63" s="104"/>
    </row>
    <row r="64" spans="2:12" s="9" customFormat="1" ht="19.9" customHeight="1">
      <c r="B64" s="104"/>
      <c r="D64" s="105" t="s">
        <v>134</v>
      </c>
      <c r="E64" s="106"/>
      <c r="F64" s="106"/>
      <c r="G64" s="106"/>
      <c r="H64" s="106"/>
      <c r="I64" s="106"/>
      <c r="J64" s="107">
        <f>J117</f>
        <v>0</v>
      </c>
      <c r="L64" s="104"/>
    </row>
    <row r="65" spans="2:12" s="9" customFormat="1" ht="19.9" customHeight="1">
      <c r="B65" s="104"/>
      <c r="D65" s="105" t="s">
        <v>136</v>
      </c>
      <c r="E65" s="106"/>
      <c r="F65" s="106"/>
      <c r="G65" s="106"/>
      <c r="H65" s="106"/>
      <c r="I65" s="106"/>
      <c r="J65" s="107">
        <f>J129</f>
        <v>0</v>
      </c>
      <c r="L65" s="104"/>
    </row>
    <row r="66" spans="2:12" s="8" customFormat="1" ht="24.95" customHeight="1">
      <c r="B66" s="100"/>
      <c r="D66" s="101" t="s">
        <v>137</v>
      </c>
      <c r="E66" s="102"/>
      <c r="F66" s="102"/>
      <c r="G66" s="102"/>
      <c r="H66" s="102"/>
      <c r="I66" s="102"/>
      <c r="J66" s="103">
        <f>J132</f>
        <v>0</v>
      </c>
      <c r="L66" s="100"/>
    </row>
    <row r="67" spans="2:12" s="9" customFormat="1" ht="19.9" customHeight="1">
      <c r="B67" s="104"/>
      <c r="D67" s="105" t="s">
        <v>140</v>
      </c>
      <c r="E67" s="106"/>
      <c r="F67" s="106"/>
      <c r="G67" s="106"/>
      <c r="H67" s="106"/>
      <c r="I67" s="106"/>
      <c r="J67" s="107">
        <f>J133</f>
        <v>0</v>
      </c>
      <c r="L67" s="104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142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17</v>
      </c>
      <c r="L76" s="32"/>
    </row>
    <row r="77" spans="2:12" s="1" customFormat="1" ht="16.5" customHeight="1">
      <c r="B77" s="32"/>
      <c r="E77" s="345" t="str">
        <f>E7</f>
        <v>Jizerní Vtelno - Úpravna vody - rekonstrukce, úprava 24.6.</v>
      </c>
      <c r="F77" s="346"/>
      <c r="G77" s="346"/>
      <c r="H77" s="346"/>
      <c r="L77" s="32"/>
    </row>
    <row r="78" spans="2:12" s="1" customFormat="1" ht="12" customHeight="1">
      <c r="B78" s="32"/>
      <c r="C78" s="27" t="s">
        <v>125</v>
      </c>
      <c r="L78" s="32"/>
    </row>
    <row r="79" spans="2:12" s="1" customFormat="1" ht="16.5" customHeight="1">
      <c r="B79" s="32"/>
      <c r="E79" s="329" t="str">
        <f>E9</f>
        <v>02 - SO 02 - Stavební část</v>
      </c>
      <c r="F79" s="344"/>
      <c r="G79" s="344"/>
      <c r="H79" s="344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 xml:space="preserve"> </v>
      </c>
      <c r="I81" s="27" t="s">
        <v>23</v>
      </c>
      <c r="J81" s="49" t="str">
        <f>IF(J12="","",J12)</f>
        <v>21. 4. 2022</v>
      </c>
      <c r="L81" s="32"/>
    </row>
    <row r="82" spans="2:12" s="1" customFormat="1" ht="6.95" customHeight="1">
      <c r="B82" s="32"/>
      <c r="L82" s="32"/>
    </row>
    <row r="83" spans="2:12" s="1" customFormat="1" ht="40.15" customHeight="1">
      <c r="B83" s="32"/>
      <c r="C83" s="27" t="s">
        <v>25</v>
      </c>
      <c r="F83" s="25" t="str">
        <f>E15</f>
        <v xml:space="preserve"> </v>
      </c>
      <c r="I83" s="27" t="s">
        <v>30</v>
      </c>
      <c r="J83" s="30" t="str">
        <f>E21</f>
        <v>Vodohospodářské inženýrské stavby, a.s.</v>
      </c>
      <c r="L83" s="32"/>
    </row>
    <row r="84" spans="2:12" s="1" customFormat="1" ht="15.2" customHeight="1">
      <c r="B84" s="32"/>
      <c r="C84" s="27" t="s">
        <v>28</v>
      </c>
      <c r="F84" s="25" t="str">
        <f>IF(E18="","",E18)</f>
        <v>Vyplň údaj</v>
      </c>
      <c r="I84" s="27" t="s">
        <v>33</v>
      </c>
      <c r="J84" s="30" t="str">
        <f>E24</f>
        <v>Ing. Josef Němeček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08"/>
      <c r="C86" s="109" t="s">
        <v>143</v>
      </c>
      <c r="D86" s="110" t="s">
        <v>56</v>
      </c>
      <c r="E86" s="110" t="s">
        <v>52</v>
      </c>
      <c r="F86" s="110" t="s">
        <v>53</v>
      </c>
      <c r="G86" s="110" t="s">
        <v>144</v>
      </c>
      <c r="H86" s="110" t="s">
        <v>145</v>
      </c>
      <c r="I86" s="110" t="s">
        <v>146</v>
      </c>
      <c r="J86" s="110" t="s">
        <v>129</v>
      </c>
      <c r="K86" s="111" t="s">
        <v>147</v>
      </c>
      <c r="L86" s="108"/>
      <c r="M86" s="56" t="s">
        <v>3</v>
      </c>
      <c r="N86" s="57" t="s">
        <v>41</v>
      </c>
      <c r="O86" s="57" t="s">
        <v>148</v>
      </c>
      <c r="P86" s="57" t="s">
        <v>149</v>
      </c>
      <c r="Q86" s="57" t="s">
        <v>150</v>
      </c>
      <c r="R86" s="57" t="s">
        <v>151</v>
      </c>
      <c r="S86" s="57" t="s">
        <v>152</v>
      </c>
      <c r="T86" s="58" t="s">
        <v>153</v>
      </c>
    </row>
    <row r="87" spans="2:63" s="1" customFormat="1" ht="22.9" customHeight="1">
      <c r="B87" s="32"/>
      <c r="C87" s="61" t="s">
        <v>154</v>
      </c>
      <c r="J87" s="112">
        <f>BK87</f>
        <v>0</v>
      </c>
      <c r="L87" s="32"/>
      <c r="M87" s="59"/>
      <c r="N87" s="50"/>
      <c r="O87" s="50"/>
      <c r="P87" s="113">
        <f>P88+P132</f>
        <v>0</v>
      </c>
      <c r="Q87" s="50"/>
      <c r="R87" s="113">
        <f>R88+R132</f>
        <v>26.023464560000004</v>
      </c>
      <c r="S87" s="50"/>
      <c r="T87" s="114">
        <f>T88+T132</f>
        <v>0</v>
      </c>
      <c r="AT87" s="17" t="s">
        <v>70</v>
      </c>
      <c r="AU87" s="17" t="s">
        <v>130</v>
      </c>
      <c r="BK87" s="115">
        <f>BK88+BK132</f>
        <v>0</v>
      </c>
    </row>
    <row r="88" spans="2:63" s="11" customFormat="1" ht="25.9" customHeight="1">
      <c r="B88" s="116"/>
      <c r="D88" s="117" t="s">
        <v>70</v>
      </c>
      <c r="E88" s="118" t="s">
        <v>155</v>
      </c>
      <c r="F88" s="118" t="s">
        <v>156</v>
      </c>
      <c r="I88" s="119"/>
      <c r="J88" s="120">
        <f>BK88</f>
        <v>0</v>
      </c>
      <c r="L88" s="116"/>
      <c r="M88" s="121"/>
      <c r="P88" s="122">
        <f>P89+P110+P114+P117+P129</f>
        <v>0</v>
      </c>
      <c r="R88" s="122">
        <f>R89+R110+R114+R117+R129</f>
        <v>26.022360560000003</v>
      </c>
      <c r="T88" s="123">
        <f>T89+T110+T114+T117+T129</f>
        <v>0</v>
      </c>
      <c r="AR88" s="117" t="s">
        <v>79</v>
      </c>
      <c r="AT88" s="124" t="s">
        <v>70</v>
      </c>
      <c r="AU88" s="124" t="s">
        <v>71</v>
      </c>
      <c r="AY88" s="117" t="s">
        <v>157</v>
      </c>
      <c r="BK88" s="125">
        <f>BK89+BK110+BK114+BK117+BK129</f>
        <v>0</v>
      </c>
    </row>
    <row r="89" spans="2:63" s="11" customFormat="1" ht="22.9" customHeight="1">
      <c r="B89" s="116"/>
      <c r="D89" s="117" t="s">
        <v>70</v>
      </c>
      <c r="E89" s="126" t="s">
        <v>79</v>
      </c>
      <c r="F89" s="126" t="s">
        <v>444</v>
      </c>
      <c r="I89" s="119"/>
      <c r="J89" s="127">
        <f>BK89</f>
        <v>0</v>
      </c>
      <c r="L89" s="116"/>
      <c r="M89" s="121"/>
      <c r="P89" s="122">
        <f>SUM(P90:P109)</f>
        <v>0</v>
      </c>
      <c r="R89" s="122">
        <f>SUM(R90:R109)</f>
        <v>0</v>
      </c>
      <c r="T89" s="123">
        <f>SUM(T90:T109)</f>
        <v>0</v>
      </c>
      <c r="AR89" s="117" t="s">
        <v>79</v>
      </c>
      <c r="AT89" s="124" t="s">
        <v>70</v>
      </c>
      <c r="AU89" s="124" t="s">
        <v>79</v>
      </c>
      <c r="AY89" s="117" t="s">
        <v>157</v>
      </c>
      <c r="BK89" s="125">
        <f>SUM(BK90:BK109)</f>
        <v>0</v>
      </c>
    </row>
    <row r="90" spans="2:65" s="1" customFormat="1" ht="44.25" customHeight="1">
      <c r="B90" s="128"/>
      <c r="C90" s="129" t="s">
        <v>79</v>
      </c>
      <c r="D90" s="129" t="s">
        <v>160</v>
      </c>
      <c r="E90" s="130" t="s">
        <v>445</v>
      </c>
      <c r="F90" s="131" t="s">
        <v>446</v>
      </c>
      <c r="G90" s="132" t="s">
        <v>172</v>
      </c>
      <c r="H90" s="133">
        <v>2.4</v>
      </c>
      <c r="I90" s="134"/>
      <c r="J90" s="135">
        <f>ROUND(I90*H90,2)</f>
        <v>0</v>
      </c>
      <c r="K90" s="131" t="s">
        <v>173</v>
      </c>
      <c r="L90" s="32"/>
      <c r="M90" s="136" t="s">
        <v>3</v>
      </c>
      <c r="N90" s="137" t="s">
        <v>42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164</v>
      </c>
      <c r="AT90" s="140" t="s">
        <v>160</v>
      </c>
      <c r="AU90" s="140" t="s">
        <v>81</v>
      </c>
      <c r="AY90" s="17" t="s">
        <v>157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7" t="s">
        <v>79</v>
      </c>
      <c r="BK90" s="141">
        <f>ROUND(I90*H90,2)</f>
        <v>0</v>
      </c>
      <c r="BL90" s="17" t="s">
        <v>164</v>
      </c>
      <c r="BM90" s="140" t="s">
        <v>447</v>
      </c>
    </row>
    <row r="91" spans="2:47" s="1" customFormat="1" ht="12">
      <c r="B91" s="32"/>
      <c r="D91" s="150" t="s">
        <v>175</v>
      </c>
      <c r="F91" s="151" t="s">
        <v>448</v>
      </c>
      <c r="I91" s="152"/>
      <c r="L91" s="32"/>
      <c r="M91" s="153"/>
      <c r="T91" s="53"/>
      <c r="AT91" s="17" t="s">
        <v>175</v>
      </c>
      <c r="AU91" s="17" t="s">
        <v>81</v>
      </c>
    </row>
    <row r="92" spans="2:51" s="12" customFormat="1" ht="12">
      <c r="B92" s="142"/>
      <c r="D92" s="143" t="s">
        <v>166</v>
      </c>
      <c r="E92" s="144" t="s">
        <v>3</v>
      </c>
      <c r="F92" s="145" t="s">
        <v>449</v>
      </c>
      <c r="H92" s="146">
        <v>2.4</v>
      </c>
      <c r="I92" s="147"/>
      <c r="L92" s="142"/>
      <c r="M92" s="148"/>
      <c r="T92" s="149"/>
      <c r="AT92" s="144" t="s">
        <v>166</v>
      </c>
      <c r="AU92" s="144" t="s">
        <v>81</v>
      </c>
      <c r="AV92" s="12" t="s">
        <v>81</v>
      </c>
      <c r="AW92" s="12" t="s">
        <v>32</v>
      </c>
      <c r="AX92" s="12" t="s">
        <v>79</v>
      </c>
      <c r="AY92" s="144" t="s">
        <v>157</v>
      </c>
    </row>
    <row r="93" spans="2:65" s="1" customFormat="1" ht="44.25" customHeight="1">
      <c r="B93" s="128"/>
      <c r="C93" s="129" t="s">
        <v>81</v>
      </c>
      <c r="D93" s="129" t="s">
        <v>160</v>
      </c>
      <c r="E93" s="130" t="s">
        <v>450</v>
      </c>
      <c r="F93" s="131" t="s">
        <v>451</v>
      </c>
      <c r="G93" s="132" t="s">
        <v>172</v>
      </c>
      <c r="H93" s="133">
        <v>9.6</v>
      </c>
      <c r="I93" s="134"/>
      <c r="J93" s="135">
        <f>ROUND(I93*H93,2)</f>
        <v>0</v>
      </c>
      <c r="K93" s="131" t="s">
        <v>173</v>
      </c>
      <c r="L93" s="32"/>
      <c r="M93" s="136" t="s">
        <v>3</v>
      </c>
      <c r="N93" s="137" t="s">
        <v>42</v>
      </c>
      <c r="P93" s="138">
        <f>O93*H93</f>
        <v>0</v>
      </c>
      <c r="Q93" s="138">
        <v>0</v>
      </c>
      <c r="R93" s="138">
        <f>Q93*H93</f>
        <v>0</v>
      </c>
      <c r="S93" s="138">
        <v>0</v>
      </c>
      <c r="T93" s="139">
        <f>S93*H93</f>
        <v>0</v>
      </c>
      <c r="AR93" s="140" t="s">
        <v>164</v>
      </c>
      <c r="AT93" s="140" t="s">
        <v>160</v>
      </c>
      <c r="AU93" s="140" t="s">
        <v>81</v>
      </c>
      <c r="AY93" s="17" t="s">
        <v>157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7" t="s">
        <v>79</v>
      </c>
      <c r="BK93" s="141">
        <f>ROUND(I93*H93,2)</f>
        <v>0</v>
      </c>
      <c r="BL93" s="17" t="s">
        <v>164</v>
      </c>
      <c r="BM93" s="140" t="s">
        <v>452</v>
      </c>
    </row>
    <row r="94" spans="2:47" s="1" customFormat="1" ht="12">
      <c r="B94" s="32"/>
      <c r="D94" s="150" t="s">
        <v>175</v>
      </c>
      <c r="F94" s="151" t="s">
        <v>453</v>
      </c>
      <c r="I94" s="152"/>
      <c r="L94" s="32"/>
      <c r="M94" s="153"/>
      <c r="T94" s="53"/>
      <c r="AT94" s="17" t="s">
        <v>175</v>
      </c>
      <c r="AU94" s="17" t="s">
        <v>81</v>
      </c>
    </row>
    <row r="95" spans="2:51" s="12" customFormat="1" ht="12">
      <c r="B95" s="142"/>
      <c r="D95" s="143" t="s">
        <v>166</v>
      </c>
      <c r="E95" s="144" t="s">
        <v>48</v>
      </c>
      <c r="F95" s="145" t="s">
        <v>454</v>
      </c>
      <c r="H95" s="146">
        <v>12</v>
      </c>
      <c r="I95" s="147"/>
      <c r="L95" s="142"/>
      <c r="M95" s="148"/>
      <c r="T95" s="149"/>
      <c r="AT95" s="144" t="s">
        <v>166</v>
      </c>
      <c r="AU95" s="144" t="s">
        <v>81</v>
      </c>
      <c r="AV95" s="12" t="s">
        <v>81</v>
      </c>
      <c r="AW95" s="12" t="s">
        <v>32</v>
      </c>
      <c r="AX95" s="12" t="s">
        <v>71</v>
      </c>
      <c r="AY95" s="144" t="s">
        <v>157</v>
      </c>
    </row>
    <row r="96" spans="2:51" s="12" customFormat="1" ht="12">
      <c r="B96" s="142"/>
      <c r="D96" s="143" t="s">
        <v>166</v>
      </c>
      <c r="E96" s="144" t="s">
        <v>3</v>
      </c>
      <c r="F96" s="145" t="s">
        <v>455</v>
      </c>
      <c r="H96" s="146">
        <v>9.6</v>
      </c>
      <c r="I96" s="147"/>
      <c r="L96" s="142"/>
      <c r="M96" s="148"/>
      <c r="T96" s="149"/>
      <c r="AT96" s="144" t="s">
        <v>166</v>
      </c>
      <c r="AU96" s="144" t="s">
        <v>81</v>
      </c>
      <c r="AV96" s="12" t="s">
        <v>81</v>
      </c>
      <c r="AW96" s="12" t="s">
        <v>32</v>
      </c>
      <c r="AX96" s="12" t="s">
        <v>79</v>
      </c>
      <c r="AY96" s="144" t="s">
        <v>157</v>
      </c>
    </row>
    <row r="97" spans="2:65" s="1" customFormat="1" ht="62.65" customHeight="1">
      <c r="B97" s="128"/>
      <c r="C97" s="129" t="s">
        <v>158</v>
      </c>
      <c r="D97" s="129" t="s">
        <v>160</v>
      </c>
      <c r="E97" s="130" t="s">
        <v>456</v>
      </c>
      <c r="F97" s="131" t="s">
        <v>457</v>
      </c>
      <c r="G97" s="132" t="s">
        <v>172</v>
      </c>
      <c r="H97" s="133">
        <v>18</v>
      </c>
      <c r="I97" s="134"/>
      <c r="J97" s="135">
        <f>ROUND(I97*H97,2)</f>
        <v>0</v>
      </c>
      <c r="K97" s="131" t="s">
        <v>173</v>
      </c>
      <c r="L97" s="32"/>
      <c r="M97" s="136" t="s">
        <v>3</v>
      </c>
      <c r="N97" s="137" t="s">
        <v>42</v>
      </c>
      <c r="P97" s="138">
        <f>O97*H97</f>
        <v>0</v>
      </c>
      <c r="Q97" s="138">
        <v>0</v>
      </c>
      <c r="R97" s="138">
        <f>Q97*H97</f>
        <v>0</v>
      </c>
      <c r="S97" s="138">
        <v>0</v>
      </c>
      <c r="T97" s="139">
        <f>S97*H97</f>
        <v>0</v>
      </c>
      <c r="AR97" s="140" t="s">
        <v>164</v>
      </c>
      <c r="AT97" s="140" t="s">
        <v>160</v>
      </c>
      <c r="AU97" s="140" t="s">
        <v>81</v>
      </c>
      <c r="AY97" s="17" t="s">
        <v>157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7" t="s">
        <v>79</v>
      </c>
      <c r="BK97" s="141">
        <f>ROUND(I97*H97,2)</f>
        <v>0</v>
      </c>
      <c r="BL97" s="17" t="s">
        <v>164</v>
      </c>
      <c r="BM97" s="140" t="s">
        <v>458</v>
      </c>
    </row>
    <row r="98" spans="2:47" s="1" customFormat="1" ht="12">
      <c r="B98" s="32"/>
      <c r="D98" s="150" t="s">
        <v>175</v>
      </c>
      <c r="F98" s="151" t="s">
        <v>459</v>
      </c>
      <c r="I98" s="152"/>
      <c r="L98" s="32"/>
      <c r="M98" s="153"/>
      <c r="T98" s="53"/>
      <c r="AT98" s="17" t="s">
        <v>175</v>
      </c>
      <c r="AU98" s="17" t="s">
        <v>81</v>
      </c>
    </row>
    <row r="99" spans="2:51" s="12" customFormat="1" ht="12">
      <c r="B99" s="142"/>
      <c r="D99" s="143" t="s">
        <v>166</v>
      </c>
      <c r="E99" s="144" t="s">
        <v>3</v>
      </c>
      <c r="F99" s="145" t="s">
        <v>460</v>
      </c>
      <c r="H99" s="146">
        <v>18</v>
      </c>
      <c r="I99" s="147"/>
      <c r="L99" s="142"/>
      <c r="M99" s="148"/>
      <c r="T99" s="149"/>
      <c r="AT99" s="144" t="s">
        <v>166</v>
      </c>
      <c r="AU99" s="144" t="s">
        <v>81</v>
      </c>
      <c r="AV99" s="12" t="s">
        <v>81</v>
      </c>
      <c r="AW99" s="12" t="s">
        <v>32</v>
      </c>
      <c r="AX99" s="12" t="s">
        <v>79</v>
      </c>
      <c r="AY99" s="144" t="s">
        <v>157</v>
      </c>
    </row>
    <row r="100" spans="2:65" s="1" customFormat="1" ht="62.65" customHeight="1">
      <c r="B100" s="128"/>
      <c r="C100" s="129" t="s">
        <v>164</v>
      </c>
      <c r="D100" s="129" t="s">
        <v>160</v>
      </c>
      <c r="E100" s="130" t="s">
        <v>461</v>
      </c>
      <c r="F100" s="131" t="s">
        <v>462</v>
      </c>
      <c r="G100" s="132" t="s">
        <v>172</v>
      </c>
      <c r="H100" s="133">
        <v>6</v>
      </c>
      <c r="I100" s="134"/>
      <c r="J100" s="135">
        <f>ROUND(I100*H100,2)</f>
        <v>0</v>
      </c>
      <c r="K100" s="131" t="s">
        <v>173</v>
      </c>
      <c r="L100" s="32"/>
      <c r="M100" s="136" t="s">
        <v>3</v>
      </c>
      <c r="N100" s="137" t="s">
        <v>42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164</v>
      </c>
      <c r="AT100" s="140" t="s">
        <v>160</v>
      </c>
      <c r="AU100" s="140" t="s">
        <v>81</v>
      </c>
      <c r="AY100" s="17" t="s">
        <v>157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7" t="s">
        <v>79</v>
      </c>
      <c r="BK100" s="141">
        <f>ROUND(I100*H100,2)</f>
        <v>0</v>
      </c>
      <c r="BL100" s="17" t="s">
        <v>164</v>
      </c>
      <c r="BM100" s="140" t="s">
        <v>463</v>
      </c>
    </row>
    <row r="101" spans="2:47" s="1" customFormat="1" ht="12">
      <c r="B101" s="32"/>
      <c r="D101" s="150" t="s">
        <v>175</v>
      </c>
      <c r="F101" s="151" t="s">
        <v>464</v>
      </c>
      <c r="I101" s="152"/>
      <c r="L101" s="32"/>
      <c r="M101" s="153"/>
      <c r="T101" s="53"/>
      <c r="AT101" s="17" t="s">
        <v>175</v>
      </c>
      <c r="AU101" s="17" t="s">
        <v>81</v>
      </c>
    </row>
    <row r="102" spans="2:51" s="12" customFormat="1" ht="12">
      <c r="B102" s="142"/>
      <c r="D102" s="143" t="s">
        <v>166</v>
      </c>
      <c r="E102" s="144" t="s">
        <v>3</v>
      </c>
      <c r="F102" s="145" t="s">
        <v>465</v>
      </c>
      <c r="H102" s="146">
        <v>6</v>
      </c>
      <c r="I102" s="147"/>
      <c r="L102" s="142"/>
      <c r="M102" s="148"/>
      <c r="T102" s="149"/>
      <c r="AT102" s="144" t="s">
        <v>166</v>
      </c>
      <c r="AU102" s="144" t="s">
        <v>81</v>
      </c>
      <c r="AV102" s="12" t="s">
        <v>81</v>
      </c>
      <c r="AW102" s="12" t="s">
        <v>32</v>
      </c>
      <c r="AX102" s="12" t="s">
        <v>79</v>
      </c>
      <c r="AY102" s="144" t="s">
        <v>157</v>
      </c>
    </row>
    <row r="103" spans="2:65" s="1" customFormat="1" ht="44.25" customHeight="1">
      <c r="B103" s="128"/>
      <c r="C103" s="129" t="s">
        <v>187</v>
      </c>
      <c r="D103" s="129" t="s">
        <v>160</v>
      </c>
      <c r="E103" s="130" t="s">
        <v>466</v>
      </c>
      <c r="F103" s="131" t="s">
        <v>467</v>
      </c>
      <c r="G103" s="132" t="s">
        <v>172</v>
      </c>
      <c r="H103" s="133">
        <v>12</v>
      </c>
      <c r="I103" s="134"/>
      <c r="J103" s="135">
        <f>ROUND(I103*H103,2)</f>
        <v>0</v>
      </c>
      <c r="K103" s="131" t="s">
        <v>173</v>
      </c>
      <c r="L103" s="32"/>
      <c r="M103" s="136" t="s">
        <v>3</v>
      </c>
      <c r="N103" s="137" t="s">
        <v>42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164</v>
      </c>
      <c r="AT103" s="140" t="s">
        <v>160</v>
      </c>
      <c r="AU103" s="140" t="s">
        <v>81</v>
      </c>
      <c r="AY103" s="17" t="s">
        <v>157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7" t="s">
        <v>79</v>
      </c>
      <c r="BK103" s="141">
        <f>ROUND(I103*H103,2)</f>
        <v>0</v>
      </c>
      <c r="BL103" s="17" t="s">
        <v>164</v>
      </c>
      <c r="BM103" s="140" t="s">
        <v>468</v>
      </c>
    </row>
    <row r="104" spans="2:47" s="1" customFormat="1" ht="12">
      <c r="B104" s="32"/>
      <c r="D104" s="150" t="s">
        <v>175</v>
      </c>
      <c r="F104" s="151" t="s">
        <v>469</v>
      </c>
      <c r="I104" s="152"/>
      <c r="L104" s="32"/>
      <c r="M104" s="153"/>
      <c r="T104" s="53"/>
      <c r="AT104" s="17" t="s">
        <v>175</v>
      </c>
      <c r="AU104" s="17" t="s">
        <v>81</v>
      </c>
    </row>
    <row r="105" spans="2:51" s="12" customFormat="1" ht="12">
      <c r="B105" s="142"/>
      <c r="D105" s="143" t="s">
        <v>166</v>
      </c>
      <c r="E105" s="144" t="s">
        <v>3</v>
      </c>
      <c r="F105" s="145" t="s">
        <v>48</v>
      </c>
      <c r="H105" s="146">
        <v>12</v>
      </c>
      <c r="I105" s="147"/>
      <c r="L105" s="142"/>
      <c r="M105" s="148"/>
      <c r="T105" s="149"/>
      <c r="AT105" s="144" t="s">
        <v>166</v>
      </c>
      <c r="AU105" s="144" t="s">
        <v>81</v>
      </c>
      <c r="AV105" s="12" t="s">
        <v>81</v>
      </c>
      <c r="AW105" s="12" t="s">
        <v>32</v>
      </c>
      <c r="AX105" s="12" t="s">
        <v>79</v>
      </c>
      <c r="AY105" s="144" t="s">
        <v>157</v>
      </c>
    </row>
    <row r="106" spans="2:65" s="1" customFormat="1" ht="44.25" customHeight="1">
      <c r="B106" s="128"/>
      <c r="C106" s="129" t="s">
        <v>168</v>
      </c>
      <c r="D106" s="129" t="s">
        <v>160</v>
      </c>
      <c r="E106" s="130" t="s">
        <v>470</v>
      </c>
      <c r="F106" s="131" t="s">
        <v>471</v>
      </c>
      <c r="G106" s="132" t="s">
        <v>198</v>
      </c>
      <c r="H106" s="133">
        <v>9.6</v>
      </c>
      <c r="I106" s="134"/>
      <c r="J106" s="135">
        <f>ROUND(I106*H106,2)</f>
        <v>0</v>
      </c>
      <c r="K106" s="131" t="s">
        <v>173</v>
      </c>
      <c r="L106" s="32"/>
      <c r="M106" s="136" t="s">
        <v>3</v>
      </c>
      <c r="N106" s="137" t="s">
        <v>42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164</v>
      </c>
      <c r="AT106" s="140" t="s">
        <v>160</v>
      </c>
      <c r="AU106" s="140" t="s">
        <v>81</v>
      </c>
      <c r="AY106" s="17" t="s">
        <v>157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7" t="s">
        <v>79</v>
      </c>
      <c r="BK106" s="141">
        <f>ROUND(I106*H106,2)</f>
        <v>0</v>
      </c>
      <c r="BL106" s="17" t="s">
        <v>164</v>
      </c>
      <c r="BM106" s="140" t="s">
        <v>472</v>
      </c>
    </row>
    <row r="107" spans="2:47" s="1" customFormat="1" ht="12">
      <c r="B107" s="32"/>
      <c r="D107" s="150" t="s">
        <v>175</v>
      </c>
      <c r="F107" s="151" t="s">
        <v>473</v>
      </c>
      <c r="I107" s="152"/>
      <c r="L107" s="32"/>
      <c r="M107" s="153"/>
      <c r="T107" s="53"/>
      <c r="AT107" s="17" t="s">
        <v>175</v>
      </c>
      <c r="AU107" s="17" t="s">
        <v>81</v>
      </c>
    </row>
    <row r="108" spans="2:51" s="12" customFormat="1" ht="12">
      <c r="B108" s="142"/>
      <c r="D108" s="143" t="s">
        <v>166</v>
      </c>
      <c r="E108" s="144" t="s">
        <v>3</v>
      </c>
      <c r="F108" s="145" t="s">
        <v>474</v>
      </c>
      <c r="H108" s="146">
        <v>6</v>
      </c>
      <c r="I108" s="147"/>
      <c r="L108" s="142"/>
      <c r="M108" s="148"/>
      <c r="T108" s="149"/>
      <c r="AT108" s="144" t="s">
        <v>166</v>
      </c>
      <c r="AU108" s="144" t="s">
        <v>81</v>
      </c>
      <c r="AV108" s="12" t="s">
        <v>81</v>
      </c>
      <c r="AW108" s="12" t="s">
        <v>32</v>
      </c>
      <c r="AX108" s="12" t="s">
        <v>79</v>
      </c>
      <c r="AY108" s="144" t="s">
        <v>157</v>
      </c>
    </row>
    <row r="109" spans="2:51" s="12" customFormat="1" ht="12">
      <c r="B109" s="142"/>
      <c r="D109" s="143" t="s">
        <v>166</v>
      </c>
      <c r="F109" s="145" t="s">
        <v>475</v>
      </c>
      <c r="H109" s="146">
        <v>9.6</v>
      </c>
      <c r="I109" s="147"/>
      <c r="L109" s="142"/>
      <c r="M109" s="148"/>
      <c r="T109" s="149"/>
      <c r="AT109" s="144" t="s">
        <v>166</v>
      </c>
      <c r="AU109" s="144" t="s">
        <v>81</v>
      </c>
      <c r="AV109" s="12" t="s">
        <v>81</v>
      </c>
      <c r="AW109" s="12" t="s">
        <v>4</v>
      </c>
      <c r="AX109" s="12" t="s">
        <v>79</v>
      </c>
      <c r="AY109" s="144" t="s">
        <v>157</v>
      </c>
    </row>
    <row r="110" spans="2:63" s="11" customFormat="1" ht="22.9" customHeight="1">
      <c r="B110" s="116"/>
      <c r="D110" s="117" t="s">
        <v>70</v>
      </c>
      <c r="E110" s="126" t="s">
        <v>81</v>
      </c>
      <c r="F110" s="126" t="s">
        <v>476</v>
      </c>
      <c r="I110" s="119"/>
      <c r="J110" s="127">
        <f>BK110</f>
        <v>0</v>
      </c>
      <c r="L110" s="116"/>
      <c r="M110" s="121"/>
      <c r="P110" s="122">
        <f>SUM(P111:P113)</f>
        <v>0</v>
      </c>
      <c r="R110" s="122">
        <f>SUM(R111:R113)</f>
        <v>25.92</v>
      </c>
      <c r="T110" s="123">
        <f>SUM(T111:T113)</f>
        <v>0</v>
      </c>
      <c r="AR110" s="117" t="s">
        <v>79</v>
      </c>
      <c r="AT110" s="124" t="s">
        <v>70</v>
      </c>
      <c r="AU110" s="124" t="s">
        <v>79</v>
      </c>
      <c r="AY110" s="117" t="s">
        <v>157</v>
      </c>
      <c r="BK110" s="125">
        <f>SUM(BK111:BK113)</f>
        <v>0</v>
      </c>
    </row>
    <row r="111" spans="2:65" s="1" customFormat="1" ht="37.9" customHeight="1">
      <c r="B111" s="128"/>
      <c r="C111" s="129" t="s">
        <v>195</v>
      </c>
      <c r="D111" s="129" t="s">
        <v>160</v>
      </c>
      <c r="E111" s="130" t="s">
        <v>477</v>
      </c>
      <c r="F111" s="131" t="s">
        <v>478</v>
      </c>
      <c r="G111" s="132" t="s">
        <v>172</v>
      </c>
      <c r="H111" s="133">
        <v>12</v>
      </c>
      <c r="I111" s="134"/>
      <c r="J111" s="135">
        <f>ROUND(I111*H111,2)</f>
        <v>0</v>
      </c>
      <c r="K111" s="131" t="s">
        <v>173</v>
      </c>
      <c r="L111" s="32"/>
      <c r="M111" s="136" t="s">
        <v>3</v>
      </c>
      <c r="N111" s="137" t="s">
        <v>42</v>
      </c>
      <c r="P111" s="138">
        <f>O111*H111</f>
        <v>0</v>
      </c>
      <c r="Q111" s="138">
        <v>2.16</v>
      </c>
      <c r="R111" s="138">
        <f>Q111*H111</f>
        <v>25.92</v>
      </c>
      <c r="S111" s="138">
        <v>0</v>
      </c>
      <c r="T111" s="139">
        <f>S111*H111</f>
        <v>0</v>
      </c>
      <c r="AR111" s="140" t="s">
        <v>164</v>
      </c>
      <c r="AT111" s="140" t="s">
        <v>160</v>
      </c>
      <c r="AU111" s="140" t="s">
        <v>81</v>
      </c>
      <c r="AY111" s="17" t="s">
        <v>157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7" t="s">
        <v>79</v>
      </c>
      <c r="BK111" s="141">
        <f>ROUND(I111*H111,2)</f>
        <v>0</v>
      </c>
      <c r="BL111" s="17" t="s">
        <v>164</v>
      </c>
      <c r="BM111" s="140" t="s">
        <v>479</v>
      </c>
    </row>
    <row r="112" spans="2:47" s="1" customFormat="1" ht="12">
      <c r="B112" s="32"/>
      <c r="D112" s="150" t="s">
        <v>175</v>
      </c>
      <c r="F112" s="151" t="s">
        <v>480</v>
      </c>
      <c r="I112" s="152"/>
      <c r="L112" s="32"/>
      <c r="M112" s="153"/>
      <c r="T112" s="53"/>
      <c r="AT112" s="17" t="s">
        <v>175</v>
      </c>
      <c r="AU112" s="17" t="s">
        <v>81</v>
      </c>
    </row>
    <row r="113" spans="2:51" s="12" customFormat="1" ht="12">
      <c r="B113" s="142"/>
      <c r="D113" s="143" t="s">
        <v>166</v>
      </c>
      <c r="E113" s="144" t="s">
        <v>3</v>
      </c>
      <c r="F113" s="145" t="s">
        <v>481</v>
      </c>
      <c r="H113" s="146">
        <v>12</v>
      </c>
      <c r="I113" s="147"/>
      <c r="L113" s="142"/>
      <c r="M113" s="148"/>
      <c r="T113" s="149"/>
      <c r="AT113" s="144" t="s">
        <v>166</v>
      </c>
      <c r="AU113" s="144" t="s">
        <v>81</v>
      </c>
      <c r="AV113" s="12" t="s">
        <v>81</v>
      </c>
      <c r="AW113" s="12" t="s">
        <v>32</v>
      </c>
      <c r="AX113" s="12" t="s">
        <v>79</v>
      </c>
      <c r="AY113" s="144" t="s">
        <v>157</v>
      </c>
    </row>
    <row r="114" spans="2:63" s="11" customFormat="1" ht="22.9" customHeight="1">
      <c r="B114" s="116"/>
      <c r="D114" s="117" t="s">
        <v>70</v>
      </c>
      <c r="E114" s="126" t="s">
        <v>164</v>
      </c>
      <c r="F114" s="126" t="s">
        <v>482</v>
      </c>
      <c r="I114" s="119"/>
      <c r="J114" s="127">
        <f>BK114</f>
        <v>0</v>
      </c>
      <c r="L114" s="116"/>
      <c r="M114" s="121"/>
      <c r="P114" s="122">
        <f>SUM(P115:P116)</f>
        <v>0</v>
      </c>
      <c r="R114" s="122">
        <f>SUM(R115:R116)</f>
        <v>0.09542</v>
      </c>
      <c r="T114" s="123">
        <f>SUM(T115:T116)</f>
        <v>0</v>
      </c>
      <c r="AR114" s="117" t="s">
        <v>79</v>
      </c>
      <c r="AT114" s="124" t="s">
        <v>70</v>
      </c>
      <c r="AU114" s="124" t="s">
        <v>79</v>
      </c>
      <c r="AY114" s="117" t="s">
        <v>157</v>
      </c>
      <c r="BK114" s="125">
        <f>SUM(BK115:BK116)</f>
        <v>0</v>
      </c>
    </row>
    <row r="115" spans="2:65" s="1" customFormat="1" ht="16.5" customHeight="1">
      <c r="B115" s="128"/>
      <c r="C115" s="129" t="s">
        <v>202</v>
      </c>
      <c r="D115" s="129" t="s">
        <v>160</v>
      </c>
      <c r="E115" s="130" t="s">
        <v>483</v>
      </c>
      <c r="F115" s="131" t="s">
        <v>484</v>
      </c>
      <c r="G115" s="132" t="s">
        <v>163</v>
      </c>
      <c r="H115" s="133">
        <v>1</v>
      </c>
      <c r="I115" s="134"/>
      <c r="J115" s="135">
        <f>ROUND(I115*H115,2)</f>
        <v>0</v>
      </c>
      <c r="K115" s="131" t="s">
        <v>3</v>
      </c>
      <c r="L115" s="32"/>
      <c r="M115" s="136" t="s">
        <v>3</v>
      </c>
      <c r="N115" s="137" t="s">
        <v>42</v>
      </c>
      <c r="P115" s="138">
        <f>O115*H115</f>
        <v>0</v>
      </c>
      <c r="Q115" s="138">
        <v>0.09542</v>
      </c>
      <c r="R115" s="138">
        <f>Q115*H115</f>
        <v>0.09542</v>
      </c>
      <c r="S115" s="138">
        <v>0</v>
      </c>
      <c r="T115" s="139">
        <f>S115*H115</f>
        <v>0</v>
      </c>
      <c r="AR115" s="140" t="s">
        <v>164</v>
      </c>
      <c r="AT115" s="140" t="s">
        <v>160</v>
      </c>
      <c r="AU115" s="140" t="s">
        <v>81</v>
      </c>
      <c r="AY115" s="17" t="s">
        <v>157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7" t="s">
        <v>79</v>
      </c>
      <c r="BK115" s="141">
        <f>ROUND(I115*H115,2)</f>
        <v>0</v>
      </c>
      <c r="BL115" s="17" t="s">
        <v>164</v>
      </c>
      <c r="BM115" s="140" t="s">
        <v>485</v>
      </c>
    </row>
    <row r="116" spans="2:47" s="1" customFormat="1" ht="185.25">
      <c r="B116" s="32"/>
      <c r="D116" s="143" t="s">
        <v>207</v>
      </c>
      <c r="F116" s="154" t="s">
        <v>486</v>
      </c>
      <c r="I116" s="152"/>
      <c r="L116" s="32"/>
      <c r="M116" s="153"/>
      <c r="T116" s="53"/>
      <c r="AT116" s="17" t="s">
        <v>207</v>
      </c>
      <c r="AU116" s="17" t="s">
        <v>81</v>
      </c>
    </row>
    <row r="117" spans="2:63" s="11" customFormat="1" ht="22.9" customHeight="1">
      <c r="B117" s="116"/>
      <c r="D117" s="117" t="s">
        <v>70</v>
      </c>
      <c r="E117" s="126" t="s">
        <v>202</v>
      </c>
      <c r="F117" s="126" t="s">
        <v>203</v>
      </c>
      <c r="I117" s="119"/>
      <c r="J117" s="127">
        <f>BK117</f>
        <v>0</v>
      </c>
      <c r="L117" s="116"/>
      <c r="M117" s="121"/>
      <c r="P117" s="122">
        <f>SUM(P118:P128)</f>
        <v>0</v>
      </c>
      <c r="R117" s="122">
        <f>SUM(R118:R128)</f>
        <v>0.00694056</v>
      </c>
      <c r="T117" s="123">
        <f>SUM(T118:T128)</f>
        <v>0</v>
      </c>
      <c r="AR117" s="117" t="s">
        <v>79</v>
      </c>
      <c r="AT117" s="124" t="s">
        <v>70</v>
      </c>
      <c r="AU117" s="124" t="s">
        <v>79</v>
      </c>
      <c r="AY117" s="117" t="s">
        <v>157</v>
      </c>
      <c r="BK117" s="125">
        <f>SUM(BK118:BK128)</f>
        <v>0</v>
      </c>
    </row>
    <row r="118" spans="2:65" s="1" customFormat="1" ht="44.25" customHeight="1">
      <c r="B118" s="128"/>
      <c r="C118" s="129" t="s">
        <v>210</v>
      </c>
      <c r="D118" s="129" t="s">
        <v>160</v>
      </c>
      <c r="E118" s="130" t="s">
        <v>487</v>
      </c>
      <c r="F118" s="131" t="s">
        <v>488</v>
      </c>
      <c r="G118" s="132" t="s">
        <v>229</v>
      </c>
      <c r="H118" s="133">
        <v>2.5</v>
      </c>
      <c r="I118" s="134"/>
      <c r="J118" s="135">
        <f>ROUND(I118*H118,2)</f>
        <v>0</v>
      </c>
      <c r="K118" s="131" t="s">
        <v>173</v>
      </c>
      <c r="L118" s="32"/>
      <c r="M118" s="136" t="s">
        <v>3</v>
      </c>
      <c r="N118" s="137" t="s">
        <v>42</v>
      </c>
      <c r="P118" s="138">
        <f>O118*H118</f>
        <v>0</v>
      </c>
      <c r="Q118" s="138">
        <v>0</v>
      </c>
      <c r="R118" s="138">
        <f>Q118*H118</f>
        <v>0</v>
      </c>
      <c r="S118" s="138">
        <v>0</v>
      </c>
      <c r="T118" s="139">
        <f>S118*H118</f>
        <v>0</v>
      </c>
      <c r="AR118" s="140" t="s">
        <v>164</v>
      </c>
      <c r="AT118" s="140" t="s">
        <v>160</v>
      </c>
      <c r="AU118" s="140" t="s">
        <v>81</v>
      </c>
      <c r="AY118" s="17" t="s">
        <v>157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7" t="s">
        <v>79</v>
      </c>
      <c r="BK118" s="141">
        <f>ROUND(I118*H118,2)</f>
        <v>0</v>
      </c>
      <c r="BL118" s="17" t="s">
        <v>164</v>
      </c>
      <c r="BM118" s="140" t="s">
        <v>489</v>
      </c>
    </row>
    <row r="119" spans="2:47" s="1" customFormat="1" ht="12">
      <c r="B119" s="32"/>
      <c r="D119" s="150" t="s">
        <v>175</v>
      </c>
      <c r="F119" s="151" t="s">
        <v>490</v>
      </c>
      <c r="I119" s="152"/>
      <c r="L119" s="32"/>
      <c r="M119" s="153"/>
      <c r="T119" s="53"/>
      <c r="AT119" s="17" t="s">
        <v>175</v>
      </c>
      <c r="AU119" s="17" t="s">
        <v>81</v>
      </c>
    </row>
    <row r="120" spans="2:51" s="12" customFormat="1" ht="12">
      <c r="B120" s="142"/>
      <c r="D120" s="143" t="s">
        <v>166</v>
      </c>
      <c r="E120" s="144" t="s">
        <v>3</v>
      </c>
      <c r="F120" s="145" t="s">
        <v>491</v>
      </c>
      <c r="H120" s="146">
        <v>2.5</v>
      </c>
      <c r="I120" s="147"/>
      <c r="L120" s="142"/>
      <c r="M120" s="148"/>
      <c r="T120" s="149"/>
      <c r="AT120" s="144" t="s">
        <v>166</v>
      </c>
      <c r="AU120" s="144" t="s">
        <v>81</v>
      </c>
      <c r="AV120" s="12" t="s">
        <v>81</v>
      </c>
      <c r="AW120" s="12" t="s">
        <v>32</v>
      </c>
      <c r="AX120" s="12" t="s">
        <v>79</v>
      </c>
      <c r="AY120" s="144" t="s">
        <v>157</v>
      </c>
    </row>
    <row r="121" spans="2:65" s="1" customFormat="1" ht="24.2" customHeight="1">
      <c r="B121" s="128"/>
      <c r="C121" s="155" t="s">
        <v>215</v>
      </c>
      <c r="D121" s="155" t="s">
        <v>216</v>
      </c>
      <c r="E121" s="156" t="s">
        <v>492</v>
      </c>
      <c r="F121" s="157" t="s">
        <v>493</v>
      </c>
      <c r="G121" s="158" t="s">
        <v>229</v>
      </c>
      <c r="H121" s="159">
        <v>2.538</v>
      </c>
      <c r="I121" s="160"/>
      <c r="J121" s="161">
        <f>ROUND(I121*H121,2)</f>
        <v>0</v>
      </c>
      <c r="K121" s="157" t="s">
        <v>173</v>
      </c>
      <c r="L121" s="162"/>
      <c r="M121" s="163" t="s">
        <v>3</v>
      </c>
      <c r="N121" s="164" t="s">
        <v>42</v>
      </c>
      <c r="P121" s="138">
        <f>O121*H121</f>
        <v>0</v>
      </c>
      <c r="Q121" s="138">
        <v>0.00212</v>
      </c>
      <c r="R121" s="138">
        <f>Q121*H121</f>
        <v>0.0053805599999999995</v>
      </c>
      <c r="S121" s="138">
        <v>0</v>
      </c>
      <c r="T121" s="139">
        <f>S121*H121</f>
        <v>0</v>
      </c>
      <c r="AR121" s="140" t="s">
        <v>202</v>
      </c>
      <c r="AT121" s="140" t="s">
        <v>216</v>
      </c>
      <c r="AU121" s="140" t="s">
        <v>81</v>
      </c>
      <c r="AY121" s="17" t="s">
        <v>157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7" t="s">
        <v>79</v>
      </c>
      <c r="BK121" s="141">
        <f>ROUND(I121*H121,2)</f>
        <v>0</v>
      </c>
      <c r="BL121" s="17" t="s">
        <v>164</v>
      </c>
      <c r="BM121" s="140" t="s">
        <v>494</v>
      </c>
    </row>
    <row r="122" spans="2:51" s="12" customFormat="1" ht="12">
      <c r="B122" s="142"/>
      <c r="D122" s="143" t="s">
        <v>166</v>
      </c>
      <c r="F122" s="145" t="s">
        <v>495</v>
      </c>
      <c r="H122" s="146">
        <v>2.538</v>
      </c>
      <c r="I122" s="147"/>
      <c r="L122" s="142"/>
      <c r="M122" s="148"/>
      <c r="T122" s="149"/>
      <c r="AT122" s="144" t="s">
        <v>166</v>
      </c>
      <c r="AU122" s="144" t="s">
        <v>81</v>
      </c>
      <c r="AV122" s="12" t="s">
        <v>81</v>
      </c>
      <c r="AW122" s="12" t="s">
        <v>4</v>
      </c>
      <c r="AX122" s="12" t="s">
        <v>79</v>
      </c>
      <c r="AY122" s="144" t="s">
        <v>157</v>
      </c>
    </row>
    <row r="123" spans="2:65" s="1" customFormat="1" ht="37.9" customHeight="1">
      <c r="B123" s="128"/>
      <c r="C123" s="129" t="s">
        <v>221</v>
      </c>
      <c r="D123" s="129" t="s">
        <v>160</v>
      </c>
      <c r="E123" s="130" t="s">
        <v>496</v>
      </c>
      <c r="F123" s="131" t="s">
        <v>497</v>
      </c>
      <c r="G123" s="132" t="s">
        <v>163</v>
      </c>
      <c r="H123" s="133">
        <v>1</v>
      </c>
      <c r="I123" s="134"/>
      <c r="J123" s="135">
        <f>ROUND(I123*H123,2)</f>
        <v>0</v>
      </c>
      <c r="K123" s="131" t="s">
        <v>173</v>
      </c>
      <c r="L123" s="32"/>
      <c r="M123" s="136" t="s">
        <v>3</v>
      </c>
      <c r="N123" s="137" t="s">
        <v>42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164</v>
      </c>
      <c r="AT123" s="140" t="s">
        <v>160</v>
      </c>
      <c r="AU123" s="140" t="s">
        <v>81</v>
      </c>
      <c r="AY123" s="17" t="s">
        <v>157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7" t="s">
        <v>79</v>
      </c>
      <c r="BK123" s="141">
        <f>ROUND(I123*H123,2)</f>
        <v>0</v>
      </c>
      <c r="BL123" s="17" t="s">
        <v>164</v>
      </c>
      <c r="BM123" s="140" t="s">
        <v>498</v>
      </c>
    </row>
    <row r="124" spans="2:47" s="1" customFormat="1" ht="12">
      <c r="B124" s="32"/>
      <c r="D124" s="150" t="s">
        <v>175</v>
      </c>
      <c r="F124" s="151" t="s">
        <v>499</v>
      </c>
      <c r="I124" s="152"/>
      <c r="L124" s="32"/>
      <c r="M124" s="153"/>
      <c r="T124" s="53"/>
      <c r="AT124" s="17" t="s">
        <v>175</v>
      </c>
      <c r="AU124" s="17" t="s">
        <v>81</v>
      </c>
    </row>
    <row r="125" spans="2:65" s="1" customFormat="1" ht="16.5" customHeight="1">
      <c r="B125" s="128"/>
      <c r="C125" s="155" t="s">
        <v>226</v>
      </c>
      <c r="D125" s="155" t="s">
        <v>216</v>
      </c>
      <c r="E125" s="156" t="s">
        <v>500</v>
      </c>
      <c r="F125" s="157" t="s">
        <v>501</v>
      </c>
      <c r="G125" s="158" t="s">
        <v>163</v>
      </c>
      <c r="H125" s="159">
        <v>1</v>
      </c>
      <c r="I125" s="160"/>
      <c r="J125" s="161">
        <f>ROUND(I125*H125,2)</f>
        <v>0</v>
      </c>
      <c r="K125" s="157" t="s">
        <v>173</v>
      </c>
      <c r="L125" s="162"/>
      <c r="M125" s="163" t="s">
        <v>3</v>
      </c>
      <c r="N125" s="164" t="s">
        <v>42</v>
      </c>
      <c r="P125" s="138">
        <f>O125*H125</f>
        <v>0</v>
      </c>
      <c r="Q125" s="138">
        <v>0.00072</v>
      </c>
      <c r="R125" s="138">
        <f>Q125*H125</f>
        <v>0.00072</v>
      </c>
      <c r="S125" s="138">
        <v>0</v>
      </c>
      <c r="T125" s="139">
        <f>S125*H125</f>
        <v>0</v>
      </c>
      <c r="AR125" s="140" t="s">
        <v>202</v>
      </c>
      <c r="AT125" s="140" t="s">
        <v>216</v>
      </c>
      <c r="AU125" s="140" t="s">
        <v>81</v>
      </c>
      <c r="AY125" s="17" t="s">
        <v>157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7" t="s">
        <v>79</v>
      </c>
      <c r="BK125" s="141">
        <f>ROUND(I125*H125,2)</f>
        <v>0</v>
      </c>
      <c r="BL125" s="17" t="s">
        <v>164</v>
      </c>
      <c r="BM125" s="140" t="s">
        <v>502</v>
      </c>
    </row>
    <row r="126" spans="2:65" s="1" customFormat="1" ht="37.9" customHeight="1">
      <c r="B126" s="128"/>
      <c r="C126" s="129" t="s">
        <v>235</v>
      </c>
      <c r="D126" s="129" t="s">
        <v>160</v>
      </c>
      <c r="E126" s="130" t="s">
        <v>503</v>
      </c>
      <c r="F126" s="131" t="s">
        <v>504</v>
      </c>
      <c r="G126" s="132" t="s">
        <v>163</v>
      </c>
      <c r="H126" s="133">
        <v>1</v>
      </c>
      <c r="I126" s="134"/>
      <c r="J126" s="135">
        <f>ROUND(I126*H126,2)</f>
        <v>0</v>
      </c>
      <c r="K126" s="131" t="s">
        <v>173</v>
      </c>
      <c r="L126" s="32"/>
      <c r="M126" s="136" t="s">
        <v>3</v>
      </c>
      <c r="N126" s="137" t="s">
        <v>42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164</v>
      </c>
      <c r="AT126" s="140" t="s">
        <v>160</v>
      </c>
      <c r="AU126" s="140" t="s">
        <v>81</v>
      </c>
      <c r="AY126" s="17" t="s">
        <v>157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7" t="s">
        <v>79</v>
      </c>
      <c r="BK126" s="141">
        <f>ROUND(I126*H126,2)</f>
        <v>0</v>
      </c>
      <c r="BL126" s="17" t="s">
        <v>164</v>
      </c>
      <c r="BM126" s="140" t="s">
        <v>505</v>
      </c>
    </row>
    <row r="127" spans="2:47" s="1" customFormat="1" ht="12">
      <c r="B127" s="32"/>
      <c r="D127" s="150" t="s">
        <v>175</v>
      </c>
      <c r="F127" s="151" t="s">
        <v>506</v>
      </c>
      <c r="I127" s="152"/>
      <c r="L127" s="32"/>
      <c r="M127" s="153"/>
      <c r="T127" s="53"/>
      <c r="AT127" s="17" t="s">
        <v>175</v>
      </c>
      <c r="AU127" s="17" t="s">
        <v>81</v>
      </c>
    </row>
    <row r="128" spans="2:65" s="1" customFormat="1" ht="16.5" customHeight="1">
      <c r="B128" s="128"/>
      <c r="C128" s="155" t="s">
        <v>241</v>
      </c>
      <c r="D128" s="155" t="s">
        <v>216</v>
      </c>
      <c r="E128" s="156" t="s">
        <v>507</v>
      </c>
      <c r="F128" s="157" t="s">
        <v>508</v>
      </c>
      <c r="G128" s="158" t="s">
        <v>163</v>
      </c>
      <c r="H128" s="159">
        <v>1</v>
      </c>
      <c r="I128" s="160"/>
      <c r="J128" s="161">
        <f>ROUND(I128*H128,2)</f>
        <v>0</v>
      </c>
      <c r="K128" s="157" t="s">
        <v>173</v>
      </c>
      <c r="L128" s="162"/>
      <c r="M128" s="163" t="s">
        <v>3</v>
      </c>
      <c r="N128" s="164" t="s">
        <v>42</v>
      </c>
      <c r="P128" s="138">
        <f>O128*H128</f>
        <v>0</v>
      </c>
      <c r="Q128" s="138">
        <v>0.00084</v>
      </c>
      <c r="R128" s="138">
        <f>Q128*H128</f>
        <v>0.00084</v>
      </c>
      <c r="S128" s="138">
        <v>0</v>
      </c>
      <c r="T128" s="139">
        <f>S128*H128</f>
        <v>0</v>
      </c>
      <c r="AR128" s="140" t="s">
        <v>202</v>
      </c>
      <c r="AT128" s="140" t="s">
        <v>216</v>
      </c>
      <c r="AU128" s="140" t="s">
        <v>81</v>
      </c>
      <c r="AY128" s="17" t="s">
        <v>157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7" t="s">
        <v>79</v>
      </c>
      <c r="BK128" s="141">
        <f>ROUND(I128*H128,2)</f>
        <v>0</v>
      </c>
      <c r="BL128" s="17" t="s">
        <v>164</v>
      </c>
      <c r="BM128" s="140" t="s">
        <v>509</v>
      </c>
    </row>
    <row r="129" spans="2:63" s="11" customFormat="1" ht="22.9" customHeight="1">
      <c r="B129" s="116"/>
      <c r="D129" s="117" t="s">
        <v>70</v>
      </c>
      <c r="E129" s="126" t="s">
        <v>329</v>
      </c>
      <c r="F129" s="126" t="s">
        <v>330</v>
      </c>
      <c r="I129" s="119"/>
      <c r="J129" s="127">
        <f>BK129</f>
        <v>0</v>
      </c>
      <c r="L129" s="116"/>
      <c r="M129" s="121"/>
      <c r="P129" s="122">
        <f>SUM(P130:P131)</f>
        <v>0</v>
      </c>
      <c r="R129" s="122">
        <f>SUM(R130:R131)</f>
        <v>0</v>
      </c>
      <c r="T129" s="123">
        <f>SUM(T130:T131)</f>
        <v>0</v>
      </c>
      <c r="AR129" s="117" t="s">
        <v>79</v>
      </c>
      <c r="AT129" s="124" t="s">
        <v>70</v>
      </c>
      <c r="AU129" s="124" t="s">
        <v>79</v>
      </c>
      <c r="AY129" s="117" t="s">
        <v>157</v>
      </c>
      <c r="BK129" s="125">
        <f>SUM(BK130:BK131)</f>
        <v>0</v>
      </c>
    </row>
    <row r="130" spans="2:65" s="1" customFormat="1" ht="78" customHeight="1">
      <c r="B130" s="128"/>
      <c r="C130" s="129" t="s">
        <v>9</v>
      </c>
      <c r="D130" s="129" t="s">
        <v>160</v>
      </c>
      <c r="E130" s="130" t="s">
        <v>510</v>
      </c>
      <c r="F130" s="131" t="s">
        <v>511</v>
      </c>
      <c r="G130" s="132" t="s">
        <v>198</v>
      </c>
      <c r="H130" s="133">
        <v>26.022</v>
      </c>
      <c r="I130" s="134"/>
      <c r="J130" s="135">
        <f>ROUND(I130*H130,2)</f>
        <v>0</v>
      </c>
      <c r="K130" s="131" t="s">
        <v>173</v>
      </c>
      <c r="L130" s="32"/>
      <c r="M130" s="136" t="s">
        <v>3</v>
      </c>
      <c r="N130" s="137" t="s">
        <v>42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164</v>
      </c>
      <c r="AT130" s="140" t="s">
        <v>160</v>
      </c>
      <c r="AU130" s="140" t="s">
        <v>81</v>
      </c>
      <c r="AY130" s="17" t="s">
        <v>157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7" t="s">
        <v>79</v>
      </c>
      <c r="BK130" s="141">
        <f>ROUND(I130*H130,2)</f>
        <v>0</v>
      </c>
      <c r="BL130" s="17" t="s">
        <v>164</v>
      </c>
      <c r="BM130" s="140" t="s">
        <v>512</v>
      </c>
    </row>
    <row r="131" spans="2:47" s="1" customFormat="1" ht="12">
      <c r="B131" s="32"/>
      <c r="D131" s="150" t="s">
        <v>175</v>
      </c>
      <c r="F131" s="151" t="s">
        <v>513</v>
      </c>
      <c r="I131" s="152"/>
      <c r="L131" s="32"/>
      <c r="M131" s="153"/>
      <c r="T131" s="53"/>
      <c r="AT131" s="17" t="s">
        <v>175</v>
      </c>
      <c r="AU131" s="17" t="s">
        <v>81</v>
      </c>
    </row>
    <row r="132" spans="2:63" s="11" customFormat="1" ht="25.9" customHeight="1">
      <c r="B132" s="116"/>
      <c r="D132" s="117" t="s">
        <v>70</v>
      </c>
      <c r="E132" s="118" t="s">
        <v>336</v>
      </c>
      <c r="F132" s="118" t="s">
        <v>337</v>
      </c>
      <c r="I132" s="119"/>
      <c r="J132" s="120">
        <f>BK132</f>
        <v>0</v>
      </c>
      <c r="L132" s="116"/>
      <c r="M132" s="121"/>
      <c r="P132" s="122">
        <f>P133</f>
        <v>0</v>
      </c>
      <c r="R132" s="122">
        <f>R133</f>
        <v>0.0011040000000000002</v>
      </c>
      <c r="T132" s="123">
        <f>T133</f>
        <v>0</v>
      </c>
      <c r="AR132" s="117" t="s">
        <v>81</v>
      </c>
      <c r="AT132" s="124" t="s">
        <v>70</v>
      </c>
      <c r="AU132" s="124" t="s">
        <v>71</v>
      </c>
      <c r="AY132" s="117" t="s">
        <v>157</v>
      </c>
      <c r="BK132" s="125">
        <f>BK133</f>
        <v>0</v>
      </c>
    </row>
    <row r="133" spans="2:63" s="11" customFormat="1" ht="22.9" customHeight="1">
      <c r="B133" s="116"/>
      <c r="D133" s="117" t="s">
        <v>70</v>
      </c>
      <c r="E133" s="126" t="s">
        <v>415</v>
      </c>
      <c r="F133" s="126" t="s">
        <v>416</v>
      </c>
      <c r="I133" s="119"/>
      <c r="J133" s="127">
        <f>BK133</f>
        <v>0</v>
      </c>
      <c r="L133" s="116"/>
      <c r="M133" s="121"/>
      <c r="P133" s="122">
        <f>SUM(P134:P139)</f>
        <v>0</v>
      </c>
      <c r="R133" s="122">
        <f>SUM(R134:R139)</f>
        <v>0.0011040000000000002</v>
      </c>
      <c r="T133" s="123">
        <f>SUM(T134:T139)</f>
        <v>0</v>
      </c>
      <c r="AR133" s="117" t="s">
        <v>81</v>
      </c>
      <c r="AT133" s="124" t="s">
        <v>70</v>
      </c>
      <c r="AU133" s="124" t="s">
        <v>79</v>
      </c>
      <c r="AY133" s="117" t="s">
        <v>157</v>
      </c>
      <c r="BK133" s="125">
        <f>SUM(BK134:BK139)</f>
        <v>0</v>
      </c>
    </row>
    <row r="134" spans="2:65" s="1" customFormat="1" ht="24.2" customHeight="1">
      <c r="B134" s="128"/>
      <c r="C134" s="129" t="s">
        <v>253</v>
      </c>
      <c r="D134" s="129" t="s">
        <v>160</v>
      </c>
      <c r="E134" s="130" t="s">
        <v>514</v>
      </c>
      <c r="F134" s="131" t="s">
        <v>515</v>
      </c>
      <c r="G134" s="132" t="s">
        <v>516</v>
      </c>
      <c r="H134" s="133">
        <v>14.4</v>
      </c>
      <c r="I134" s="134"/>
      <c r="J134" s="135">
        <f>ROUND(I134*H134,2)</f>
        <v>0</v>
      </c>
      <c r="K134" s="131" t="s">
        <v>173</v>
      </c>
      <c r="L134" s="32"/>
      <c r="M134" s="136" t="s">
        <v>3</v>
      </c>
      <c r="N134" s="137" t="s">
        <v>42</v>
      </c>
      <c r="P134" s="138">
        <f>O134*H134</f>
        <v>0</v>
      </c>
      <c r="Q134" s="138">
        <v>6E-05</v>
      </c>
      <c r="R134" s="138">
        <f>Q134*H134</f>
        <v>0.0008640000000000001</v>
      </c>
      <c r="S134" s="138">
        <v>0</v>
      </c>
      <c r="T134" s="139">
        <f>S134*H134</f>
        <v>0</v>
      </c>
      <c r="AR134" s="140" t="s">
        <v>253</v>
      </c>
      <c r="AT134" s="140" t="s">
        <v>160</v>
      </c>
      <c r="AU134" s="140" t="s">
        <v>81</v>
      </c>
      <c r="AY134" s="17" t="s">
        <v>157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7" t="s">
        <v>79</v>
      </c>
      <c r="BK134" s="141">
        <f>ROUND(I134*H134,2)</f>
        <v>0</v>
      </c>
      <c r="BL134" s="17" t="s">
        <v>253</v>
      </c>
      <c r="BM134" s="140" t="s">
        <v>517</v>
      </c>
    </row>
    <row r="135" spans="2:47" s="1" customFormat="1" ht="12">
      <c r="B135" s="32"/>
      <c r="D135" s="150" t="s">
        <v>175</v>
      </c>
      <c r="F135" s="151" t="s">
        <v>518</v>
      </c>
      <c r="I135" s="152"/>
      <c r="L135" s="32"/>
      <c r="M135" s="153"/>
      <c r="T135" s="53"/>
      <c r="AT135" s="17" t="s">
        <v>175</v>
      </c>
      <c r="AU135" s="17" t="s">
        <v>81</v>
      </c>
    </row>
    <row r="136" spans="2:51" s="12" customFormat="1" ht="12">
      <c r="B136" s="142"/>
      <c r="D136" s="143" t="s">
        <v>166</v>
      </c>
      <c r="E136" s="144" t="s">
        <v>3</v>
      </c>
      <c r="F136" s="145" t="s">
        <v>519</v>
      </c>
      <c r="H136" s="146">
        <v>14.4</v>
      </c>
      <c r="I136" s="147"/>
      <c r="L136" s="142"/>
      <c r="M136" s="148"/>
      <c r="T136" s="149"/>
      <c r="AT136" s="144" t="s">
        <v>166</v>
      </c>
      <c r="AU136" s="144" t="s">
        <v>81</v>
      </c>
      <c r="AV136" s="12" t="s">
        <v>81</v>
      </c>
      <c r="AW136" s="12" t="s">
        <v>32</v>
      </c>
      <c r="AX136" s="12" t="s">
        <v>79</v>
      </c>
      <c r="AY136" s="144" t="s">
        <v>157</v>
      </c>
    </row>
    <row r="137" spans="2:65" s="1" customFormat="1" ht="21.75" customHeight="1">
      <c r="B137" s="128"/>
      <c r="C137" s="275" t="s">
        <v>259</v>
      </c>
      <c r="D137" s="275" t="s">
        <v>216</v>
      </c>
      <c r="E137" s="276" t="s">
        <v>520</v>
      </c>
      <c r="F137" s="277" t="s">
        <v>521</v>
      </c>
      <c r="G137" s="278" t="s">
        <v>163</v>
      </c>
      <c r="H137" s="279">
        <v>1</v>
      </c>
      <c r="I137" s="280"/>
      <c r="J137" s="280">
        <f>ROUND(I137*H137,2)</f>
        <v>0</v>
      </c>
      <c r="K137" s="278" t="s">
        <v>1918</v>
      </c>
      <c r="L137" s="162"/>
      <c r="M137" s="163" t="s">
        <v>3</v>
      </c>
      <c r="N137" s="164" t="s">
        <v>42</v>
      </c>
      <c r="P137" s="138">
        <f>O137*H137</f>
        <v>0</v>
      </c>
      <c r="Q137" s="138">
        <v>0.00024</v>
      </c>
      <c r="R137" s="138">
        <f>Q137*H137</f>
        <v>0.00024</v>
      </c>
      <c r="S137" s="138">
        <v>0</v>
      </c>
      <c r="T137" s="139">
        <f>S137*H137</f>
        <v>0</v>
      </c>
      <c r="AR137" s="140" t="s">
        <v>350</v>
      </c>
      <c r="AT137" s="140" t="s">
        <v>216</v>
      </c>
      <c r="AU137" s="140" t="s">
        <v>81</v>
      </c>
      <c r="AY137" s="17" t="s">
        <v>157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7" t="s">
        <v>79</v>
      </c>
      <c r="BK137" s="141">
        <f>ROUND(I137*H137,2)</f>
        <v>0</v>
      </c>
      <c r="BL137" s="17" t="s">
        <v>253</v>
      </c>
      <c r="BM137" s="140" t="s">
        <v>522</v>
      </c>
    </row>
    <row r="138" spans="2:65" s="1" customFormat="1" ht="44.25" customHeight="1">
      <c r="B138" s="128"/>
      <c r="C138" s="129" t="s">
        <v>265</v>
      </c>
      <c r="D138" s="129" t="s">
        <v>160</v>
      </c>
      <c r="E138" s="130" t="s">
        <v>427</v>
      </c>
      <c r="F138" s="131" t="s">
        <v>428</v>
      </c>
      <c r="G138" s="132" t="s">
        <v>198</v>
      </c>
      <c r="H138" s="133">
        <v>0.001</v>
      </c>
      <c r="I138" s="134"/>
      <c r="J138" s="135">
        <f>ROUND(I138*H138,2)</f>
        <v>0</v>
      </c>
      <c r="K138" s="131" t="s">
        <v>173</v>
      </c>
      <c r="L138" s="32"/>
      <c r="M138" s="136" t="s">
        <v>3</v>
      </c>
      <c r="N138" s="137" t="s">
        <v>42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253</v>
      </c>
      <c r="AT138" s="140" t="s">
        <v>160</v>
      </c>
      <c r="AU138" s="140" t="s">
        <v>81</v>
      </c>
      <c r="AY138" s="17" t="s">
        <v>157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7" t="s">
        <v>79</v>
      </c>
      <c r="BK138" s="141">
        <f>ROUND(I138*H138,2)</f>
        <v>0</v>
      </c>
      <c r="BL138" s="17" t="s">
        <v>253</v>
      </c>
      <c r="BM138" s="140" t="s">
        <v>523</v>
      </c>
    </row>
    <row r="139" spans="2:47" s="1" customFormat="1" ht="12">
      <c r="B139" s="32"/>
      <c r="D139" s="150" t="s">
        <v>175</v>
      </c>
      <c r="F139" s="151" t="s">
        <v>430</v>
      </c>
      <c r="I139" s="152"/>
      <c r="L139" s="32"/>
      <c r="M139" s="175"/>
      <c r="N139" s="176"/>
      <c r="O139" s="176"/>
      <c r="P139" s="176"/>
      <c r="Q139" s="176"/>
      <c r="R139" s="176"/>
      <c r="S139" s="176"/>
      <c r="T139" s="177"/>
      <c r="AT139" s="17" t="s">
        <v>175</v>
      </c>
      <c r="AU139" s="17" t="s">
        <v>81</v>
      </c>
    </row>
    <row r="140" spans="2:12" s="1" customFormat="1" ht="6.95" customHeight="1">
      <c r="B140" s="41"/>
      <c r="C140" s="42"/>
      <c r="D140" s="42"/>
      <c r="E140" s="42"/>
      <c r="F140" s="42"/>
      <c r="G140" s="42"/>
      <c r="H140" s="42"/>
      <c r="I140" s="42"/>
      <c r="J140" s="42"/>
      <c r="K140" s="42"/>
      <c r="L140" s="32"/>
    </row>
  </sheetData>
  <autoFilter ref="C86:K13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31151100"/>
    <hyperlink ref="F94" r:id="rId2" display="https://podminky.urs.cz/item/CS_URS_2022_01/131251100"/>
    <hyperlink ref="F98" r:id="rId3" display="https://podminky.urs.cz/item/CS_URS_2022_01/162351104"/>
    <hyperlink ref="F101" r:id="rId4" display="https://podminky.urs.cz/item/CS_URS_2022_01/162751117"/>
    <hyperlink ref="F104" r:id="rId5" display="https://podminky.urs.cz/item/CS_URS_2022_01/167151101"/>
    <hyperlink ref="F107" r:id="rId6" display="https://podminky.urs.cz/item/CS_URS_2022_01/171201221"/>
    <hyperlink ref="F112" r:id="rId7" display="https://podminky.urs.cz/item/CS_URS_2022_01/271532213"/>
    <hyperlink ref="F119" r:id="rId8" display="https://podminky.urs.cz/item/CS_URS_2022_01/871255202"/>
    <hyperlink ref="F124" r:id="rId9" display="https://podminky.urs.cz/item/CS_URS_2022_01/877245210"/>
    <hyperlink ref="F127" r:id="rId10" display="https://podminky.urs.cz/item/CS_URS_2022_01/877245212"/>
    <hyperlink ref="F131" r:id="rId11" display="https://podminky.urs.cz/item/CS_URS_2022_01/998014011"/>
    <hyperlink ref="F135" r:id="rId12" display="https://podminky.urs.cz/item/CS_URS_2022_01/767995113"/>
    <hyperlink ref="F139" r:id="rId13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7"/>
  <sheetViews>
    <sheetView showGridLines="0" workbookViewId="0" topLeftCell="A7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87</v>
      </c>
      <c r="AZ2" s="85" t="s">
        <v>48</v>
      </c>
      <c r="BA2" s="85" t="s">
        <v>524</v>
      </c>
      <c r="BB2" s="85" t="s">
        <v>172</v>
      </c>
      <c r="BC2" s="85" t="s">
        <v>525</v>
      </c>
      <c r="BD2" s="85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526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ROUND(J86,2)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ROUND((SUM(BE86:BE166)),2)</f>
        <v>0</v>
      </c>
      <c r="I33" s="90">
        <v>0.21</v>
      </c>
      <c r="J33" s="89">
        <f>ROUND(((SUM(BE86:BE166))*I33),2)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ROUND((SUM(BF86:BF166)),2)</f>
        <v>0</v>
      </c>
      <c r="I34" s="90">
        <v>0.15</v>
      </c>
      <c r="J34" s="89">
        <f>ROUND(((SUM(BF86:BF166))*I34),2)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ROUND((SUM(BG86:BG166)),2)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ROUND((SUM(BH86:BH166)),2)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ROUND((SUM(BI86:BI166)),2)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03 - SO 03 - Bourací a demontážní práce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J86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</v>
      </c>
      <c r="E60" s="102"/>
      <c r="F60" s="102"/>
      <c r="G60" s="102"/>
      <c r="H60" s="102"/>
      <c r="I60" s="102"/>
      <c r="J60" s="103">
        <f>J87</f>
        <v>0</v>
      </c>
      <c r="L60" s="100"/>
    </row>
    <row r="61" spans="2:12" s="9" customFormat="1" ht="19.9" customHeight="1">
      <c r="B61" s="104"/>
      <c r="D61" s="105" t="s">
        <v>441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12" s="9" customFormat="1" ht="19.9" customHeight="1">
      <c r="B62" s="104"/>
      <c r="D62" s="105" t="s">
        <v>134</v>
      </c>
      <c r="E62" s="106"/>
      <c r="F62" s="106"/>
      <c r="G62" s="106"/>
      <c r="H62" s="106"/>
      <c r="I62" s="106"/>
      <c r="J62" s="107">
        <f>J110</f>
        <v>0</v>
      </c>
      <c r="L62" s="104"/>
    </row>
    <row r="63" spans="2:12" s="9" customFormat="1" ht="19.9" customHeight="1">
      <c r="B63" s="104"/>
      <c r="D63" s="105" t="s">
        <v>527</v>
      </c>
      <c r="E63" s="106"/>
      <c r="F63" s="106"/>
      <c r="G63" s="106"/>
      <c r="H63" s="106"/>
      <c r="I63" s="106"/>
      <c r="J63" s="107">
        <f>J113</f>
        <v>0</v>
      </c>
      <c r="L63" s="104"/>
    </row>
    <row r="64" spans="2:12" s="9" customFormat="1" ht="19.9" customHeight="1">
      <c r="B64" s="104"/>
      <c r="D64" s="105" t="s">
        <v>528</v>
      </c>
      <c r="E64" s="106"/>
      <c r="F64" s="106"/>
      <c r="G64" s="106"/>
      <c r="H64" s="106"/>
      <c r="I64" s="106"/>
      <c r="J64" s="107">
        <f>J133</f>
        <v>0</v>
      </c>
      <c r="L64" s="104"/>
    </row>
    <row r="65" spans="2:12" s="8" customFormat="1" ht="24.95" customHeight="1">
      <c r="B65" s="100"/>
      <c r="D65" s="101" t="s">
        <v>137</v>
      </c>
      <c r="E65" s="102"/>
      <c r="F65" s="102"/>
      <c r="G65" s="102"/>
      <c r="H65" s="102"/>
      <c r="I65" s="102"/>
      <c r="J65" s="103">
        <f>J153</f>
        <v>0</v>
      </c>
      <c r="L65" s="100"/>
    </row>
    <row r="66" spans="2:12" s="9" customFormat="1" ht="19.9" customHeight="1">
      <c r="B66" s="104"/>
      <c r="D66" s="105" t="s">
        <v>140</v>
      </c>
      <c r="E66" s="106"/>
      <c r="F66" s="106"/>
      <c r="G66" s="106"/>
      <c r="H66" s="106"/>
      <c r="I66" s="106"/>
      <c r="J66" s="107">
        <f>J154</f>
        <v>0</v>
      </c>
      <c r="L66" s="104"/>
    </row>
    <row r="67" spans="2:12" s="1" customFormat="1" ht="21.75" customHeight="1">
      <c r="B67" s="32"/>
      <c r="L67" s="32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32"/>
    </row>
    <row r="72" spans="2:12" s="1" customFormat="1" ht="6.9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32"/>
    </row>
    <row r="73" spans="2:12" s="1" customFormat="1" ht="24.95" customHeight="1">
      <c r="B73" s="32"/>
      <c r="C73" s="21" t="s">
        <v>142</v>
      </c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17</v>
      </c>
      <c r="L75" s="32"/>
    </row>
    <row r="76" spans="2:12" s="1" customFormat="1" ht="16.5" customHeight="1">
      <c r="B76" s="32"/>
      <c r="E76" s="345" t="str">
        <f>E7</f>
        <v>Jizerní Vtelno - Úpravna vody - rekonstrukce, úprava 24.6.</v>
      </c>
      <c r="F76" s="346"/>
      <c r="G76" s="346"/>
      <c r="H76" s="346"/>
      <c r="L76" s="32"/>
    </row>
    <row r="77" spans="2:12" s="1" customFormat="1" ht="12" customHeight="1">
      <c r="B77" s="32"/>
      <c r="C77" s="27" t="s">
        <v>125</v>
      </c>
      <c r="L77" s="32"/>
    </row>
    <row r="78" spans="2:12" s="1" customFormat="1" ht="16.5" customHeight="1">
      <c r="B78" s="32"/>
      <c r="E78" s="329" t="str">
        <f>E9</f>
        <v>03 - SO 03 - Bourací a demontážní práce</v>
      </c>
      <c r="F78" s="344"/>
      <c r="G78" s="344"/>
      <c r="H78" s="344"/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21</v>
      </c>
      <c r="F80" s="25" t="str">
        <f>F12</f>
        <v xml:space="preserve"> </v>
      </c>
      <c r="I80" s="27" t="s">
        <v>23</v>
      </c>
      <c r="J80" s="49" t="str">
        <f>IF(J12="","",J12)</f>
        <v>21. 4. 2022</v>
      </c>
      <c r="L80" s="32"/>
    </row>
    <row r="81" spans="2:12" s="1" customFormat="1" ht="6.95" customHeight="1">
      <c r="B81" s="32"/>
      <c r="L81" s="32"/>
    </row>
    <row r="82" spans="2:12" s="1" customFormat="1" ht="40.15" customHeight="1">
      <c r="B82" s="32"/>
      <c r="C82" s="27" t="s">
        <v>25</v>
      </c>
      <c r="F82" s="25" t="str">
        <f>E15</f>
        <v xml:space="preserve"> </v>
      </c>
      <c r="I82" s="27" t="s">
        <v>30</v>
      </c>
      <c r="J82" s="30" t="str">
        <f>E21</f>
        <v>Vodohospodářské inženýrské stavby, a.s.</v>
      </c>
      <c r="L82" s="32"/>
    </row>
    <row r="83" spans="2:12" s="1" customFormat="1" ht="15.2" customHeight="1">
      <c r="B83" s="32"/>
      <c r="C83" s="27" t="s">
        <v>28</v>
      </c>
      <c r="F83" s="25" t="str">
        <f>IF(E18="","",E18)</f>
        <v>Vyplň údaj</v>
      </c>
      <c r="I83" s="27" t="s">
        <v>33</v>
      </c>
      <c r="J83" s="30" t="str">
        <f>E24</f>
        <v>Ing. Josef Němeček</v>
      </c>
      <c r="L83" s="32"/>
    </row>
    <row r="84" spans="2:12" s="1" customFormat="1" ht="10.35" customHeight="1">
      <c r="B84" s="32"/>
      <c r="L84" s="32"/>
    </row>
    <row r="85" spans="2:20" s="10" customFormat="1" ht="29.25" customHeight="1">
      <c r="B85" s="108"/>
      <c r="C85" s="109" t="s">
        <v>143</v>
      </c>
      <c r="D85" s="110" t="s">
        <v>56</v>
      </c>
      <c r="E85" s="110" t="s">
        <v>52</v>
      </c>
      <c r="F85" s="110" t="s">
        <v>53</v>
      </c>
      <c r="G85" s="110" t="s">
        <v>144</v>
      </c>
      <c r="H85" s="110" t="s">
        <v>145</v>
      </c>
      <c r="I85" s="110" t="s">
        <v>146</v>
      </c>
      <c r="J85" s="110" t="s">
        <v>129</v>
      </c>
      <c r="K85" s="111" t="s">
        <v>147</v>
      </c>
      <c r="L85" s="108"/>
      <c r="M85" s="56" t="s">
        <v>3</v>
      </c>
      <c r="N85" s="57" t="s">
        <v>41</v>
      </c>
      <c r="O85" s="57" t="s">
        <v>148</v>
      </c>
      <c r="P85" s="57" t="s">
        <v>149</v>
      </c>
      <c r="Q85" s="57" t="s">
        <v>150</v>
      </c>
      <c r="R85" s="57" t="s">
        <v>151</v>
      </c>
      <c r="S85" s="57" t="s">
        <v>152</v>
      </c>
      <c r="T85" s="58" t="s">
        <v>153</v>
      </c>
    </row>
    <row r="86" spans="2:63" s="1" customFormat="1" ht="22.9" customHeight="1">
      <c r="B86" s="32"/>
      <c r="C86" s="61" t="s">
        <v>154</v>
      </c>
      <c r="J86" s="112">
        <f>BK86</f>
        <v>0</v>
      </c>
      <c r="L86" s="32"/>
      <c r="M86" s="59"/>
      <c r="N86" s="50"/>
      <c r="O86" s="50"/>
      <c r="P86" s="113">
        <f>P87+P153</f>
        <v>0</v>
      </c>
      <c r="Q86" s="50"/>
      <c r="R86" s="113">
        <f>R87+R153</f>
        <v>0.3648324</v>
      </c>
      <c r="S86" s="50"/>
      <c r="T86" s="114">
        <f>T87+T153</f>
        <v>59.78952</v>
      </c>
      <c r="AT86" s="17" t="s">
        <v>70</v>
      </c>
      <c r="AU86" s="17" t="s">
        <v>130</v>
      </c>
      <c r="BK86" s="115">
        <f>BK87+BK153</f>
        <v>0</v>
      </c>
    </row>
    <row r="87" spans="2:63" s="11" customFormat="1" ht="25.9" customHeight="1">
      <c r="B87" s="116"/>
      <c r="D87" s="117" t="s">
        <v>70</v>
      </c>
      <c r="E87" s="118" t="s">
        <v>155</v>
      </c>
      <c r="F87" s="118" t="s">
        <v>156</v>
      </c>
      <c r="I87" s="119"/>
      <c r="J87" s="120">
        <f>BK87</f>
        <v>0</v>
      </c>
      <c r="L87" s="116"/>
      <c r="M87" s="121"/>
      <c r="P87" s="122">
        <f>P88+P110+P113+P133</f>
        <v>0</v>
      </c>
      <c r="R87" s="122">
        <f>R88+R110+R113+R133</f>
        <v>0.3648324</v>
      </c>
      <c r="T87" s="123">
        <f>T88+T110+T113+T133</f>
        <v>58.389520000000005</v>
      </c>
      <c r="AR87" s="117" t="s">
        <v>79</v>
      </c>
      <c r="AT87" s="124" t="s">
        <v>70</v>
      </c>
      <c r="AU87" s="124" t="s">
        <v>71</v>
      </c>
      <c r="AY87" s="117" t="s">
        <v>157</v>
      </c>
      <c r="BK87" s="125">
        <f>BK88+BK110+BK113+BK133</f>
        <v>0</v>
      </c>
    </row>
    <row r="88" spans="2:63" s="11" customFormat="1" ht="22.9" customHeight="1">
      <c r="B88" s="116"/>
      <c r="D88" s="117" t="s">
        <v>70</v>
      </c>
      <c r="E88" s="126" t="s">
        <v>79</v>
      </c>
      <c r="F88" s="126" t="s">
        <v>444</v>
      </c>
      <c r="I88" s="119"/>
      <c r="J88" s="127">
        <f>BK88</f>
        <v>0</v>
      </c>
      <c r="L88" s="116"/>
      <c r="M88" s="121"/>
      <c r="P88" s="122">
        <f>SUM(P89:P109)</f>
        <v>0</v>
      </c>
      <c r="R88" s="122">
        <f>SUM(R89:R109)</f>
        <v>0.3648324</v>
      </c>
      <c r="T88" s="123">
        <f>SUM(T89:T109)</f>
        <v>7.17455</v>
      </c>
      <c r="AR88" s="117" t="s">
        <v>79</v>
      </c>
      <c r="AT88" s="124" t="s">
        <v>70</v>
      </c>
      <c r="AU88" s="124" t="s">
        <v>79</v>
      </c>
      <c r="AY88" s="117" t="s">
        <v>157</v>
      </c>
      <c r="BK88" s="125">
        <f>SUM(BK89:BK109)</f>
        <v>0</v>
      </c>
    </row>
    <row r="89" spans="2:65" s="1" customFormat="1" ht="44.25" customHeight="1">
      <c r="B89" s="128"/>
      <c r="C89" s="129" t="s">
        <v>79</v>
      </c>
      <c r="D89" s="129" t="s">
        <v>160</v>
      </c>
      <c r="E89" s="130" t="s">
        <v>529</v>
      </c>
      <c r="F89" s="131" t="s">
        <v>530</v>
      </c>
      <c r="G89" s="132" t="s">
        <v>110</v>
      </c>
      <c r="H89" s="133">
        <v>20.21</v>
      </c>
      <c r="I89" s="134"/>
      <c r="J89" s="135">
        <f>ROUND(I89*H89,2)</f>
        <v>0</v>
      </c>
      <c r="K89" s="131" t="s">
        <v>173</v>
      </c>
      <c r="L89" s="32"/>
      <c r="M89" s="136" t="s">
        <v>3</v>
      </c>
      <c r="N89" s="137" t="s">
        <v>42</v>
      </c>
      <c r="P89" s="138">
        <f>O89*H89</f>
        <v>0</v>
      </c>
      <c r="Q89" s="138">
        <v>0</v>
      </c>
      <c r="R89" s="138">
        <f>Q89*H89</f>
        <v>0</v>
      </c>
      <c r="S89" s="138">
        <v>0.355</v>
      </c>
      <c r="T89" s="139">
        <f>S89*H89</f>
        <v>7.17455</v>
      </c>
      <c r="AR89" s="140" t="s">
        <v>164</v>
      </c>
      <c r="AT89" s="140" t="s">
        <v>160</v>
      </c>
      <c r="AU89" s="140" t="s">
        <v>81</v>
      </c>
      <c r="AY89" s="17" t="s">
        <v>157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7" t="s">
        <v>79</v>
      </c>
      <c r="BK89" s="141">
        <f>ROUND(I89*H89,2)</f>
        <v>0</v>
      </c>
      <c r="BL89" s="17" t="s">
        <v>164</v>
      </c>
      <c r="BM89" s="140" t="s">
        <v>531</v>
      </c>
    </row>
    <row r="90" spans="2:47" s="1" customFormat="1" ht="12">
      <c r="B90" s="32"/>
      <c r="D90" s="150" t="s">
        <v>175</v>
      </c>
      <c r="F90" s="151" t="s">
        <v>532</v>
      </c>
      <c r="I90" s="152"/>
      <c r="L90" s="32"/>
      <c r="M90" s="153"/>
      <c r="T90" s="53"/>
      <c r="AT90" s="17" t="s">
        <v>175</v>
      </c>
      <c r="AU90" s="17" t="s">
        <v>81</v>
      </c>
    </row>
    <row r="91" spans="2:51" s="12" customFormat="1" ht="12">
      <c r="B91" s="142"/>
      <c r="D91" s="143" t="s">
        <v>166</v>
      </c>
      <c r="E91" s="144" t="s">
        <v>3</v>
      </c>
      <c r="F91" s="145" t="s">
        <v>533</v>
      </c>
      <c r="H91" s="146">
        <v>20.21</v>
      </c>
      <c r="I91" s="147"/>
      <c r="L91" s="142"/>
      <c r="M91" s="148"/>
      <c r="T91" s="149"/>
      <c r="AT91" s="144" t="s">
        <v>166</v>
      </c>
      <c r="AU91" s="144" t="s">
        <v>81</v>
      </c>
      <c r="AV91" s="12" t="s">
        <v>81</v>
      </c>
      <c r="AW91" s="12" t="s">
        <v>32</v>
      </c>
      <c r="AX91" s="12" t="s">
        <v>79</v>
      </c>
      <c r="AY91" s="144" t="s">
        <v>157</v>
      </c>
    </row>
    <row r="92" spans="2:65" s="1" customFormat="1" ht="24.2" customHeight="1">
      <c r="B92" s="128"/>
      <c r="C92" s="129" t="s">
        <v>81</v>
      </c>
      <c r="D92" s="129" t="s">
        <v>160</v>
      </c>
      <c r="E92" s="130" t="s">
        <v>534</v>
      </c>
      <c r="F92" s="131" t="s">
        <v>535</v>
      </c>
      <c r="G92" s="132" t="s">
        <v>172</v>
      </c>
      <c r="H92" s="133">
        <v>20.612</v>
      </c>
      <c r="I92" s="134"/>
      <c r="J92" s="135">
        <f>ROUND(I92*H92,2)</f>
        <v>0</v>
      </c>
      <c r="K92" s="131" t="s">
        <v>173</v>
      </c>
      <c r="L92" s="32"/>
      <c r="M92" s="136" t="s">
        <v>3</v>
      </c>
      <c r="N92" s="137" t="s">
        <v>42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164</v>
      </c>
      <c r="AT92" s="140" t="s">
        <v>160</v>
      </c>
      <c r="AU92" s="140" t="s">
        <v>81</v>
      </c>
      <c r="AY92" s="17" t="s">
        <v>157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7" t="s">
        <v>79</v>
      </c>
      <c r="BK92" s="141">
        <f>ROUND(I92*H92,2)</f>
        <v>0</v>
      </c>
      <c r="BL92" s="17" t="s">
        <v>164</v>
      </c>
      <c r="BM92" s="140" t="s">
        <v>536</v>
      </c>
    </row>
    <row r="93" spans="2:47" s="1" customFormat="1" ht="12">
      <c r="B93" s="32"/>
      <c r="D93" s="150" t="s">
        <v>175</v>
      </c>
      <c r="F93" s="151" t="s">
        <v>537</v>
      </c>
      <c r="I93" s="152"/>
      <c r="L93" s="32"/>
      <c r="M93" s="153"/>
      <c r="T93" s="53"/>
      <c r="AT93" s="17" t="s">
        <v>175</v>
      </c>
      <c r="AU93" s="17" t="s">
        <v>81</v>
      </c>
    </row>
    <row r="94" spans="2:51" s="12" customFormat="1" ht="12">
      <c r="B94" s="142"/>
      <c r="D94" s="143" t="s">
        <v>166</v>
      </c>
      <c r="E94" s="144" t="s">
        <v>3</v>
      </c>
      <c r="F94" s="145" t="s">
        <v>538</v>
      </c>
      <c r="H94" s="146">
        <v>14.41</v>
      </c>
      <c r="I94" s="147"/>
      <c r="L94" s="142"/>
      <c r="M94" s="148"/>
      <c r="T94" s="149"/>
      <c r="AT94" s="144" t="s">
        <v>166</v>
      </c>
      <c r="AU94" s="144" t="s">
        <v>81</v>
      </c>
      <c r="AV94" s="12" t="s">
        <v>81</v>
      </c>
      <c r="AW94" s="12" t="s">
        <v>32</v>
      </c>
      <c r="AX94" s="12" t="s">
        <v>71</v>
      </c>
      <c r="AY94" s="144" t="s">
        <v>157</v>
      </c>
    </row>
    <row r="95" spans="2:51" s="12" customFormat="1" ht="12">
      <c r="B95" s="142"/>
      <c r="D95" s="143" t="s">
        <v>166</v>
      </c>
      <c r="E95" s="144" t="s">
        <v>3</v>
      </c>
      <c r="F95" s="145" t="s">
        <v>539</v>
      </c>
      <c r="H95" s="146">
        <v>6.202</v>
      </c>
      <c r="I95" s="147"/>
      <c r="L95" s="142"/>
      <c r="M95" s="148"/>
      <c r="T95" s="149"/>
      <c r="AT95" s="144" t="s">
        <v>166</v>
      </c>
      <c r="AU95" s="144" t="s">
        <v>81</v>
      </c>
      <c r="AV95" s="12" t="s">
        <v>81</v>
      </c>
      <c r="AW95" s="12" t="s">
        <v>32</v>
      </c>
      <c r="AX95" s="12" t="s">
        <v>71</v>
      </c>
      <c r="AY95" s="144" t="s">
        <v>157</v>
      </c>
    </row>
    <row r="96" spans="2:51" s="13" customFormat="1" ht="12">
      <c r="B96" s="165"/>
      <c r="D96" s="143" t="s">
        <v>166</v>
      </c>
      <c r="E96" s="166" t="s">
        <v>48</v>
      </c>
      <c r="F96" s="167" t="s">
        <v>234</v>
      </c>
      <c r="H96" s="168">
        <v>20.612</v>
      </c>
      <c r="I96" s="169"/>
      <c r="L96" s="165"/>
      <c r="M96" s="170"/>
      <c r="T96" s="171"/>
      <c r="AT96" s="166" t="s">
        <v>166</v>
      </c>
      <c r="AU96" s="166" t="s">
        <v>81</v>
      </c>
      <c r="AV96" s="13" t="s">
        <v>164</v>
      </c>
      <c r="AW96" s="13" t="s">
        <v>32</v>
      </c>
      <c r="AX96" s="13" t="s">
        <v>79</v>
      </c>
      <c r="AY96" s="166" t="s">
        <v>157</v>
      </c>
    </row>
    <row r="97" spans="2:65" s="1" customFormat="1" ht="62.65" customHeight="1">
      <c r="B97" s="128"/>
      <c r="C97" s="129" t="s">
        <v>158</v>
      </c>
      <c r="D97" s="129" t="s">
        <v>160</v>
      </c>
      <c r="E97" s="130" t="s">
        <v>540</v>
      </c>
      <c r="F97" s="131" t="s">
        <v>541</v>
      </c>
      <c r="G97" s="132" t="s">
        <v>172</v>
      </c>
      <c r="H97" s="133">
        <v>41.224</v>
      </c>
      <c r="I97" s="134"/>
      <c r="J97" s="135">
        <f>ROUND(I97*H97,2)</f>
        <v>0</v>
      </c>
      <c r="K97" s="131" t="s">
        <v>173</v>
      </c>
      <c r="L97" s="32"/>
      <c r="M97" s="136" t="s">
        <v>3</v>
      </c>
      <c r="N97" s="137" t="s">
        <v>42</v>
      </c>
      <c r="P97" s="138">
        <f>O97*H97</f>
        <v>0</v>
      </c>
      <c r="Q97" s="138">
        <v>0</v>
      </c>
      <c r="R97" s="138">
        <f>Q97*H97</f>
        <v>0</v>
      </c>
      <c r="S97" s="138">
        <v>0</v>
      </c>
      <c r="T97" s="139">
        <f>S97*H97</f>
        <v>0</v>
      </c>
      <c r="AR97" s="140" t="s">
        <v>164</v>
      </c>
      <c r="AT97" s="140" t="s">
        <v>160</v>
      </c>
      <c r="AU97" s="140" t="s">
        <v>81</v>
      </c>
      <c r="AY97" s="17" t="s">
        <v>157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7" t="s">
        <v>79</v>
      </c>
      <c r="BK97" s="141">
        <f>ROUND(I97*H97,2)</f>
        <v>0</v>
      </c>
      <c r="BL97" s="17" t="s">
        <v>164</v>
      </c>
      <c r="BM97" s="140" t="s">
        <v>542</v>
      </c>
    </row>
    <row r="98" spans="2:47" s="1" customFormat="1" ht="12">
      <c r="B98" s="32"/>
      <c r="D98" s="150" t="s">
        <v>175</v>
      </c>
      <c r="F98" s="151" t="s">
        <v>543</v>
      </c>
      <c r="I98" s="152"/>
      <c r="L98" s="32"/>
      <c r="M98" s="153"/>
      <c r="T98" s="53"/>
      <c r="AT98" s="17" t="s">
        <v>175</v>
      </c>
      <c r="AU98" s="17" t="s">
        <v>81</v>
      </c>
    </row>
    <row r="99" spans="2:51" s="12" customFormat="1" ht="12">
      <c r="B99" s="142"/>
      <c r="D99" s="143" t="s">
        <v>166</v>
      </c>
      <c r="E99" s="144" t="s">
        <v>3</v>
      </c>
      <c r="F99" s="145" t="s">
        <v>544</v>
      </c>
      <c r="H99" s="146">
        <v>41.224</v>
      </c>
      <c r="I99" s="147"/>
      <c r="L99" s="142"/>
      <c r="M99" s="148"/>
      <c r="T99" s="149"/>
      <c r="AT99" s="144" t="s">
        <v>166</v>
      </c>
      <c r="AU99" s="144" t="s">
        <v>81</v>
      </c>
      <c r="AV99" s="12" t="s">
        <v>81</v>
      </c>
      <c r="AW99" s="12" t="s">
        <v>32</v>
      </c>
      <c r="AX99" s="12" t="s">
        <v>79</v>
      </c>
      <c r="AY99" s="144" t="s">
        <v>157</v>
      </c>
    </row>
    <row r="100" spans="2:65" s="1" customFormat="1" ht="44.25" customHeight="1">
      <c r="B100" s="128"/>
      <c r="C100" s="129" t="s">
        <v>164</v>
      </c>
      <c r="D100" s="129" t="s">
        <v>160</v>
      </c>
      <c r="E100" s="130" t="s">
        <v>466</v>
      </c>
      <c r="F100" s="131" t="s">
        <v>467</v>
      </c>
      <c r="G100" s="132" t="s">
        <v>172</v>
      </c>
      <c r="H100" s="133">
        <v>20.612</v>
      </c>
      <c r="I100" s="134"/>
      <c r="J100" s="135">
        <f>ROUND(I100*H100,2)</f>
        <v>0</v>
      </c>
      <c r="K100" s="131" t="s">
        <v>173</v>
      </c>
      <c r="L100" s="32"/>
      <c r="M100" s="136" t="s">
        <v>3</v>
      </c>
      <c r="N100" s="137" t="s">
        <v>42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164</v>
      </c>
      <c r="AT100" s="140" t="s">
        <v>160</v>
      </c>
      <c r="AU100" s="140" t="s">
        <v>81</v>
      </c>
      <c r="AY100" s="17" t="s">
        <v>157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7" t="s">
        <v>79</v>
      </c>
      <c r="BK100" s="141">
        <f>ROUND(I100*H100,2)</f>
        <v>0</v>
      </c>
      <c r="BL100" s="17" t="s">
        <v>164</v>
      </c>
      <c r="BM100" s="140" t="s">
        <v>545</v>
      </c>
    </row>
    <row r="101" spans="2:47" s="1" customFormat="1" ht="12">
      <c r="B101" s="32"/>
      <c r="D101" s="150" t="s">
        <v>175</v>
      </c>
      <c r="F101" s="151" t="s">
        <v>469</v>
      </c>
      <c r="I101" s="152"/>
      <c r="L101" s="32"/>
      <c r="M101" s="153"/>
      <c r="T101" s="53"/>
      <c r="AT101" s="17" t="s">
        <v>175</v>
      </c>
      <c r="AU101" s="17" t="s">
        <v>81</v>
      </c>
    </row>
    <row r="102" spans="2:51" s="12" customFormat="1" ht="12">
      <c r="B102" s="142"/>
      <c r="D102" s="143" t="s">
        <v>166</v>
      </c>
      <c r="E102" s="144" t="s">
        <v>3</v>
      </c>
      <c r="F102" s="145" t="s">
        <v>48</v>
      </c>
      <c r="H102" s="146">
        <v>20.612</v>
      </c>
      <c r="I102" s="147"/>
      <c r="L102" s="142"/>
      <c r="M102" s="148"/>
      <c r="T102" s="149"/>
      <c r="AT102" s="144" t="s">
        <v>166</v>
      </c>
      <c r="AU102" s="144" t="s">
        <v>81</v>
      </c>
      <c r="AV102" s="12" t="s">
        <v>81</v>
      </c>
      <c r="AW102" s="12" t="s">
        <v>32</v>
      </c>
      <c r="AX102" s="12" t="s">
        <v>79</v>
      </c>
      <c r="AY102" s="144" t="s">
        <v>157</v>
      </c>
    </row>
    <row r="103" spans="2:65" s="1" customFormat="1" ht="44.25" customHeight="1">
      <c r="B103" s="128"/>
      <c r="C103" s="129" t="s">
        <v>187</v>
      </c>
      <c r="D103" s="129" t="s">
        <v>160</v>
      </c>
      <c r="E103" s="130" t="s">
        <v>546</v>
      </c>
      <c r="F103" s="131" t="s">
        <v>547</v>
      </c>
      <c r="G103" s="132" t="s">
        <v>172</v>
      </c>
      <c r="H103" s="133">
        <v>20.612</v>
      </c>
      <c r="I103" s="134"/>
      <c r="J103" s="135">
        <f>ROUND(I103*H103,2)</f>
        <v>0</v>
      </c>
      <c r="K103" s="131" t="s">
        <v>173</v>
      </c>
      <c r="L103" s="32"/>
      <c r="M103" s="136" t="s">
        <v>3</v>
      </c>
      <c r="N103" s="137" t="s">
        <v>42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164</v>
      </c>
      <c r="AT103" s="140" t="s">
        <v>160</v>
      </c>
      <c r="AU103" s="140" t="s">
        <v>81</v>
      </c>
      <c r="AY103" s="17" t="s">
        <v>157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7" t="s">
        <v>79</v>
      </c>
      <c r="BK103" s="141">
        <f>ROUND(I103*H103,2)</f>
        <v>0</v>
      </c>
      <c r="BL103" s="17" t="s">
        <v>164</v>
      </c>
      <c r="BM103" s="140" t="s">
        <v>548</v>
      </c>
    </row>
    <row r="104" spans="2:47" s="1" customFormat="1" ht="12">
      <c r="B104" s="32"/>
      <c r="D104" s="150" t="s">
        <v>175</v>
      </c>
      <c r="F104" s="151" t="s">
        <v>549</v>
      </c>
      <c r="I104" s="152"/>
      <c r="L104" s="32"/>
      <c r="M104" s="153"/>
      <c r="T104" s="53"/>
      <c r="AT104" s="17" t="s">
        <v>175</v>
      </c>
      <c r="AU104" s="17" t="s">
        <v>81</v>
      </c>
    </row>
    <row r="105" spans="2:47" s="1" customFormat="1" ht="29.25">
      <c r="B105" s="32"/>
      <c r="D105" s="143" t="s">
        <v>207</v>
      </c>
      <c r="F105" s="154" t="s">
        <v>550</v>
      </c>
      <c r="I105" s="152"/>
      <c r="L105" s="32"/>
      <c r="M105" s="153"/>
      <c r="T105" s="53"/>
      <c r="AT105" s="17" t="s">
        <v>207</v>
      </c>
      <c r="AU105" s="17" t="s">
        <v>81</v>
      </c>
    </row>
    <row r="106" spans="2:51" s="12" customFormat="1" ht="12">
      <c r="B106" s="142"/>
      <c r="D106" s="143" t="s">
        <v>166</v>
      </c>
      <c r="E106" s="144" t="s">
        <v>3</v>
      </c>
      <c r="F106" s="145" t="s">
        <v>551</v>
      </c>
      <c r="H106" s="146">
        <v>20.612</v>
      </c>
      <c r="I106" s="147"/>
      <c r="L106" s="142"/>
      <c r="M106" s="148"/>
      <c r="T106" s="149"/>
      <c r="AT106" s="144" t="s">
        <v>166</v>
      </c>
      <c r="AU106" s="144" t="s">
        <v>81</v>
      </c>
      <c r="AV106" s="12" t="s">
        <v>81</v>
      </c>
      <c r="AW106" s="12" t="s">
        <v>32</v>
      </c>
      <c r="AX106" s="12" t="s">
        <v>79</v>
      </c>
      <c r="AY106" s="144" t="s">
        <v>157</v>
      </c>
    </row>
    <row r="107" spans="2:65" s="1" customFormat="1" ht="55.5" customHeight="1">
      <c r="B107" s="128"/>
      <c r="C107" s="129" t="s">
        <v>168</v>
      </c>
      <c r="D107" s="129" t="s">
        <v>160</v>
      </c>
      <c r="E107" s="130" t="s">
        <v>552</v>
      </c>
      <c r="F107" s="131" t="s">
        <v>553</v>
      </c>
      <c r="G107" s="132" t="s">
        <v>172</v>
      </c>
      <c r="H107" s="133">
        <v>20.612</v>
      </c>
      <c r="I107" s="134"/>
      <c r="J107" s="135">
        <f>ROUND(I107*H107,2)</f>
        <v>0</v>
      </c>
      <c r="K107" s="131" t="s">
        <v>173</v>
      </c>
      <c r="L107" s="32"/>
      <c r="M107" s="136" t="s">
        <v>3</v>
      </c>
      <c r="N107" s="137" t="s">
        <v>42</v>
      </c>
      <c r="P107" s="138">
        <f>O107*H107</f>
        <v>0</v>
      </c>
      <c r="Q107" s="138">
        <v>0.0177</v>
      </c>
      <c r="R107" s="138">
        <f>Q107*H107</f>
        <v>0.3648324</v>
      </c>
      <c r="S107" s="138">
        <v>0</v>
      </c>
      <c r="T107" s="139">
        <f>S107*H107</f>
        <v>0</v>
      </c>
      <c r="AR107" s="140" t="s">
        <v>164</v>
      </c>
      <c r="AT107" s="140" t="s">
        <v>160</v>
      </c>
      <c r="AU107" s="140" t="s">
        <v>81</v>
      </c>
      <c r="AY107" s="17" t="s">
        <v>157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7" t="s">
        <v>79</v>
      </c>
      <c r="BK107" s="141">
        <f>ROUND(I107*H107,2)</f>
        <v>0</v>
      </c>
      <c r="BL107" s="17" t="s">
        <v>164</v>
      </c>
      <c r="BM107" s="140" t="s">
        <v>554</v>
      </c>
    </row>
    <row r="108" spans="2:47" s="1" customFormat="1" ht="12">
      <c r="B108" s="32"/>
      <c r="D108" s="150" t="s">
        <v>175</v>
      </c>
      <c r="F108" s="151" t="s">
        <v>555</v>
      </c>
      <c r="I108" s="152"/>
      <c r="L108" s="32"/>
      <c r="M108" s="153"/>
      <c r="T108" s="53"/>
      <c r="AT108" s="17" t="s">
        <v>175</v>
      </c>
      <c r="AU108" s="17" t="s">
        <v>81</v>
      </c>
    </row>
    <row r="109" spans="2:51" s="12" customFormat="1" ht="12">
      <c r="B109" s="142"/>
      <c r="D109" s="143" t="s">
        <v>166</v>
      </c>
      <c r="E109" s="144" t="s">
        <v>3</v>
      </c>
      <c r="F109" s="145" t="s">
        <v>556</v>
      </c>
      <c r="H109" s="146">
        <v>20.612</v>
      </c>
      <c r="I109" s="147"/>
      <c r="L109" s="142"/>
      <c r="M109" s="148"/>
      <c r="T109" s="149"/>
      <c r="AT109" s="144" t="s">
        <v>166</v>
      </c>
      <c r="AU109" s="144" t="s">
        <v>81</v>
      </c>
      <c r="AV109" s="12" t="s">
        <v>81</v>
      </c>
      <c r="AW109" s="12" t="s">
        <v>32</v>
      </c>
      <c r="AX109" s="12" t="s">
        <v>79</v>
      </c>
      <c r="AY109" s="144" t="s">
        <v>157</v>
      </c>
    </row>
    <row r="110" spans="2:63" s="11" customFormat="1" ht="22.9" customHeight="1">
      <c r="B110" s="116"/>
      <c r="D110" s="117" t="s">
        <v>70</v>
      </c>
      <c r="E110" s="126" t="s">
        <v>202</v>
      </c>
      <c r="F110" s="126" t="s">
        <v>203</v>
      </c>
      <c r="I110" s="119"/>
      <c r="J110" s="127">
        <f>BK110</f>
        <v>0</v>
      </c>
      <c r="L110" s="116"/>
      <c r="M110" s="121"/>
      <c r="P110" s="122">
        <f>SUM(P111:P112)</f>
        <v>0</v>
      </c>
      <c r="R110" s="122">
        <f>SUM(R111:R112)</f>
        <v>0</v>
      </c>
      <c r="T110" s="123">
        <f>SUM(T111:T112)</f>
        <v>0.2</v>
      </c>
      <c r="AR110" s="117" t="s">
        <v>79</v>
      </c>
      <c r="AT110" s="124" t="s">
        <v>70</v>
      </c>
      <c r="AU110" s="124" t="s">
        <v>79</v>
      </c>
      <c r="AY110" s="117" t="s">
        <v>157</v>
      </c>
      <c r="BK110" s="125">
        <f>SUM(BK111:BK112)</f>
        <v>0</v>
      </c>
    </row>
    <row r="111" spans="2:65" s="1" customFormat="1" ht="24.2" customHeight="1">
      <c r="B111" s="128"/>
      <c r="C111" s="129" t="s">
        <v>195</v>
      </c>
      <c r="D111" s="129" t="s">
        <v>160</v>
      </c>
      <c r="E111" s="130" t="s">
        <v>557</v>
      </c>
      <c r="F111" s="131" t="s">
        <v>558</v>
      </c>
      <c r="G111" s="132" t="s">
        <v>163</v>
      </c>
      <c r="H111" s="133">
        <v>2</v>
      </c>
      <c r="I111" s="134"/>
      <c r="J111" s="135">
        <f>ROUND(I111*H111,2)</f>
        <v>0</v>
      </c>
      <c r="K111" s="131" t="s">
        <v>173</v>
      </c>
      <c r="L111" s="32"/>
      <c r="M111" s="136" t="s">
        <v>3</v>
      </c>
      <c r="N111" s="137" t="s">
        <v>42</v>
      </c>
      <c r="P111" s="138">
        <f>O111*H111</f>
        <v>0</v>
      </c>
      <c r="Q111" s="138">
        <v>0</v>
      </c>
      <c r="R111" s="138">
        <f>Q111*H111</f>
        <v>0</v>
      </c>
      <c r="S111" s="138">
        <v>0.1</v>
      </c>
      <c r="T111" s="139">
        <f>S111*H111</f>
        <v>0.2</v>
      </c>
      <c r="AR111" s="140" t="s">
        <v>164</v>
      </c>
      <c r="AT111" s="140" t="s">
        <v>160</v>
      </c>
      <c r="AU111" s="140" t="s">
        <v>81</v>
      </c>
      <c r="AY111" s="17" t="s">
        <v>157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7" t="s">
        <v>79</v>
      </c>
      <c r="BK111" s="141">
        <f>ROUND(I111*H111,2)</f>
        <v>0</v>
      </c>
      <c r="BL111" s="17" t="s">
        <v>164</v>
      </c>
      <c r="BM111" s="140" t="s">
        <v>559</v>
      </c>
    </row>
    <row r="112" spans="2:47" s="1" customFormat="1" ht="12">
      <c r="B112" s="32"/>
      <c r="D112" s="150" t="s">
        <v>175</v>
      </c>
      <c r="F112" s="151" t="s">
        <v>560</v>
      </c>
      <c r="I112" s="152"/>
      <c r="L112" s="32"/>
      <c r="M112" s="153"/>
      <c r="T112" s="53"/>
      <c r="AT112" s="17" t="s">
        <v>175</v>
      </c>
      <c r="AU112" s="17" t="s">
        <v>81</v>
      </c>
    </row>
    <row r="113" spans="2:63" s="11" customFormat="1" ht="22.9" customHeight="1">
      <c r="B113" s="116"/>
      <c r="D113" s="117" t="s">
        <v>70</v>
      </c>
      <c r="E113" s="126" t="s">
        <v>210</v>
      </c>
      <c r="F113" s="126" t="s">
        <v>561</v>
      </c>
      <c r="I113" s="119"/>
      <c r="J113" s="127">
        <f>BK113</f>
        <v>0</v>
      </c>
      <c r="L113" s="116"/>
      <c r="M113" s="121"/>
      <c r="P113" s="122">
        <f>SUM(P114:P132)</f>
        <v>0</v>
      </c>
      <c r="R113" s="122">
        <f>SUM(R114:R132)</f>
        <v>0</v>
      </c>
      <c r="T113" s="123">
        <f>SUM(T114:T132)</f>
        <v>51.014970000000005</v>
      </c>
      <c r="AR113" s="117" t="s">
        <v>79</v>
      </c>
      <c r="AT113" s="124" t="s">
        <v>70</v>
      </c>
      <c r="AU113" s="124" t="s">
        <v>79</v>
      </c>
      <c r="AY113" s="117" t="s">
        <v>157</v>
      </c>
      <c r="BK113" s="125">
        <f>SUM(BK114:BK132)</f>
        <v>0</v>
      </c>
    </row>
    <row r="114" spans="2:65" s="1" customFormat="1" ht="16.5" customHeight="1">
      <c r="B114" s="128"/>
      <c r="C114" s="129" t="s">
        <v>202</v>
      </c>
      <c r="D114" s="129" t="s">
        <v>160</v>
      </c>
      <c r="E114" s="130" t="s">
        <v>562</v>
      </c>
      <c r="F114" s="131" t="s">
        <v>563</v>
      </c>
      <c r="G114" s="132" t="s">
        <v>172</v>
      </c>
      <c r="H114" s="133">
        <v>10.638</v>
      </c>
      <c r="I114" s="134"/>
      <c r="J114" s="135">
        <f>ROUND(I114*H114,2)</f>
        <v>0</v>
      </c>
      <c r="K114" s="131" t="s">
        <v>173</v>
      </c>
      <c r="L114" s="32"/>
      <c r="M114" s="136" t="s">
        <v>3</v>
      </c>
      <c r="N114" s="137" t="s">
        <v>42</v>
      </c>
      <c r="P114" s="138">
        <f>O114*H114</f>
        <v>0</v>
      </c>
      <c r="Q114" s="138">
        <v>0</v>
      </c>
      <c r="R114" s="138">
        <f>Q114*H114</f>
        <v>0</v>
      </c>
      <c r="S114" s="138">
        <v>2</v>
      </c>
      <c r="T114" s="139">
        <f>S114*H114</f>
        <v>21.276</v>
      </c>
      <c r="AR114" s="140" t="s">
        <v>164</v>
      </c>
      <c r="AT114" s="140" t="s">
        <v>160</v>
      </c>
      <c r="AU114" s="140" t="s">
        <v>81</v>
      </c>
      <c r="AY114" s="17" t="s">
        <v>157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7" t="s">
        <v>79</v>
      </c>
      <c r="BK114" s="141">
        <f>ROUND(I114*H114,2)</f>
        <v>0</v>
      </c>
      <c r="BL114" s="17" t="s">
        <v>164</v>
      </c>
      <c r="BM114" s="140" t="s">
        <v>564</v>
      </c>
    </row>
    <row r="115" spans="2:47" s="1" customFormat="1" ht="12">
      <c r="B115" s="32"/>
      <c r="D115" s="150" t="s">
        <v>175</v>
      </c>
      <c r="F115" s="151" t="s">
        <v>565</v>
      </c>
      <c r="I115" s="152"/>
      <c r="L115" s="32"/>
      <c r="M115" s="153"/>
      <c r="T115" s="53"/>
      <c r="AT115" s="17" t="s">
        <v>175</v>
      </c>
      <c r="AU115" s="17" t="s">
        <v>81</v>
      </c>
    </row>
    <row r="116" spans="2:51" s="12" customFormat="1" ht="22.5">
      <c r="B116" s="142"/>
      <c r="D116" s="143" t="s">
        <v>166</v>
      </c>
      <c r="E116" s="144" t="s">
        <v>3</v>
      </c>
      <c r="F116" s="145" t="s">
        <v>566</v>
      </c>
      <c r="H116" s="146">
        <v>2.76</v>
      </c>
      <c r="I116" s="147"/>
      <c r="L116" s="142"/>
      <c r="M116" s="148"/>
      <c r="T116" s="149"/>
      <c r="AT116" s="144" t="s">
        <v>166</v>
      </c>
      <c r="AU116" s="144" t="s">
        <v>81</v>
      </c>
      <c r="AV116" s="12" t="s">
        <v>81</v>
      </c>
      <c r="AW116" s="12" t="s">
        <v>32</v>
      </c>
      <c r="AX116" s="12" t="s">
        <v>71</v>
      </c>
      <c r="AY116" s="144" t="s">
        <v>157</v>
      </c>
    </row>
    <row r="117" spans="2:51" s="12" customFormat="1" ht="12">
      <c r="B117" s="142"/>
      <c r="D117" s="143" t="s">
        <v>166</v>
      </c>
      <c r="E117" s="144" t="s">
        <v>3</v>
      </c>
      <c r="F117" s="145" t="s">
        <v>567</v>
      </c>
      <c r="H117" s="146">
        <v>0.94</v>
      </c>
      <c r="I117" s="147"/>
      <c r="L117" s="142"/>
      <c r="M117" s="148"/>
      <c r="T117" s="149"/>
      <c r="AT117" s="144" t="s">
        <v>166</v>
      </c>
      <c r="AU117" s="144" t="s">
        <v>81</v>
      </c>
      <c r="AV117" s="12" t="s">
        <v>81</v>
      </c>
      <c r="AW117" s="12" t="s">
        <v>32</v>
      </c>
      <c r="AX117" s="12" t="s">
        <v>71</v>
      </c>
      <c r="AY117" s="144" t="s">
        <v>157</v>
      </c>
    </row>
    <row r="118" spans="2:51" s="12" customFormat="1" ht="22.5">
      <c r="B118" s="142"/>
      <c r="D118" s="143" t="s">
        <v>166</v>
      </c>
      <c r="E118" s="144" t="s">
        <v>3</v>
      </c>
      <c r="F118" s="145" t="s">
        <v>568</v>
      </c>
      <c r="H118" s="146">
        <v>6.218</v>
      </c>
      <c r="I118" s="147"/>
      <c r="L118" s="142"/>
      <c r="M118" s="148"/>
      <c r="T118" s="149"/>
      <c r="AT118" s="144" t="s">
        <v>166</v>
      </c>
      <c r="AU118" s="144" t="s">
        <v>81</v>
      </c>
      <c r="AV118" s="12" t="s">
        <v>81</v>
      </c>
      <c r="AW118" s="12" t="s">
        <v>32</v>
      </c>
      <c r="AX118" s="12" t="s">
        <v>71</v>
      </c>
      <c r="AY118" s="144" t="s">
        <v>157</v>
      </c>
    </row>
    <row r="119" spans="2:51" s="12" customFormat="1" ht="12">
      <c r="B119" s="142"/>
      <c r="D119" s="143" t="s">
        <v>166</v>
      </c>
      <c r="E119" s="144" t="s">
        <v>3</v>
      </c>
      <c r="F119" s="145" t="s">
        <v>569</v>
      </c>
      <c r="H119" s="146">
        <v>0.72</v>
      </c>
      <c r="I119" s="147"/>
      <c r="L119" s="142"/>
      <c r="M119" s="148"/>
      <c r="T119" s="149"/>
      <c r="AT119" s="144" t="s">
        <v>166</v>
      </c>
      <c r="AU119" s="144" t="s">
        <v>81</v>
      </c>
      <c r="AV119" s="12" t="s">
        <v>81</v>
      </c>
      <c r="AW119" s="12" t="s">
        <v>32</v>
      </c>
      <c r="AX119" s="12" t="s">
        <v>71</v>
      </c>
      <c r="AY119" s="144" t="s">
        <v>157</v>
      </c>
    </row>
    <row r="120" spans="2:51" s="13" customFormat="1" ht="12">
      <c r="B120" s="165"/>
      <c r="D120" s="143" t="s">
        <v>166</v>
      </c>
      <c r="E120" s="166" t="s">
        <v>3</v>
      </c>
      <c r="F120" s="167" t="s">
        <v>234</v>
      </c>
      <c r="H120" s="168">
        <v>10.638</v>
      </c>
      <c r="I120" s="169"/>
      <c r="L120" s="165"/>
      <c r="M120" s="170"/>
      <c r="T120" s="171"/>
      <c r="AT120" s="166" t="s">
        <v>166</v>
      </c>
      <c r="AU120" s="166" t="s">
        <v>81</v>
      </c>
      <c r="AV120" s="13" t="s">
        <v>164</v>
      </c>
      <c r="AW120" s="13" t="s">
        <v>32</v>
      </c>
      <c r="AX120" s="13" t="s">
        <v>79</v>
      </c>
      <c r="AY120" s="166" t="s">
        <v>157</v>
      </c>
    </row>
    <row r="121" spans="2:65" s="1" customFormat="1" ht="16.5" customHeight="1">
      <c r="B121" s="128"/>
      <c r="C121" s="129" t="s">
        <v>210</v>
      </c>
      <c r="D121" s="129" t="s">
        <v>160</v>
      </c>
      <c r="E121" s="130" t="s">
        <v>570</v>
      </c>
      <c r="F121" s="131" t="s">
        <v>571</v>
      </c>
      <c r="G121" s="132" t="s">
        <v>172</v>
      </c>
      <c r="H121" s="133">
        <v>3.696</v>
      </c>
      <c r="I121" s="134"/>
      <c r="J121" s="135">
        <f>ROUND(I121*H121,2)</f>
        <v>0</v>
      </c>
      <c r="K121" s="131" t="s">
        <v>173</v>
      </c>
      <c r="L121" s="32"/>
      <c r="M121" s="136" t="s">
        <v>3</v>
      </c>
      <c r="N121" s="137" t="s">
        <v>42</v>
      </c>
      <c r="P121" s="138">
        <f>O121*H121</f>
        <v>0</v>
      </c>
      <c r="Q121" s="138">
        <v>0</v>
      </c>
      <c r="R121" s="138">
        <f>Q121*H121</f>
        <v>0</v>
      </c>
      <c r="S121" s="138">
        <v>2.4</v>
      </c>
      <c r="T121" s="139">
        <f>S121*H121</f>
        <v>8.8704</v>
      </c>
      <c r="AR121" s="140" t="s">
        <v>164</v>
      </c>
      <c r="AT121" s="140" t="s">
        <v>160</v>
      </c>
      <c r="AU121" s="140" t="s">
        <v>81</v>
      </c>
      <c r="AY121" s="17" t="s">
        <v>157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7" t="s">
        <v>79</v>
      </c>
      <c r="BK121" s="141">
        <f>ROUND(I121*H121,2)</f>
        <v>0</v>
      </c>
      <c r="BL121" s="17" t="s">
        <v>164</v>
      </c>
      <c r="BM121" s="140" t="s">
        <v>572</v>
      </c>
    </row>
    <row r="122" spans="2:47" s="1" customFormat="1" ht="12">
      <c r="B122" s="32"/>
      <c r="D122" s="150" t="s">
        <v>175</v>
      </c>
      <c r="F122" s="151" t="s">
        <v>573</v>
      </c>
      <c r="I122" s="152"/>
      <c r="L122" s="32"/>
      <c r="M122" s="153"/>
      <c r="T122" s="53"/>
      <c r="AT122" s="17" t="s">
        <v>175</v>
      </c>
      <c r="AU122" s="17" t="s">
        <v>81</v>
      </c>
    </row>
    <row r="123" spans="2:51" s="12" customFormat="1" ht="12">
      <c r="B123" s="142"/>
      <c r="D123" s="143" t="s">
        <v>166</v>
      </c>
      <c r="E123" s="144" t="s">
        <v>3</v>
      </c>
      <c r="F123" s="145" t="s">
        <v>574</v>
      </c>
      <c r="H123" s="146">
        <v>3.696</v>
      </c>
      <c r="I123" s="147"/>
      <c r="L123" s="142"/>
      <c r="M123" s="148"/>
      <c r="T123" s="149"/>
      <c r="AT123" s="144" t="s">
        <v>166</v>
      </c>
      <c r="AU123" s="144" t="s">
        <v>81</v>
      </c>
      <c r="AV123" s="12" t="s">
        <v>81</v>
      </c>
      <c r="AW123" s="12" t="s">
        <v>32</v>
      </c>
      <c r="AX123" s="12" t="s">
        <v>79</v>
      </c>
      <c r="AY123" s="144" t="s">
        <v>157</v>
      </c>
    </row>
    <row r="124" spans="2:65" s="1" customFormat="1" ht="37.9" customHeight="1">
      <c r="B124" s="128"/>
      <c r="C124" s="129" t="s">
        <v>215</v>
      </c>
      <c r="D124" s="129" t="s">
        <v>160</v>
      </c>
      <c r="E124" s="130" t="s">
        <v>575</v>
      </c>
      <c r="F124" s="131" t="s">
        <v>576</v>
      </c>
      <c r="G124" s="132" t="s">
        <v>172</v>
      </c>
      <c r="H124" s="133">
        <v>1.512</v>
      </c>
      <c r="I124" s="134"/>
      <c r="J124" s="135">
        <f>ROUND(I124*H124,2)</f>
        <v>0</v>
      </c>
      <c r="K124" s="131" t="s">
        <v>173</v>
      </c>
      <c r="L124" s="32"/>
      <c r="M124" s="136" t="s">
        <v>3</v>
      </c>
      <c r="N124" s="137" t="s">
        <v>42</v>
      </c>
      <c r="P124" s="138">
        <f>O124*H124</f>
        <v>0</v>
      </c>
      <c r="Q124" s="138">
        <v>0</v>
      </c>
      <c r="R124" s="138">
        <f>Q124*H124</f>
        <v>0</v>
      </c>
      <c r="S124" s="138">
        <v>2.1</v>
      </c>
      <c r="T124" s="139">
        <f>S124*H124</f>
        <v>3.1752000000000002</v>
      </c>
      <c r="AR124" s="140" t="s">
        <v>164</v>
      </c>
      <c r="AT124" s="140" t="s">
        <v>160</v>
      </c>
      <c r="AU124" s="140" t="s">
        <v>81</v>
      </c>
      <c r="AY124" s="17" t="s">
        <v>157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7" t="s">
        <v>79</v>
      </c>
      <c r="BK124" s="141">
        <f>ROUND(I124*H124,2)</f>
        <v>0</v>
      </c>
      <c r="BL124" s="17" t="s">
        <v>164</v>
      </c>
      <c r="BM124" s="140" t="s">
        <v>577</v>
      </c>
    </row>
    <row r="125" spans="2:47" s="1" customFormat="1" ht="12">
      <c r="B125" s="32"/>
      <c r="D125" s="150" t="s">
        <v>175</v>
      </c>
      <c r="F125" s="151" t="s">
        <v>578</v>
      </c>
      <c r="I125" s="152"/>
      <c r="L125" s="32"/>
      <c r="M125" s="153"/>
      <c r="T125" s="53"/>
      <c r="AT125" s="17" t="s">
        <v>175</v>
      </c>
      <c r="AU125" s="17" t="s">
        <v>81</v>
      </c>
    </row>
    <row r="126" spans="2:51" s="12" customFormat="1" ht="12">
      <c r="B126" s="142"/>
      <c r="D126" s="143" t="s">
        <v>166</v>
      </c>
      <c r="E126" s="144" t="s">
        <v>3</v>
      </c>
      <c r="F126" s="145" t="s">
        <v>579</v>
      </c>
      <c r="H126" s="146">
        <v>1.512</v>
      </c>
      <c r="I126" s="147"/>
      <c r="L126" s="142"/>
      <c r="M126" s="148"/>
      <c r="T126" s="149"/>
      <c r="AT126" s="144" t="s">
        <v>166</v>
      </c>
      <c r="AU126" s="144" t="s">
        <v>81</v>
      </c>
      <c r="AV126" s="12" t="s">
        <v>81</v>
      </c>
      <c r="AW126" s="12" t="s">
        <v>32</v>
      </c>
      <c r="AX126" s="12" t="s">
        <v>79</v>
      </c>
      <c r="AY126" s="144" t="s">
        <v>157</v>
      </c>
    </row>
    <row r="127" spans="2:65" s="1" customFormat="1" ht="24.2" customHeight="1">
      <c r="B127" s="128"/>
      <c r="C127" s="129" t="s">
        <v>221</v>
      </c>
      <c r="D127" s="129" t="s">
        <v>160</v>
      </c>
      <c r="E127" s="130" t="s">
        <v>580</v>
      </c>
      <c r="F127" s="131" t="s">
        <v>581</v>
      </c>
      <c r="G127" s="132" t="s">
        <v>172</v>
      </c>
      <c r="H127" s="133">
        <v>79.83</v>
      </c>
      <c r="I127" s="134"/>
      <c r="J127" s="135">
        <f>ROUND(I127*H127,2)</f>
        <v>0</v>
      </c>
      <c r="K127" s="131" t="s">
        <v>173</v>
      </c>
      <c r="L127" s="32"/>
      <c r="M127" s="136" t="s">
        <v>3</v>
      </c>
      <c r="N127" s="137" t="s">
        <v>42</v>
      </c>
      <c r="P127" s="138">
        <f>O127*H127</f>
        <v>0</v>
      </c>
      <c r="Q127" s="138">
        <v>0</v>
      </c>
      <c r="R127" s="138">
        <f>Q127*H127</f>
        <v>0</v>
      </c>
      <c r="S127" s="138">
        <v>0.039</v>
      </c>
      <c r="T127" s="139">
        <f>S127*H127</f>
        <v>3.1133699999999997</v>
      </c>
      <c r="AR127" s="140" t="s">
        <v>164</v>
      </c>
      <c r="AT127" s="140" t="s">
        <v>160</v>
      </c>
      <c r="AU127" s="140" t="s">
        <v>81</v>
      </c>
      <c r="AY127" s="17" t="s">
        <v>157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7" t="s">
        <v>79</v>
      </c>
      <c r="BK127" s="141">
        <f>ROUND(I127*H127,2)</f>
        <v>0</v>
      </c>
      <c r="BL127" s="17" t="s">
        <v>164</v>
      </c>
      <c r="BM127" s="140" t="s">
        <v>582</v>
      </c>
    </row>
    <row r="128" spans="2:47" s="1" customFormat="1" ht="12">
      <c r="B128" s="32"/>
      <c r="D128" s="150" t="s">
        <v>175</v>
      </c>
      <c r="F128" s="151" t="s">
        <v>583</v>
      </c>
      <c r="I128" s="152"/>
      <c r="L128" s="32"/>
      <c r="M128" s="153"/>
      <c r="T128" s="53"/>
      <c r="AT128" s="17" t="s">
        <v>175</v>
      </c>
      <c r="AU128" s="17" t="s">
        <v>81</v>
      </c>
    </row>
    <row r="129" spans="2:51" s="12" customFormat="1" ht="12">
      <c r="B129" s="142"/>
      <c r="D129" s="143" t="s">
        <v>166</v>
      </c>
      <c r="E129" s="144" t="s">
        <v>3</v>
      </c>
      <c r="F129" s="145" t="s">
        <v>584</v>
      </c>
      <c r="H129" s="146">
        <v>79.83</v>
      </c>
      <c r="I129" s="147"/>
      <c r="L129" s="142"/>
      <c r="M129" s="148"/>
      <c r="T129" s="149"/>
      <c r="AT129" s="144" t="s">
        <v>166</v>
      </c>
      <c r="AU129" s="144" t="s">
        <v>81</v>
      </c>
      <c r="AV129" s="12" t="s">
        <v>81</v>
      </c>
      <c r="AW129" s="12" t="s">
        <v>32</v>
      </c>
      <c r="AX129" s="12" t="s">
        <v>79</v>
      </c>
      <c r="AY129" s="144" t="s">
        <v>157</v>
      </c>
    </row>
    <row r="130" spans="2:65" s="1" customFormat="1" ht="55.5" customHeight="1">
      <c r="B130" s="128"/>
      <c r="C130" s="129" t="s">
        <v>226</v>
      </c>
      <c r="D130" s="129" t="s">
        <v>160</v>
      </c>
      <c r="E130" s="130" t="s">
        <v>585</v>
      </c>
      <c r="F130" s="131" t="s">
        <v>586</v>
      </c>
      <c r="G130" s="132" t="s">
        <v>172</v>
      </c>
      <c r="H130" s="133">
        <v>32.4</v>
      </c>
      <c r="I130" s="134"/>
      <c r="J130" s="135">
        <f>ROUND(I130*H130,2)</f>
        <v>0</v>
      </c>
      <c r="K130" s="131" t="s">
        <v>173</v>
      </c>
      <c r="L130" s="32"/>
      <c r="M130" s="136" t="s">
        <v>3</v>
      </c>
      <c r="N130" s="137" t="s">
        <v>42</v>
      </c>
      <c r="P130" s="138">
        <f>O130*H130</f>
        <v>0</v>
      </c>
      <c r="Q130" s="138">
        <v>0</v>
      </c>
      <c r="R130" s="138">
        <f>Q130*H130</f>
        <v>0</v>
      </c>
      <c r="S130" s="138">
        <v>0.45</v>
      </c>
      <c r="T130" s="139">
        <f>S130*H130</f>
        <v>14.58</v>
      </c>
      <c r="AR130" s="140" t="s">
        <v>164</v>
      </c>
      <c r="AT130" s="140" t="s">
        <v>160</v>
      </c>
      <c r="AU130" s="140" t="s">
        <v>81</v>
      </c>
      <c r="AY130" s="17" t="s">
        <v>157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7" t="s">
        <v>79</v>
      </c>
      <c r="BK130" s="141">
        <f>ROUND(I130*H130,2)</f>
        <v>0</v>
      </c>
      <c r="BL130" s="17" t="s">
        <v>164</v>
      </c>
      <c r="BM130" s="140" t="s">
        <v>587</v>
      </c>
    </row>
    <row r="131" spans="2:47" s="1" customFormat="1" ht="12">
      <c r="B131" s="32"/>
      <c r="D131" s="150" t="s">
        <v>175</v>
      </c>
      <c r="F131" s="151" t="s">
        <v>588</v>
      </c>
      <c r="I131" s="152"/>
      <c r="L131" s="32"/>
      <c r="M131" s="153"/>
      <c r="T131" s="53"/>
      <c r="AT131" s="17" t="s">
        <v>175</v>
      </c>
      <c r="AU131" s="17" t="s">
        <v>81</v>
      </c>
    </row>
    <row r="132" spans="2:51" s="12" customFormat="1" ht="12">
      <c r="B132" s="142"/>
      <c r="D132" s="143" t="s">
        <v>166</v>
      </c>
      <c r="E132" s="144" t="s">
        <v>3</v>
      </c>
      <c r="F132" s="145" t="s">
        <v>589</v>
      </c>
      <c r="H132" s="146">
        <v>32.4</v>
      </c>
      <c r="I132" s="147"/>
      <c r="L132" s="142"/>
      <c r="M132" s="148"/>
      <c r="T132" s="149"/>
      <c r="AT132" s="144" t="s">
        <v>166</v>
      </c>
      <c r="AU132" s="144" t="s">
        <v>81</v>
      </c>
      <c r="AV132" s="12" t="s">
        <v>81</v>
      </c>
      <c r="AW132" s="12" t="s">
        <v>32</v>
      </c>
      <c r="AX132" s="12" t="s">
        <v>79</v>
      </c>
      <c r="AY132" s="144" t="s">
        <v>157</v>
      </c>
    </row>
    <row r="133" spans="2:63" s="11" customFormat="1" ht="22.9" customHeight="1">
      <c r="B133" s="116"/>
      <c r="D133" s="117" t="s">
        <v>70</v>
      </c>
      <c r="E133" s="126" t="s">
        <v>590</v>
      </c>
      <c r="F133" s="126" t="s">
        <v>591</v>
      </c>
      <c r="I133" s="119"/>
      <c r="J133" s="127">
        <f>BK133</f>
        <v>0</v>
      </c>
      <c r="L133" s="116"/>
      <c r="M133" s="121"/>
      <c r="P133" s="122">
        <f>SUM(P134:P152)</f>
        <v>0</v>
      </c>
      <c r="R133" s="122">
        <f>SUM(R134:R152)</f>
        <v>0</v>
      </c>
      <c r="T133" s="123">
        <f>SUM(T134:T152)</f>
        <v>0</v>
      </c>
      <c r="AR133" s="117" t="s">
        <v>79</v>
      </c>
      <c r="AT133" s="124" t="s">
        <v>70</v>
      </c>
      <c r="AU133" s="124" t="s">
        <v>79</v>
      </c>
      <c r="AY133" s="117" t="s">
        <v>157</v>
      </c>
      <c r="BK133" s="125">
        <f>SUM(BK134:BK152)</f>
        <v>0</v>
      </c>
    </row>
    <row r="134" spans="2:65" s="1" customFormat="1" ht="21.75" customHeight="1">
      <c r="B134" s="128"/>
      <c r="C134" s="129" t="s">
        <v>235</v>
      </c>
      <c r="D134" s="129" t="s">
        <v>160</v>
      </c>
      <c r="E134" s="130" t="s">
        <v>592</v>
      </c>
      <c r="F134" s="131" t="s">
        <v>593</v>
      </c>
      <c r="G134" s="132" t="s">
        <v>198</v>
      </c>
      <c r="H134" s="133">
        <v>59.79</v>
      </c>
      <c r="I134" s="134"/>
      <c r="J134" s="135">
        <f>ROUND(I134*H134,2)</f>
        <v>0</v>
      </c>
      <c r="K134" s="131" t="s">
        <v>173</v>
      </c>
      <c r="L134" s="32"/>
      <c r="M134" s="136" t="s">
        <v>3</v>
      </c>
      <c r="N134" s="137" t="s">
        <v>42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164</v>
      </c>
      <c r="AT134" s="140" t="s">
        <v>160</v>
      </c>
      <c r="AU134" s="140" t="s">
        <v>81</v>
      </c>
      <c r="AY134" s="17" t="s">
        <v>157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7" t="s">
        <v>79</v>
      </c>
      <c r="BK134" s="141">
        <f>ROUND(I134*H134,2)</f>
        <v>0</v>
      </c>
      <c r="BL134" s="17" t="s">
        <v>164</v>
      </c>
      <c r="BM134" s="140" t="s">
        <v>594</v>
      </c>
    </row>
    <row r="135" spans="2:47" s="1" customFormat="1" ht="12">
      <c r="B135" s="32"/>
      <c r="D135" s="150" t="s">
        <v>175</v>
      </c>
      <c r="F135" s="151" t="s">
        <v>595</v>
      </c>
      <c r="I135" s="152"/>
      <c r="L135" s="32"/>
      <c r="M135" s="153"/>
      <c r="T135" s="53"/>
      <c r="AT135" s="17" t="s">
        <v>175</v>
      </c>
      <c r="AU135" s="17" t="s">
        <v>81</v>
      </c>
    </row>
    <row r="136" spans="2:65" s="1" customFormat="1" ht="33" customHeight="1">
      <c r="B136" s="128"/>
      <c r="C136" s="129" t="s">
        <v>241</v>
      </c>
      <c r="D136" s="129" t="s">
        <v>160</v>
      </c>
      <c r="E136" s="130" t="s">
        <v>596</v>
      </c>
      <c r="F136" s="131" t="s">
        <v>597</v>
      </c>
      <c r="G136" s="132" t="s">
        <v>198</v>
      </c>
      <c r="H136" s="133">
        <v>58.39</v>
      </c>
      <c r="I136" s="134"/>
      <c r="J136" s="135">
        <f>ROUND(I136*H136,2)</f>
        <v>0</v>
      </c>
      <c r="K136" s="131" t="s">
        <v>173</v>
      </c>
      <c r="L136" s="32"/>
      <c r="M136" s="136" t="s">
        <v>3</v>
      </c>
      <c r="N136" s="137" t="s">
        <v>42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164</v>
      </c>
      <c r="AT136" s="140" t="s">
        <v>160</v>
      </c>
      <c r="AU136" s="140" t="s">
        <v>81</v>
      </c>
      <c r="AY136" s="17" t="s">
        <v>157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7" t="s">
        <v>79</v>
      </c>
      <c r="BK136" s="141">
        <f>ROUND(I136*H136,2)</f>
        <v>0</v>
      </c>
      <c r="BL136" s="17" t="s">
        <v>164</v>
      </c>
      <c r="BM136" s="140" t="s">
        <v>598</v>
      </c>
    </row>
    <row r="137" spans="2:47" s="1" customFormat="1" ht="12">
      <c r="B137" s="32"/>
      <c r="D137" s="150" t="s">
        <v>175</v>
      </c>
      <c r="F137" s="151" t="s">
        <v>599</v>
      </c>
      <c r="I137" s="152"/>
      <c r="L137" s="32"/>
      <c r="M137" s="153"/>
      <c r="T137" s="53"/>
      <c r="AT137" s="17" t="s">
        <v>175</v>
      </c>
      <c r="AU137" s="17" t="s">
        <v>81</v>
      </c>
    </row>
    <row r="138" spans="2:65" s="1" customFormat="1" ht="44.25" customHeight="1">
      <c r="B138" s="128"/>
      <c r="C138" s="129" t="s">
        <v>9</v>
      </c>
      <c r="D138" s="129" t="s">
        <v>160</v>
      </c>
      <c r="E138" s="130" t="s">
        <v>600</v>
      </c>
      <c r="F138" s="131" t="s">
        <v>601</v>
      </c>
      <c r="G138" s="132" t="s">
        <v>198</v>
      </c>
      <c r="H138" s="133">
        <v>525.51</v>
      </c>
      <c r="I138" s="134"/>
      <c r="J138" s="135">
        <f>ROUND(I138*H138,2)</f>
        <v>0</v>
      </c>
      <c r="K138" s="131" t="s">
        <v>173</v>
      </c>
      <c r="L138" s="32"/>
      <c r="M138" s="136" t="s">
        <v>3</v>
      </c>
      <c r="N138" s="137" t="s">
        <v>42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164</v>
      </c>
      <c r="AT138" s="140" t="s">
        <v>160</v>
      </c>
      <c r="AU138" s="140" t="s">
        <v>81</v>
      </c>
      <c r="AY138" s="17" t="s">
        <v>157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7" t="s">
        <v>79</v>
      </c>
      <c r="BK138" s="141">
        <f>ROUND(I138*H138,2)</f>
        <v>0</v>
      </c>
      <c r="BL138" s="17" t="s">
        <v>164</v>
      </c>
      <c r="BM138" s="140" t="s">
        <v>602</v>
      </c>
    </row>
    <row r="139" spans="2:47" s="1" customFormat="1" ht="12">
      <c r="B139" s="32"/>
      <c r="D139" s="150" t="s">
        <v>175</v>
      </c>
      <c r="F139" s="151" t="s">
        <v>603</v>
      </c>
      <c r="I139" s="152"/>
      <c r="L139" s="32"/>
      <c r="M139" s="153"/>
      <c r="T139" s="53"/>
      <c r="AT139" s="17" t="s">
        <v>175</v>
      </c>
      <c r="AU139" s="17" t="s">
        <v>81</v>
      </c>
    </row>
    <row r="140" spans="2:51" s="12" customFormat="1" ht="12">
      <c r="B140" s="142"/>
      <c r="D140" s="143" t="s">
        <v>166</v>
      </c>
      <c r="F140" s="145" t="s">
        <v>604</v>
      </c>
      <c r="H140" s="146">
        <v>525.51</v>
      </c>
      <c r="I140" s="147"/>
      <c r="L140" s="142"/>
      <c r="M140" s="148"/>
      <c r="T140" s="149"/>
      <c r="AT140" s="144" t="s">
        <v>166</v>
      </c>
      <c r="AU140" s="144" t="s">
        <v>81</v>
      </c>
      <c r="AV140" s="12" t="s">
        <v>81</v>
      </c>
      <c r="AW140" s="12" t="s">
        <v>4</v>
      </c>
      <c r="AX140" s="12" t="s">
        <v>79</v>
      </c>
      <c r="AY140" s="144" t="s">
        <v>157</v>
      </c>
    </row>
    <row r="141" spans="2:65" s="1" customFormat="1" ht="44.25" customHeight="1">
      <c r="B141" s="128"/>
      <c r="C141" s="129" t="s">
        <v>253</v>
      </c>
      <c r="D141" s="129" t="s">
        <v>160</v>
      </c>
      <c r="E141" s="130" t="s">
        <v>605</v>
      </c>
      <c r="F141" s="131" t="s">
        <v>606</v>
      </c>
      <c r="G141" s="132" t="s">
        <v>198</v>
      </c>
      <c r="H141" s="133">
        <v>19.22</v>
      </c>
      <c r="I141" s="134"/>
      <c r="J141" s="135">
        <f>ROUND(I141*H141,2)</f>
        <v>0</v>
      </c>
      <c r="K141" s="131" t="s">
        <v>173</v>
      </c>
      <c r="L141" s="32"/>
      <c r="M141" s="136" t="s">
        <v>3</v>
      </c>
      <c r="N141" s="137" t="s">
        <v>42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164</v>
      </c>
      <c r="AT141" s="140" t="s">
        <v>160</v>
      </c>
      <c r="AU141" s="140" t="s">
        <v>81</v>
      </c>
      <c r="AY141" s="17" t="s">
        <v>157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7" t="s">
        <v>79</v>
      </c>
      <c r="BK141" s="141">
        <f>ROUND(I141*H141,2)</f>
        <v>0</v>
      </c>
      <c r="BL141" s="17" t="s">
        <v>164</v>
      </c>
      <c r="BM141" s="140" t="s">
        <v>607</v>
      </c>
    </row>
    <row r="142" spans="2:47" s="1" customFormat="1" ht="12">
      <c r="B142" s="32"/>
      <c r="D142" s="150" t="s">
        <v>175</v>
      </c>
      <c r="F142" s="151" t="s">
        <v>608</v>
      </c>
      <c r="I142" s="152"/>
      <c r="L142" s="32"/>
      <c r="M142" s="153"/>
      <c r="T142" s="53"/>
      <c r="AT142" s="17" t="s">
        <v>175</v>
      </c>
      <c r="AU142" s="17" t="s">
        <v>81</v>
      </c>
    </row>
    <row r="143" spans="2:51" s="12" customFormat="1" ht="12">
      <c r="B143" s="142"/>
      <c r="D143" s="143" t="s">
        <v>166</v>
      </c>
      <c r="E143" s="144" t="s">
        <v>3</v>
      </c>
      <c r="F143" s="145" t="s">
        <v>609</v>
      </c>
      <c r="H143" s="146">
        <v>19.22</v>
      </c>
      <c r="I143" s="147"/>
      <c r="L143" s="142"/>
      <c r="M143" s="148"/>
      <c r="T143" s="149"/>
      <c r="AT143" s="144" t="s">
        <v>166</v>
      </c>
      <c r="AU143" s="144" t="s">
        <v>81</v>
      </c>
      <c r="AV143" s="12" t="s">
        <v>81</v>
      </c>
      <c r="AW143" s="12" t="s">
        <v>32</v>
      </c>
      <c r="AX143" s="12" t="s">
        <v>79</v>
      </c>
      <c r="AY143" s="144" t="s">
        <v>157</v>
      </c>
    </row>
    <row r="144" spans="2:65" s="1" customFormat="1" ht="44.25" customHeight="1">
      <c r="B144" s="128"/>
      <c r="C144" s="129" t="s">
        <v>259</v>
      </c>
      <c r="D144" s="129" t="s">
        <v>160</v>
      </c>
      <c r="E144" s="130" t="s">
        <v>610</v>
      </c>
      <c r="F144" s="131" t="s">
        <v>611</v>
      </c>
      <c r="G144" s="132" t="s">
        <v>198</v>
      </c>
      <c r="H144" s="133">
        <v>21.276</v>
      </c>
      <c r="I144" s="134"/>
      <c r="J144" s="135">
        <f>ROUND(I144*H144,2)</f>
        <v>0</v>
      </c>
      <c r="K144" s="131" t="s">
        <v>173</v>
      </c>
      <c r="L144" s="32"/>
      <c r="M144" s="136" t="s">
        <v>3</v>
      </c>
      <c r="N144" s="137" t="s">
        <v>42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164</v>
      </c>
      <c r="AT144" s="140" t="s">
        <v>160</v>
      </c>
      <c r="AU144" s="140" t="s">
        <v>81</v>
      </c>
      <c r="AY144" s="17" t="s">
        <v>157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7" t="s">
        <v>79</v>
      </c>
      <c r="BK144" s="141">
        <f>ROUND(I144*H144,2)</f>
        <v>0</v>
      </c>
      <c r="BL144" s="17" t="s">
        <v>164</v>
      </c>
      <c r="BM144" s="140" t="s">
        <v>612</v>
      </c>
    </row>
    <row r="145" spans="2:47" s="1" customFormat="1" ht="12">
      <c r="B145" s="32"/>
      <c r="D145" s="150" t="s">
        <v>175</v>
      </c>
      <c r="F145" s="151" t="s">
        <v>613</v>
      </c>
      <c r="I145" s="152"/>
      <c r="L145" s="32"/>
      <c r="M145" s="153"/>
      <c r="T145" s="53"/>
      <c r="AT145" s="17" t="s">
        <v>175</v>
      </c>
      <c r="AU145" s="17" t="s">
        <v>81</v>
      </c>
    </row>
    <row r="146" spans="2:51" s="12" customFormat="1" ht="12">
      <c r="B146" s="142"/>
      <c r="D146" s="143" t="s">
        <v>166</v>
      </c>
      <c r="E146" s="144" t="s">
        <v>3</v>
      </c>
      <c r="F146" s="145" t="s">
        <v>614</v>
      </c>
      <c r="H146" s="146">
        <v>21.276</v>
      </c>
      <c r="I146" s="147"/>
      <c r="L146" s="142"/>
      <c r="M146" s="148"/>
      <c r="T146" s="149"/>
      <c r="AT146" s="144" t="s">
        <v>166</v>
      </c>
      <c r="AU146" s="144" t="s">
        <v>81</v>
      </c>
      <c r="AV146" s="12" t="s">
        <v>81</v>
      </c>
      <c r="AW146" s="12" t="s">
        <v>32</v>
      </c>
      <c r="AX146" s="12" t="s">
        <v>79</v>
      </c>
      <c r="AY146" s="144" t="s">
        <v>157</v>
      </c>
    </row>
    <row r="147" spans="2:65" s="1" customFormat="1" ht="44.25" customHeight="1">
      <c r="B147" s="128"/>
      <c r="C147" s="129" t="s">
        <v>265</v>
      </c>
      <c r="D147" s="129" t="s">
        <v>160</v>
      </c>
      <c r="E147" s="130" t="s">
        <v>615</v>
      </c>
      <c r="F147" s="131" t="s">
        <v>616</v>
      </c>
      <c r="G147" s="132" t="s">
        <v>198</v>
      </c>
      <c r="H147" s="133">
        <v>14.58</v>
      </c>
      <c r="I147" s="134"/>
      <c r="J147" s="135">
        <f>ROUND(I147*H147,2)</f>
        <v>0</v>
      </c>
      <c r="K147" s="131" t="s">
        <v>173</v>
      </c>
      <c r="L147" s="32"/>
      <c r="M147" s="136" t="s">
        <v>3</v>
      </c>
      <c r="N147" s="137" t="s">
        <v>42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164</v>
      </c>
      <c r="AT147" s="140" t="s">
        <v>160</v>
      </c>
      <c r="AU147" s="140" t="s">
        <v>81</v>
      </c>
      <c r="AY147" s="17" t="s">
        <v>157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7" t="s">
        <v>79</v>
      </c>
      <c r="BK147" s="141">
        <f>ROUND(I147*H147,2)</f>
        <v>0</v>
      </c>
      <c r="BL147" s="17" t="s">
        <v>164</v>
      </c>
      <c r="BM147" s="140" t="s">
        <v>617</v>
      </c>
    </row>
    <row r="148" spans="2:47" s="1" customFormat="1" ht="12">
      <c r="B148" s="32"/>
      <c r="D148" s="150" t="s">
        <v>175</v>
      </c>
      <c r="F148" s="151" t="s">
        <v>618</v>
      </c>
      <c r="I148" s="152"/>
      <c r="L148" s="32"/>
      <c r="M148" s="153"/>
      <c r="T148" s="53"/>
      <c r="AT148" s="17" t="s">
        <v>175</v>
      </c>
      <c r="AU148" s="17" t="s">
        <v>81</v>
      </c>
    </row>
    <row r="149" spans="2:51" s="12" customFormat="1" ht="12">
      <c r="B149" s="142"/>
      <c r="D149" s="143" t="s">
        <v>166</v>
      </c>
      <c r="E149" s="144" t="s">
        <v>3</v>
      </c>
      <c r="F149" s="145" t="s">
        <v>619</v>
      </c>
      <c r="H149" s="146">
        <v>14.58</v>
      </c>
      <c r="I149" s="147"/>
      <c r="L149" s="142"/>
      <c r="M149" s="148"/>
      <c r="T149" s="149"/>
      <c r="AT149" s="144" t="s">
        <v>166</v>
      </c>
      <c r="AU149" s="144" t="s">
        <v>81</v>
      </c>
      <c r="AV149" s="12" t="s">
        <v>81</v>
      </c>
      <c r="AW149" s="12" t="s">
        <v>32</v>
      </c>
      <c r="AX149" s="12" t="s">
        <v>79</v>
      </c>
      <c r="AY149" s="144" t="s">
        <v>157</v>
      </c>
    </row>
    <row r="150" spans="2:65" s="1" customFormat="1" ht="37.9" customHeight="1">
      <c r="B150" s="128"/>
      <c r="C150" s="129" t="s">
        <v>273</v>
      </c>
      <c r="D150" s="129" t="s">
        <v>160</v>
      </c>
      <c r="E150" s="130" t="s">
        <v>620</v>
      </c>
      <c r="F150" s="131" t="s">
        <v>621</v>
      </c>
      <c r="G150" s="132" t="s">
        <v>198</v>
      </c>
      <c r="H150" s="133">
        <v>3.113</v>
      </c>
      <c r="I150" s="134"/>
      <c r="J150" s="135">
        <f>ROUND(I150*H150,2)</f>
        <v>0</v>
      </c>
      <c r="K150" s="131" t="s">
        <v>173</v>
      </c>
      <c r="L150" s="32"/>
      <c r="M150" s="136" t="s">
        <v>3</v>
      </c>
      <c r="N150" s="137" t="s">
        <v>42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164</v>
      </c>
      <c r="AT150" s="140" t="s">
        <v>160</v>
      </c>
      <c r="AU150" s="140" t="s">
        <v>81</v>
      </c>
      <c r="AY150" s="17" t="s">
        <v>157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7" t="s">
        <v>79</v>
      </c>
      <c r="BK150" s="141">
        <f>ROUND(I150*H150,2)</f>
        <v>0</v>
      </c>
      <c r="BL150" s="17" t="s">
        <v>164</v>
      </c>
      <c r="BM150" s="140" t="s">
        <v>622</v>
      </c>
    </row>
    <row r="151" spans="2:47" s="1" customFormat="1" ht="12">
      <c r="B151" s="32"/>
      <c r="D151" s="150" t="s">
        <v>175</v>
      </c>
      <c r="F151" s="151" t="s">
        <v>623</v>
      </c>
      <c r="I151" s="152"/>
      <c r="L151" s="32"/>
      <c r="M151" s="153"/>
      <c r="T151" s="53"/>
      <c r="AT151" s="17" t="s">
        <v>175</v>
      </c>
      <c r="AU151" s="17" t="s">
        <v>81</v>
      </c>
    </row>
    <row r="152" spans="2:51" s="12" customFormat="1" ht="12">
      <c r="B152" s="142"/>
      <c r="D152" s="143" t="s">
        <v>166</v>
      </c>
      <c r="E152" s="144" t="s">
        <v>3</v>
      </c>
      <c r="F152" s="145" t="s">
        <v>624</v>
      </c>
      <c r="H152" s="146">
        <v>3.113</v>
      </c>
      <c r="I152" s="147"/>
      <c r="L152" s="142"/>
      <c r="M152" s="148"/>
      <c r="T152" s="149"/>
      <c r="AT152" s="144" t="s">
        <v>166</v>
      </c>
      <c r="AU152" s="144" t="s">
        <v>81</v>
      </c>
      <c r="AV152" s="12" t="s">
        <v>81</v>
      </c>
      <c r="AW152" s="12" t="s">
        <v>32</v>
      </c>
      <c r="AX152" s="12" t="s">
        <v>79</v>
      </c>
      <c r="AY152" s="144" t="s">
        <v>157</v>
      </c>
    </row>
    <row r="153" spans="2:63" s="11" customFormat="1" ht="25.9" customHeight="1">
      <c r="B153" s="116"/>
      <c r="D153" s="117" t="s">
        <v>70</v>
      </c>
      <c r="E153" s="118" t="s">
        <v>336</v>
      </c>
      <c r="F153" s="118" t="s">
        <v>337</v>
      </c>
      <c r="I153" s="119"/>
      <c r="J153" s="120">
        <f>BK153</f>
        <v>0</v>
      </c>
      <c r="L153" s="116"/>
      <c r="M153" s="121"/>
      <c r="P153" s="122">
        <f>P154</f>
        <v>0</v>
      </c>
      <c r="R153" s="122">
        <f>R154</f>
        <v>0</v>
      </c>
      <c r="T153" s="123">
        <f>T154</f>
        <v>1.4</v>
      </c>
      <c r="AR153" s="117" t="s">
        <v>81</v>
      </c>
      <c r="AT153" s="124" t="s">
        <v>70</v>
      </c>
      <c r="AU153" s="124" t="s">
        <v>71</v>
      </c>
      <c r="AY153" s="117" t="s">
        <v>157</v>
      </c>
      <c r="BK153" s="125">
        <f>BK154</f>
        <v>0</v>
      </c>
    </row>
    <row r="154" spans="2:63" s="11" customFormat="1" ht="22.9" customHeight="1">
      <c r="B154" s="116"/>
      <c r="D154" s="117" t="s">
        <v>70</v>
      </c>
      <c r="E154" s="126" t="s">
        <v>415</v>
      </c>
      <c r="F154" s="126" t="s">
        <v>416</v>
      </c>
      <c r="I154" s="119"/>
      <c r="J154" s="127">
        <f>BK154</f>
        <v>0</v>
      </c>
      <c r="L154" s="116"/>
      <c r="M154" s="121"/>
      <c r="P154" s="122">
        <f>SUM(P155:P166)</f>
        <v>0</v>
      </c>
      <c r="R154" s="122">
        <f>SUM(R155:R166)</f>
        <v>0</v>
      </c>
      <c r="T154" s="123">
        <f>SUM(T155:T166)</f>
        <v>1.4</v>
      </c>
      <c r="AR154" s="117" t="s">
        <v>81</v>
      </c>
      <c r="AT154" s="124" t="s">
        <v>70</v>
      </c>
      <c r="AU154" s="124" t="s">
        <v>79</v>
      </c>
      <c r="AY154" s="117" t="s">
        <v>157</v>
      </c>
      <c r="BK154" s="125">
        <f>SUM(BK155:BK166)</f>
        <v>0</v>
      </c>
    </row>
    <row r="155" spans="2:65" s="1" customFormat="1" ht="24.2" customHeight="1">
      <c r="B155" s="128"/>
      <c r="C155" s="129" t="s">
        <v>279</v>
      </c>
      <c r="D155" s="129" t="s">
        <v>160</v>
      </c>
      <c r="E155" s="130" t="s">
        <v>625</v>
      </c>
      <c r="F155" s="131" t="s">
        <v>626</v>
      </c>
      <c r="G155" s="132" t="s">
        <v>163</v>
      </c>
      <c r="H155" s="133">
        <v>2</v>
      </c>
      <c r="I155" s="134"/>
      <c r="J155" s="135">
        <f>ROUND(I155*H155,2)</f>
        <v>0</v>
      </c>
      <c r="K155" s="131" t="s">
        <v>173</v>
      </c>
      <c r="L155" s="32"/>
      <c r="M155" s="136" t="s">
        <v>3</v>
      </c>
      <c r="N155" s="137" t="s">
        <v>42</v>
      </c>
      <c r="P155" s="138">
        <f>O155*H155</f>
        <v>0</v>
      </c>
      <c r="Q155" s="138">
        <v>0</v>
      </c>
      <c r="R155" s="138">
        <f>Q155*H155</f>
        <v>0</v>
      </c>
      <c r="S155" s="138">
        <v>0.05</v>
      </c>
      <c r="T155" s="139">
        <f>S155*H155</f>
        <v>0.1</v>
      </c>
      <c r="AR155" s="140" t="s">
        <v>253</v>
      </c>
      <c r="AT155" s="140" t="s">
        <v>160</v>
      </c>
      <c r="AU155" s="140" t="s">
        <v>81</v>
      </c>
      <c r="AY155" s="17" t="s">
        <v>157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7" t="s">
        <v>79</v>
      </c>
      <c r="BK155" s="141">
        <f>ROUND(I155*H155,2)</f>
        <v>0</v>
      </c>
      <c r="BL155" s="17" t="s">
        <v>253</v>
      </c>
      <c r="BM155" s="140" t="s">
        <v>627</v>
      </c>
    </row>
    <row r="156" spans="2:47" s="1" customFormat="1" ht="12">
      <c r="B156" s="32"/>
      <c r="D156" s="150" t="s">
        <v>175</v>
      </c>
      <c r="F156" s="151" t="s">
        <v>628</v>
      </c>
      <c r="I156" s="152"/>
      <c r="L156" s="32"/>
      <c r="M156" s="153"/>
      <c r="T156" s="53"/>
      <c r="AT156" s="17" t="s">
        <v>175</v>
      </c>
      <c r="AU156" s="17" t="s">
        <v>81</v>
      </c>
    </row>
    <row r="157" spans="2:65" s="1" customFormat="1" ht="33" customHeight="1">
      <c r="B157" s="128"/>
      <c r="C157" s="129" t="s">
        <v>8</v>
      </c>
      <c r="D157" s="129" t="s">
        <v>160</v>
      </c>
      <c r="E157" s="130" t="s">
        <v>629</v>
      </c>
      <c r="F157" s="131" t="s">
        <v>630</v>
      </c>
      <c r="G157" s="132" t="s">
        <v>516</v>
      </c>
      <c r="H157" s="133">
        <v>300</v>
      </c>
      <c r="I157" s="134"/>
      <c r="J157" s="135">
        <f>ROUND(I157*H157,2)</f>
        <v>0</v>
      </c>
      <c r="K157" s="131" t="s">
        <v>173</v>
      </c>
      <c r="L157" s="32"/>
      <c r="M157" s="136" t="s">
        <v>3</v>
      </c>
      <c r="N157" s="137" t="s">
        <v>42</v>
      </c>
      <c r="P157" s="138">
        <f>O157*H157</f>
        <v>0</v>
      </c>
      <c r="Q157" s="138">
        <v>0</v>
      </c>
      <c r="R157" s="138">
        <f>Q157*H157</f>
        <v>0</v>
      </c>
      <c r="S157" s="138">
        <v>0.001</v>
      </c>
      <c r="T157" s="139">
        <f>S157*H157</f>
        <v>0.3</v>
      </c>
      <c r="AR157" s="140" t="s">
        <v>253</v>
      </c>
      <c r="AT157" s="140" t="s">
        <v>160</v>
      </c>
      <c r="AU157" s="140" t="s">
        <v>81</v>
      </c>
      <c r="AY157" s="17" t="s">
        <v>157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7" t="s">
        <v>79</v>
      </c>
      <c r="BK157" s="141">
        <f>ROUND(I157*H157,2)</f>
        <v>0</v>
      </c>
      <c r="BL157" s="17" t="s">
        <v>253</v>
      </c>
      <c r="BM157" s="140" t="s">
        <v>631</v>
      </c>
    </row>
    <row r="158" spans="2:47" s="1" customFormat="1" ht="12">
      <c r="B158" s="32"/>
      <c r="D158" s="150" t="s">
        <v>175</v>
      </c>
      <c r="F158" s="151" t="s">
        <v>632</v>
      </c>
      <c r="I158" s="152"/>
      <c r="L158" s="32"/>
      <c r="M158" s="153"/>
      <c r="T158" s="53"/>
      <c r="AT158" s="17" t="s">
        <v>175</v>
      </c>
      <c r="AU158" s="17" t="s">
        <v>81</v>
      </c>
    </row>
    <row r="159" spans="2:65" s="1" customFormat="1" ht="24.2" customHeight="1">
      <c r="B159" s="128"/>
      <c r="C159" s="129" t="s">
        <v>289</v>
      </c>
      <c r="D159" s="129" t="s">
        <v>160</v>
      </c>
      <c r="E159" s="130" t="s">
        <v>633</v>
      </c>
      <c r="F159" s="131" t="s">
        <v>634</v>
      </c>
      <c r="G159" s="132" t="s">
        <v>516</v>
      </c>
      <c r="H159" s="133">
        <v>600</v>
      </c>
      <c r="I159" s="134"/>
      <c r="J159" s="135">
        <f>ROUND(I159*H159,2)</f>
        <v>0</v>
      </c>
      <c r="K159" s="131" t="s">
        <v>173</v>
      </c>
      <c r="L159" s="32"/>
      <c r="M159" s="136" t="s">
        <v>3</v>
      </c>
      <c r="N159" s="137" t="s">
        <v>42</v>
      </c>
      <c r="P159" s="138">
        <f>O159*H159</f>
        <v>0</v>
      </c>
      <c r="Q159" s="138">
        <v>0</v>
      </c>
      <c r="R159" s="138">
        <f>Q159*H159</f>
        <v>0</v>
      </c>
      <c r="S159" s="138">
        <v>0.001</v>
      </c>
      <c r="T159" s="139">
        <f>S159*H159</f>
        <v>0.6</v>
      </c>
      <c r="AR159" s="140" t="s">
        <v>253</v>
      </c>
      <c r="AT159" s="140" t="s">
        <v>160</v>
      </c>
      <c r="AU159" s="140" t="s">
        <v>81</v>
      </c>
      <c r="AY159" s="17" t="s">
        <v>157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7" t="s">
        <v>79</v>
      </c>
      <c r="BK159" s="141">
        <f>ROUND(I159*H159,2)</f>
        <v>0</v>
      </c>
      <c r="BL159" s="17" t="s">
        <v>253</v>
      </c>
      <c r="BM159" s="140" t="s">
        <v>635</v>
      </c>
    </row>
    <row r="160" spans="2:47" s="1" customFormat="1" ht="12">
      <c r="B160" s="32"/>
      <c r="D160" s="150" t="s">
        <v>175</v>
      </c>
      <c r="F160" s="151" t="s">
        <v>636</v>
      </c>
      <c r="I160" s="152"/>
      <c r="L160" s="32"/>
      <c r="M160" s="153"/>
      <c r="T160" s="53"/>
      <c r="AT160" s="17" t="s">
        <v>175</v>
      </c>
      <c r="AU160" s="17" t="s">
        <v>81</v>
      </c>
    </row>
    <row r="161" spans="2:47" s="1" customFormat="1" ht="19.5">
      <c r="B161" s="32"/>
      <c r="D161" s="143" t="s">
        <v>207</v>
      </c>
      <c r="F161" s="154" t="s">
        <v>637</v>
      </c>
      <c r="I161" s="152"/>
      <c r="L161" s="32"/>
      <c r="M161" s="153"/>
      <c r="T161" s="53"/>
      <c r="AT161" s="17" t="s">
        <v>207</v>
      </c>
      <c r="AU161" s="17" t="s">
        <v>81</v>
      </c>
    </row>
    <row r="162" spans="2:51" s="12" customFormat="1" ht="12">
      <c r="B162" s="142"/>
      <c r="D162" s="143" t="s">
        <v>166</v>
      </c>
      <c r="E162" s="144" t="s">
        <v>3</v>
      </c>
      <c r="F162" s="145" t="s">
        <v>638</v>
      </c>
      <c r="H162" s="146">
        <v>600</v>
      </c>
      <c r="I162" s="147"/>
      <c r="L162" s="142"/>
      <c r="M162" s="148"/>
      <c r="T162" s="149"/>
      <c r="AT162" s="144" t="s">
        <v>166</v>
      </c>
      <c r="AU162" s="144" t="s">
        <v>81</v>
      </c>
      <c r="AV162" s="12" t="s">
        <v>81</v>
      </c>
      <c r="AW162" s="12" t="s">
        <v>32</v>
      </c>
      <c r="AX162" s="12" t="s">
        <v>79</v>
      </c>
      <c r="AY162" s="144" t="s">
        <v>157</v>
      </c>
    </row>
    <row r="163" spans="2:65" s="1" customFormat="1" ht="37.9" customHeight="1">
      <c r="B163" s="128"/>
      <c r="C163" s="129" t="s">
        <v>295</v>
      </c>
      <c r="D163" s="129" t="s">
        <v>160</v>
      </c>
      <c r="E163" s="130" t="s">
        <v>639</v>
      </c>
      <c r="F163" s="131" t="s">
        <v>640</v>
      </c>
      <c r="G163" s="132" t="s">
        <v>516</v>
      </c>
      <c r="H163" s="133">
        <v>400</v>
      </c>
      <c r="I163" s="134"/>
      <c r="J163" s="135">
        <f>ROUND(I163*H163,2)</f>
        <v>0</v>
      </c>
      <c r="K163" s="131" t="s">
        <v>173</v>
      </c>
      <c r="L163" s="32"/>
      <c r="M163" s="136" t="s">
        <v>3</v>
      </c>
      <c r="N163" s="137" t="s">
        <v>42</v>
      </c>
      <c r="P163" s="138">
        <f>O163*H163</f>
        <v>0</v>
      </c>
      <c r="Q163" s="138">
        <v>0</v>
      </c>
      <c r="R163" s="138">
        <f>Q163*H163</f>
        <v>0</v>
      </c>
      <c r="S163" s="138">
        <v>0.001</v>
      </c>
      <c r="T163" s="139">
        <f>S163*H163</f>
        <v>0.4</v>
      </c>
      <c r="AR163" s="140" t="s">
        <v>253</v>
      </c>
      <c r="AT163" s="140" t="s">
        <v>160</v>
      </c>
      <c r="AU163" s="140" t="s">
        <v>81</v>
      </c>
      <c r="AY163" s="17" t="s">
        <v>157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7" t="s">
        <v>79</v>
      </c>
      <c r="BK163" s="141">
        <f>ROUND(I163*H163,2)</f>
        <v>0</v>
      </c>
      <c r="BL163" s="17" t="s">
        <v>253</v>
      </c>
      <c r="BM163" s="140" t="s">
        <v>641</v>
      </c>
    </row>
    <row r="164" spans="2:47" s="1" customFormat="1" ht="12">
      <c r="B164" s="32"/>
      <c r="D164" s="150" t="s">
        <v>175</v>
      </c>
      <c r="F164" s="151" t="s">
        <v>642</v>
      </c>
      <c r="I164" s="152"/>
      <c r="L164" s="32"/>
      <c r="M164" s="153"/>
      <c r="T164" s="53"/>
      <c r="AT164" s="17" t="s">
        <v>175</v>
      </c>
      <c r="AU164" s="17" t="s">
        <v>81</v>
      </c>
    </row>
    <row r="165" spans="2:47" s="1" customFormat="1" ht="19.5">
      <c r="B165" s="32"/>
      <c r="D165" s="143" t="s">
        <v>207</v>
      </c>
      <c r="F165" s="154" t="s">
        <v>637</v>
      </c>
      <c r="I165" s="152"/>
      <c r="L165" s="32"/>
      <c r="M165" s="153"/>
      <c r="T165" s="53"/>
      <c r="AT165" s="17" t="s">
        <v>207</v>
      </c>
      <c r="AU165" s="17" t="s">
        <v>81</v>
      </c>
    </row>
    <row r="166" spans="2:51" s="12" customFormat="1" ht="12">
      <c r="B166" s="142"/>
      <c r="D166" s="143" t="s">
        <v>166</v>
      </c>
      <c r="E166" s="144" t="s">
        <v>3</v>
      </c>
      <c r="F166" s="145" t="s">
        <v>643</v>
      </c>
      <c r="H166" s="146">
        <v>400</v>
      </c>
      <c r="I166" s="147"/>
      <c r="L166" s="142"/>
      <c r="M166" s="172"/>
      <c r="N166" s="173"/>
      <c r="O166" s="173"/>
      <c r="P166" s="173"/>
      <c r="Q166" s="173"/>
      <c r="R166" s="173"/>
      <c r="S166" s="173"/>
      <c r="T166" s="174"/>
      <c r="AT166" s="144" t="s">
        <v>166</v>
      </c>
      <c r="AU166" s="144" t="s">
        <v>81</v>
      </c>
      <c r="AV166" s="12" t="s">
        <v>81</v>
      </c>
      <c r="AW166" s="12" t="s">
        <v>32</v>
      </c>
      <c r="AX166" s="12" t="s">
        <v>79</v>
      </c>
      <c r="AY166" s="144" t="s">
        <v>157</v>
      </c>
    </row>
    <row r="167" spans="2:12" s="1" customFormat="1" ht="6.95" customHeight="1">
      <c r="B167" s="41"/>
      <c r="C167" s="42"/>
      <c r="D167" s="42"/>
      <c r="E167" s="42"/>
      <c r="F167" s="42"/>
      <c r="G167" s="42"/>
      <c r="H167" s="42"/>
      <c r="I167" s="42"/>
      <c r="J167" s="42"/>
      <c r="K167" s="42"/>
      <c r="L167" s="32"/>
    </row>
  </sheetData>
  <autoFilter ref="C85:K16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113151111"/>
    <hyperlink ref="F93" r:id="rId2" display="https://podminky.urs.cz/item/CS_URS_2022_01/122251101"/>
    <hyperlink ref="F98" r:id="rId3" display="https://podminky.urs.cz/item/CS_URS_2022_01/162451105"/>
    <hyperlink ref="F101" r:id="rId4" display="https://podminky.urs.cz/item/CS_URS_2022_01/167151101"/>
    <hyperlink ref="F104" r:id="rId5" display="https://podminky.urs.cz/item/CS_URS_2022_01/174151101"/>
    <hyperlink ref="F108" r:id="rId6" display="https://podminky.urs.cz/item/CS_URS_2022_01/116951211"/>
    <hyperlink ref="F112" r:id="rId7" display="https://podminky.urs.cz/item/CS_URS_2022_01/899102211"/>
    <hyperlink ref="F115" r:id="rId8" display="https://podminky.urs.cz/item/CS_URS_2022_01/961044111"/>
    <hyperlink ref="F122" r:id="rId9" display="https://podminky.urs.cz/item/CS_URS_2022_01/961055111"/>
    <hyperlink ref="F125" r:id="rId10" display="https://podminky.urs.cz/item/CS_URS_2022_01/963012510"/>
    <hyperlink ref="F128" r:id="rId11" display="https://podminky.urs.cz/item/CS_URS_2022_01/981011111"/>
    <hyperlink ref="F131" r:id="rId12" display="https://podminky.urs.cz/item/CS_URS_2022_01/981011314"/>
    <hyperlink ref="F135" r:id="rId13" display="https://podminky.urs.cz/item/CS_URS_2022_01/997006002"/>
    <hyperlink ref="F137" r:id="rId14" display="https://podminky.urs.cz/item/CS_URS_2022_01/997013501"/>
    <hyperlink ref="F139" r:id="rId15" display="https://podminky.urs.cz/item/CS_URS_2022_01/997013509"/>
    <hyperlink ref="F142" r:id="rId16" display="https://podminky.urs.cz/item/CS_URS_2022_01/997013602"/>
    <hyperlink ref="F145" r:id="rId17" display="https://podminky.urs.cz/item/CS_URS_2022_01/997013601"/>
    <hyperlink ref="F148" r:id="rId18" display="https://podminky.urs.cz/item/CS_URS_2022_01/997013631"/>
    <hyperlink ref="F151" r:id="rId19" display="https://podminky.urs.cz/item/CS_URS_2022_01/997013811"/>
    <hyperlink ref="F156" r:id="rId20" display="https://podminky.urs.cz/item/CS_URS_2022_01/767833802"/>
    <hyperlink ref="F158" r:id="rId21" display="https://podminky.urs.cz/item/CS_URS_2022_01/767871810"/>
    <hyperlink ref="F160" r:id="rId22" display="https://podminky.urs.cz/item/CS_URS_2022_01/767996801"/>
    <hyperlink ref="F164" r:id="rId23" display="https://podminky.urs.cz/item/CS_URS_2022_01/76799680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9"/>
  <sheetViews>
    <sheetView showGridLines="0" tabSelected="1" workbookViewId="0" topLeftCell="A81">
      <selection activeCell="K92" sqref="K9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644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Vodohospodářské inženýrské stavby, a.s.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Ing. Josef Němeček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ROUND((SUM(BE82:BE138)),2)</f>
        <v>0</v>
      </c>
      <c r="I33" s="90">
        <v>0.21</v>
      </c>
      <c r="J33" s="89">
        <f>ROUND(((SUM(BE82:BE138))*I33),2)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ROUND((SUM(BF82:BF138)),2)</f>
        <v>0</v>
      </c>
      <c r="I34" s="90">
        <v>0.15</v>
      </c>
      <c r="J34" s="89">
        <f>ROUND(((SUM(BF82:BF138))*I34),2)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ROUND((SUM(BG82:BG138)),2)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ROUND((SUM(BH82:BH138)),2)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ROUND((SUM(BI82:BI138)),2)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04 - SO 04 - Elektrostavební část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J82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645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12" s="8" customFormat="1" ht="24.95" customHeight="1">
      <c r="B61" s="100"/>
      <c r="D61" s="101" t="s">
        <v>646</v>
      </c>
      <c r="E61" s="102"/>
      <c r="F61" s="102"/>
      <c r="G61" s="102"/>
      <c r="H61" s="102"/>
      <c r="I61" s="102"/>
      <c r="J61" s="103">
        <f>J106</f>
        <v>0</v>
      </c>
      <c r="L61" s="100"/>
    </row>
    <row r="62" spans="2:12" s="8" customFormat="1" ht="24.95" customHeight="1">
      <c r="B62" s="100"/>
      <c r="D62" s="101" t="s">
        <v>647</v>
      </c>
      <c r="E62" s="102"/>
      <c r="F62" s="102"/>
      <c r="G62" s="102"/>
      <c r="H62" s="102"/>
      <c r="I62" s="102"/>
      <c r="J62" s="103">
        <f>J118</f>
        <v>0</v>
      </c>
      <c r="L62" s="100"/>
    </row>
    <row r="63" spans="2:12" s="1" customFormat="1" ht="21.75" customHeight="1">
      <c r="B63" s="32"/>
      <c r="L63" s="32"/>
    </row>
    <row r="64" spans="2:12" s="1" customFormat="1" ht="6.9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32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2"/>
    </row>
    <row r="69" spans="2:12" s="1" customFormat="1" ht="24.95" customHeight="1">
      <c r="B69" s="32"/>
      <c r="C69" s="21" t="s">
        <v>142</v>
      </c>
      <c r="L69" s="32"/>
    </row>
    <row r="70" spans="2:12" s="1" customFormat="1" ht="6.95" customHeight="1">
      <c r="B70" s="32"/>
      <c r="L70" s="32"/>
    </row>
    <row r="71" spans="2:12" s="1" customFormat="1" ht="12" customHeight="1">
      <c r="B71" s="32"/>
      <c r="C71" s="27" t="s">
        <v>17</v>
      </c>
      <c r="L71" s="32"/>
    </row>
    <row r="72" spans="2:12" s="1" customFormat="1" ht="16.5" customHeight="1">
      <c r="B72" s="32"/>
      <c r="E72" s="345" t="str">
        <f>E7</f>
        <v>Jizerní Vtelno - Úpravna vody - rekonstrukce, úprava 24.6.</v>
      </c>
      <c r="F72" s="346"/>
      <c r="G72" s="346"/>
      <c r="H72" s="346"/>
      <c r="L72" s="32"/>
    </row>
    <row r="73" spans="2:12" s="1" customFormat="1" ht="12" customHeight="1">
      <c r="B73" s="32"/>
      <c r="C73" s="27" t="s">
        <v>125</v>
      </c>
      <c r="L73" s="32"/>
    </row>
    <row r="74" spans="2:12" s="1" customFormat="1" ht="16.5" customHeight="1">
      <c r="B74" s="32"/>
      <c r="E74" s="329" t="str">
        <f>E9</f>
        <v>04 - SO 04 - Elektrostavební část</v>
      </c>
      <c r="F74" s="344"/>
      <c r="G74" s="344"/>
      <c r="H74" s="344"/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21</v>
      </c>
      <c r="F76" s="25" t="str">
        <f>F12</f>
        <v xml:space="preserve"> </v>
      </c>
      <c r="I76" s="27" t="s">
        <v>23</v>
      </c>
      <c r="J76" s="49" t="str">
        <f>IF(J12="","",J12)</f>
        <v>21. 4. 2022</v>
      </c>
      <c r="L76" s="32"/>
    </row>
    <row r="77" spans="2:12" s="1" customFormat="1" ht="6.95" customHeight="1">
      <c r="B77" s="32"/>
      <c r="L77" s="32"/>
    </row>
    <row r="78" spans="2:12" s="1" customFormat="1" ht="40.15" customHeight="1">
      <c r="B78" s="32"/>
      <c r="C78" s="27" t="s">
        <v>25</v>
      </c>
      <c r="F78" s="25" t="str">
        <f>E15</f>
        <v xml:space="preserve"> </v>
      </c>
      <c r="I78" s="27" t="s">
        <v>30</v>
      </c>
      <c r="J78" s="30" t="str">
        <f>E21</f>
        <v>Vodohospodářské inženýrské stavby, a.s.</v>
      </c>
      <c r="L78" s="32"/>
    </row>
    <row r="79" spans="2:12" s="1" customFormat="1" ht="15.2" customHeight="1">
      <c r="B79" s="32"/>
      <c r="C79" s="27" t="s">
        <v>28</v>
      </c>
      <c r="F79" s="25" t="str">
        <f>IF(E18="","",E18)</f>
        <v>Vyplň údaj</v>
      </c>
      <c r="I79" s="27" t="s">
        <v>33</v>
      </c>
      <c r="J79" s="30" t="str">
        <f>E24</f>
        <v>Ing. Josef Němeček</v>
      </c>
      <c r="L79" s="32"/>
    </row>
    <row r="80" spans="2:12" s="1" customFormat="1" ht="10.35" customHeight="1">
      <c r="B80" s="32"/>
      <c r="L80" s="32"/>
    </row>
    <row r="81" spans="2:20" s="10" customFormat="1" ht="29.25" customHeight="1">
      <c r="B81" s="108"/>
      <c r="C81" s="109" t="s">
        <v>143</v>
      </c>
      <c r="D81" s="110" t="s">
        <v>56</v>
      </c>
      <c r="E81" s="110" t="s">
        <v>52</v>
      </c>
      <c r="F81" s="110" t="s">
        <v>53</v>
      </c>
      <c r="G81" s="110" t="s">
        <v>144</v>
      </c>
      <c r="H81" s="110" t="s">
        <v>145</v>
      </c>
      <c r="I81" s="110" t="s">
        <v>146</v>
      </c>
      <c r="J81" s="110" t="s">
        <v>129</v>
      </c>
      <c r="K81" s="111" t="s">
        <v>147</v>
      </c>
      <c r="L81" s="108"/>
      <c r="M81" s="56" t="s">
        <v>3</v>
      </c>
      <c r="N81" s="57" t="s">
        <v>41</v>
      </c>
      <c r="O81" s="57" t="s">
        <v>148</v>
      </c>
      <c r="P81" s="57" t="s">
        <v>149</v>
      </c>
      <c r="Q81" s="57" t="s">
        <v>150</v>
      </c>
      <c r="R81" s="57" t="s">
        <v>151</v>
      </c>
      <c r="S81" s="57" t="s">
        <v>152</v>
      </c>
      <c r="T81" s="58" t="s">
        <v>153</v>
      </c>
    </row>
    <row r="82" spans="2:63" s="1" customFormat="1" ht="22.9" customHeight="1">
      <c r="B82" s="32"/>
      <c r="C82" s="61" t="s">
        <v>154</v>
      </c>
      <c r="J82" s="112">
        <f>BK82</f>
        <v>0</v>
      </c>
      <c r="L82" s="32"/>
      <c r="M82" s="59"/>
      <c r="N82" s="50"/>
      <c r="O82" s="50"/>
      <c r="P82" s="113">
        <f>P83+P106+P118</f>
        <v>0</v>
      </c>
      <c r="Q82" s="50"/>
      <c r="R82" s="113">
        <f>R83+R106+R118</f>
        <v>0</v>
      </c>
      <c r="S82" s="50"/>
      <c r="T82" s="114">
        <f>T83+T106+T118</f>
        <v>0</v>
      </c>
      <c r="AT82" s="17" t="s">
        <v>70</v>
      </c>
      <c r="AU82" s="17" t="s">
        <v>130</v>
      </c>
      <c r="BK82" s="115">
        <f>BK83+BK106+BK118</f>
        <v>0</v>
      </c>
    </row>
    <row r="83" spans="2:63" s="11" customFormat="1" ht="25.9" customHeight="1">
      <c r="B83" s="116"/>
      <c r="D83" s="117" t="s">
        <v>70</v>
      </c>
      <c r="E83" s="118" t="s">
        <v>79</v>
      </c>
      <c r="F83" s="118" t="s">
        <v>648</v>
      </c>
      <c r="I83" s="119"/>
      <c r="J83" s="120">
        <f>BK83</f>
        <v>0</v>
      </c>
      <c r="L83" s="116"/>
      <c r="M83" s="121"/>
      <c r="P83" s="122">
        <f>SUM(P84:P105)</f>
        <v>0</v>
      </c>
      <c r="R83" s="122">
        <f>SUM(R84:R105)</f>
        <v>0</v>
      </c>
      <c r="T83" s="123">
        <f>SUM(T84:T105)</f>
        <v>0</v>
      </c>
      <c r="AR83" s="117" t="s">
        <v>79</v>
      </c>
      <c r="AT83" s="124" t="s">
        <v>70</v>
      </c>
      <c r="AU83" s="124" t="s">
        <v>71</v>
      </c>
      <c r="AY83" s="117" t="s">
        <v>157</v>
      </c>
      <c r="BK83" s="125">
        <f>SUM(BK84:BK105)</f>
        <v>0</v>
      </c>
    </row>
    <row r="84" spans="2:65" s="1" customFormat="1" ht="16.5" customHeight="1">
      <c r="B84" s="128"/>
      <c r="C84" s="356" t="s">
        <v>79</v>
      </c>
      <c r="D84" s="356" t="s">
        <v>216</v>
      </c>
      <c r="E84" s="357" t="s">
        <v>649</v>
      </c>
      <c r="F84" s="358" t="s">
        <v>650</v>
      </c>
      <c r="G84" s="359" t="s">
        <v>229</v>
      </c>
      <c r="H84" s="360">
        <v>120</v>
      </c>
      <c r="I84" s="361"/>
      <c r="J84" s="361">
        <f aca="true" t="shared" si="0" ref="J84:J105">ROUND(I84*H84,2)</f>
        <v>0</v>
      </c>
      <c r="K84" s="359"/>
      <c r="L84" s="162"/>
      <c r="M84" s="163" t="s">
        <v>3</v>
      </c>
      <c r="N84" s="164" t="s">
        <v>42</v>
      </c>
      <c r="P84" s="138">
        <f aca="true" t="shared" si="1" ref="P84:P105">O84*H84</f>
        <v>0</v>
      </c>
      <c r="Q84" s="138">
        <v>0</v>
      </c>
      <c r="R84" s="138">
        <f aca="true" t="shared" si="2" ref="R84:R105">Q84*H84</f>
        <v>0</v>
      </c>
      <c r="S84" s="138">
        <v>0</v>
      </c>
      <c r="T84" s="139">
        <f aca="true" t="shared" si="3" ref="T84:T105">S84*H84</f>
        <v>0</v>
      </c>
      <c r="AR84" s="140" t="s">
        <v>202</v>
      </c>
      <c r="AT84" s="140" t="s">
        <v>216</v>
      </c>
      <c r="AU84" s="140" t="s">
        <v>79</v>
      </c>
      <c r="AY84" s="17" t="s">
        <v>157</v>
      </c>
      <c r="BE84" s="141">
        <f aca="true" t="shared" si="4" ref="BE84:BE105">IF(N84="základní",J84,0)</f>
        <v>0</v>
      </c>
      <c r="BF84" s="141">
        <f aca="true" t="shared" si="5" ref="BF84:BF105">IF(N84="snížená",J84,0)</f>
        <v>0</v>
      </c>
      <c r="BG84" s="141">
        <f aca="true" t="shared" si="6" ref="BG84:BG105">IF(N84="zákl. přenesená",J84,0)</f>
        <v>0</v>
      </c>
      <c r="BH84" s="141">
        <f aca="true" t="shared" si="7" ref="BH84:BH105">IF(N84="sníž. přenesená",J84,0)</f>
        <v>0</v>
      </c>
      <c r="BI84" s="141">
        <f aca="true" t="shared" si="8" ref="BI84:BI105">IF(N84="nulová",J84,0)</f>
        <v>0</v>
      </c>
      <c r="BJ84" s="17" t="s">
        <v>79</v>
      </c>
      <c r="BK84" s="141">
        <f aca="true" t="shared" si="9" ref="BK84:BK105">ROUND(I84*H84,2)</f>
        <v>0</v>
      </c>
      <c r="BL84" s="17" t="s">
        <v>164</v>
      </c>
      <c r="BM84" s="140" t="s">
        <v>81</v>
      </c>
    </row>
    <row r="85" spans="2:65" s="1" customFormat="1" ht="16.5" customHeight="1">
      <c r="B85" s="128"/>
      <c r="C85" s="356" t="s">
        <v>81</v>
      </c>
      <c r="D85" s="356" t="s">
        <v>216</v>
      </c>
      <c r="E85" s="357" t="s">
        <v>651</v>
      </c>
      <c r="F85" s="358" t="s">
        <v>652</v>
      </c>
      <c r="G85" s="359" t="s">
        <v>229</v>
      </c>
      <c r="H85" s="360">
        <v>35</v>
      </c>
      <c r="I85" s="361"/>
      <c r="J85" s="361">
        <f t="shared" si="0"/>
        <v>0</v>
      </c>
      <c r="K85" s="359" t="s">
        <v>3</v>
      </c>
      <c r="L85" s="162"/>
      <c r="M85" s="163" t="s">
        <v>3</v>
      </c>
      <c r="N85" s="164" t="s">
        <v>42</v>
      </c>
      <c r="P85" s="138">
        <f t="shared" si="1"/>
        <v>0</v>
      </c>
      <c r="Q85" s="138">
        <v>0</v>
      </c>
      <c r="R85" s="138">
        <f t="shared" si="2"/>
        <v>0</v>
      </c>
      <c r="S85" s="138">
        <v>0</v>
      </c>
      <c r="T85" s="139">
        <f t="shared" si="3"/>
        <v>0</v>
      </c>
      <c r="AR85" s="140" t="s">
        <v>202</v>
      </c>
      <c r="AT85" s="140" t="s">
        <v>216</v>
      </c>
      <c r="AU85" s="140" t="s">
        <v>79</v>
      </c>
      <c r="AY85" s="17" t="s">
        <v>157</v>
      </c>
      <c r="BE85" s="141">
        <f t="shared" si="4"/>
        <v>0</v>
      </c>
      <c r="BF85" s="141">
        <f t="shared" si="5"/>
        <v>0</v>
      </c>
      <c r="BG85" s="141">
        <f t="shared" si="6"/>
        <v>0</v>
      </c>
      <c r="BH85" s="141">
        <f t="shared" si="7"/>
        <v>0</v>
      </c>
      <c r="BI85" s="141">
        <f t="shared" si="8"/>
        <v>0</v>
      </c>
      <c r="BJ85" s="17" t="s">
        <v>79</v>
      </c>
      <c r="BK85" s="141">
        <f t="shared" si="9"/>
        <v>0</v>
      </c>
      <c r="BL85" s="17" t="s">
        <v>164</v>
      </c>
      <c r="BM85" s="140" t="s">
        <v>164</v>
      </c>
    </row>
    <row r="86" spans="2:65" s="1" customFormat="1" ht="16.5" customHeight="1">
      <c r="B86" s="128"/>
      <c r="C86" s="356" t="s">
        <v>158</v>
      </c>
      <c r="D86" s="356" t="s">
        <v>216</v>
      </c>
      <c r="E86" s="357" t="s">
        <v>653</v>
      </c>
      <c r="F86" s="358" t="s">
        <v>654</v>
      </c>
      <c r="G86" s="359" t="s">
        <v>229</v>
      </c>
      <c r="H86" s="360">
        <v>35</v>
      </c>
      <c r="I86" s="361"/>
      <c r="J86" s="361">
        <f t="shared" si="0"/>
        <v>0</v>
      </c>
      <c r="K86" s="359" t="s">
        <v>3</v>
      </c>
      <c r="L86" s="162"/>
      <c r="M86" s="163" t="s">
        <v>3</v>
      </c>
      <c r="N86" s="164" t="s">
        <v>42</v>
      </c>
      <c r="P86" s="138">
        <f t="shared" si="1"/>
        <v>0</v>
      </c>
      <c r="Q86" s="138">
        <v>0</v>
      </c>
      <c r="R86" s="138">
        <f t="shared" si="2"/>
        <v>0</v>
      </c>
      <c r="S86" s="138">
        <v>0</v>
      </c>
      <c r="T86" s="139">
        <f t="shared" si="3"/>
        <v>0</v>
      </c>
      <c r="AR86" s="140" t="s">
        <v>202</v>
      </c>
      <c r="AT86" s="140" t="s">
        <v>216</v>
      </c>
      <c r="AU86" s="140" t="s">
        <v>79</v>
      </c>
      <c r="AY86" s="17" t="s">
        <v>157</v>
      </c>
      <c r="BE86" s="141">
        <f t="shared" si="4"/>
        <v>0</v>
      </c>
      <c r="BF86" s="141">
        <f t="shared" si="5"/>
        <v>0</v>
      </c>
      <c r="BG86" s="141">
        <f t="shared" si="6"/>
        <v>0</v>
      </c>
      <c r="BH86" s="141">
        <f t="shared" si="7"/>
        <v>0</v>
      </c>
      <c r="BI86" s="141">
        <f t="shared" si="8"/>
        <v>0</v>
      </c>
      <c r="BJ86" s="17" t="s">
        <v>79</v>
      </c>
      <c r="BK86" s="141">
        <f t="shared" si="9"/>
        <v>0</v>
      </c>
      <c r="BL86" s="17" t="s">
        <v>164</v>
      </c>
      <c r="BM86" s="140" t="s">
        <v>168</v>
      </c>
    </row>
    <row r="87" spans="2:65" s="1" customFormat="1" ht="24.2" customHeight="1">
      <c r="B87" s="128"/>
      <c r="C87" s="356" t="s">
        <v>164</v>
      </c>
      <c r="D87" s="356" t="s">
        <v>216</v>
      </c>
      <c r="E87" s="357" t="s">
        <v>655</v>
      </c>
      <c r="F87" s="358" t="s">
        <v>656</v>
      </c>
      <c r="G87" s="359" t="s">
        <v>172</v>
      </c>
      <c r="H87" s="360">
        <v>8</v>
      </c>
      <c r="I87" s="361"/>
      <c r="J87" s="361">
        <f t="shared" si="0"/>
        <v>0</v>
      </c>
      <c r="K87" s="359" t="s">
        <v>3</v>
      </c>
      <c r="L87" s="162"/>
      <c r="M87" s="163" t="s">
        <v>3</v>
      </c>
      <c r="N87" s="164" t="s">
        <v>42</v>
      </c>
      <c r="P87" s="138">
        <f t="shared" si="1"/>
        <v>0</v>
      </c>
      <c r="Q87" s="138">
        <v>0</v>
      </c>
      <c r="R87" s="138">
        <f t="shared" si="2"/>
        <v>0</v>
      </c>
      <c r="S87" s="138">
        <v>0</v>
      </c>
      <c r="T87" s="139">
        <f t="shared" si="3"/>
        <v>0</v>
      </c>
      <c r="AR87" s="140" t="s">
        <v>202</v>
      </c>
      <c r="AT87" s="140" t="s">
        <v>216</v>
      </c>
      <c r="AU87" s="140" t="s">
        <v>79</v>
      </c>
      <c r="AY87" s="17" t="s">
        <v>157</v>
      </c>
      <c r="BE87" s="141">
        <f t="shared" si="4"/>
        <v>0</v>
      </c>
      <c r="BF87" s="141">
        <f t="shared" si="5"/>
        <v>0</v>
      </c>
      <c r="BG87" s="141">
        <f t="shared" si="6"/>
        <v>0</v>
      </c>
      <c r="BH87" s="141">
        <f t="shared" si="7"/>
        <v>0</v>
      </c>
      <c r="BI87" s="141">
        <f t="shared" si="8"/>
        <v>0</v>
      </c>
      <c r="BJ87" s="17" t="s">
        <v>79</v>
      </c>
      <c r="BK87" s="141">
        <f t="shared" si="9"/>
        <v>0</v>
      </c>
      <c r="BL87" s="17" t="s">
        <v>164</v>
      </c>
      <c r="BM87" s="140" t="s">
        <v>202</v>
      </c>
    </row>
    <row r="88" spans="2:65" s="1" customFormat="1" ht="21.75" customHeight="1">
      <c r="B88" s="128"/>
      <c r="C88" s="356" t="s">
        <v>187</v>
      </c>
      <c r="D88" s="356" t="s">
        <v>216</v>
      </c>
      <c r="E88" s="357" t="s">
        <v>657</v>
      </c>
      <c r="F88" s="358" t="s">
        <v>658</v>
      </c>
      <c r="G88" s="359" t="s">
        <v>229</v>
      </c>
      <c r="H88" s="360">
        <v>35</v>
      </c>
      <c r="I88" s="361"/>
      <c r="J88" s="361">
        <f t="shared" si="0"/>
        <v>0</v>
      </c>
      <c r="K88" s="359"/>
      <c r="L88" s="162"/>
      <c r="M88" s="163" t="s">
        <v>3</v>
      </c>
      <c r="N88" s="164" t="s">
        <v>42</v>
      </c>
      <c r="P88" s="138">
        <f t="shared" si="1"/>
        <v>0</v>
      </c>
      <c r="Q88" s="138">
        <v>0</v>
      </c>
      <c r="R88" s="138">
        <f t="shared" si="2"/>
        <v>0</v>
      </c>
      <c r="S88" s="138">
        <v>0</v>
      </c>
      <c r="T88" s="139">
        <f t="shared" si="3"/>
        <v>0</v>
      </c>
      <c r="AR88" s="140" t="s">
        <v>202</v>
      </c>
      <c r="AT88" s="140" t="s">
        <v>216</v>
      </c>
      <c r="AU88" s="140" t="s">
        <v>79</v>
      </c>
      <c r="AY88" s="17" t="s">
        <v>157</v>
      </c>
      <c r="BE88" s="141">
        <f t="shared" si="4"/>
        <v>0</v>
      </c>
      <c r="BF88" s="141">
        <f t="shared" si="5"/>
        <v>0</v>
      </c>
      <c r="BG88" s="141">
        <f t="shared" si="6"/>
        <v>0</v>
      </c>
      <c r="BH88" s="141">
        <f t="shared" si="7"/>
        <v>0</v>
      </c>
      <c r="BI88" s="141">
        <f t="shared" si="8"/>
        <v>0</v>
      </c>
      <c r="BJ88" s="17" t="s">
        <v>79</v>
      </c>
      <c r="BK88" s="141">
        <f t="shared" si="9"/>
        <v>0</v>
      </c>
      <c r="BL88" s="17" t="s">
        <v>164</v>
      </c>
      <c r="BM88" s="140" t="s">
        <v>215</v>
      </c>
    </row>
    <row r="89" spans="2:65" s="1" customFormat="1" ht="16.5" customHeight="1">
      <c r="B89" s="128"/>
      <c r="C89" s="356" t="s">
        <v>168</v>
      </c>
      <c r="D89" s="356" t="s">
        <v>216</v>
      </c>
      <c r="E89" s="357" t="s">
        <v>659</v>
      </c>
      <c r="F89" s="358" t="s">
        <v>660</v>
      </c>
      <c r="G89" s="359" t="s">
        <v>661</v>
      </c>
      <c r="H89" s="360">
        <v>8</v>
      </c>
      <c r="I89" s="361"/>
      <c r="J89" s="361">
        <f t="shared" si="0"/>
        <v>0</v>
      </c>
      <c r="K89" s="359" t="s">
        <v>3</v>
      </c>
      <c r="L89" s="162"/>
      <c r="M89" s="163" t="s">
        <v>3</v>
      </c>
      <c r="N89" s="164" t="s">
        <v>42</v>
      </c>
      <c r="P89" s="138">
        <f t="shared" si="1"/>
        <v>0</v>
      </c>
      <c r="Q89" s="138">
        <v>0</v>
      </c>
      <c r="R89" s="138">
        <f t="shared" si="2"/>
        <v>0</v>
      </c>
      <c r="S89" s="138">
        <v>0</v>
      </c>
      <c r="T89" s="139">
        <f t="shared" si="3"/>
        <v>0</v>
      </c>
      <c r="AR89" s="140" t="s">
        <v>202</v>
      </c>
      <c r="AT89" s="140" t="s">
        <v>216</v>
      </c>
      <c r="AU89" s="140" t="s">
        <v>79</v>
      </c>
      <c r="AY89" s="17" t="s">
        <v>157</v>
      </c>
      <c r="BE89" s="141">
        <f t="shared" si="4"/>
        <v>0</v>
      </c>
      <c r="BF89" s="141">
        <f t="shared" si="5"/>
        <v>0</v>
      </c>
      <c r="BG89" s="141">
        <f t="shared" si="6"/>
        <v>0</v>
      </c>
      <c r="BH89" s="141">
        <f t="shared" si="7"/>
        <v>0</v>
      </c>
      <c r="BI89" s="141">
        <f t="shared" si="8"/>
        <v>0</v>
      </c>
      <c r="BJ89" s="17" t="s">
        <v>79</v>
      </c>
      <c r="BK89" s="141">
        <f t="shared" si="9"/>
        <v>0</v>
      </c>
      <c r="BL89" s="17" t="s">
        <v>164</v>
      </c>
      <c r="BM89" s="140" t="s">
        <v>226</v>
      </c>
    </row>
    <row r="90" spans="2:65" s="1" customFormat="1" ht="16.5" customHeight="1">
      <c r="B90" s="128"/>
      <c r="C90" s="356" t="s">
        <v>195</v>
      </c>
      <c r="D90" s="356" t="s">
        <v>216</v>
      </c>
      <c r="E90" s="357" t="s">
        <v>662</v>
      </c>
      <c r="F90" s="358" t="s">
        <v>663</v>
      </c>
      <c r="G90" s="359" t="s">
        <v>661</v>
      </c>
      <c r="H90" s="360">
        <v>3</v>
      </c>
      <c r="I90" s="361"/>
      <c r="J90" s="361">
        <f t="shared" si="0"/>
        <v>0</v>
      </c>
      <c r="K90" s="359" t="s">
        <v>3</v>
      </c>
      <c r="L90" s="162"/>
      <c r="M90" s="163" t="s">
        <v>3</v>
      </c>
      <c r="N90" s="164" t="s">
        <v>42</v>
      </c>
      <c r="P90" s="138">
        <f t="shared" si="1"/>
        <v>0</v>
      </c>
      <c r="Q90" s="138">
        <v>0</v>
      </c>
      <c r="R90" s="138">
        <f t="shared" si="2"/>
        <v>0</v>
      </c>
      <c r="S90" s="138">
        <v>0</v>
      </c>
      <c r="T90" s="139">
        <f t="shared" si="3"/>
        <v>0</v>
      </c>
      <c r="AR90" s="140" t="s">
        <v>202</v>
      </c>
      <c r="AT90" s="140" t="s">
        <v>216</v>
      </c>
      <c r="AU90" s="140" t="s">
        <v>79</v>
      </c>
      <c r="AY90" s="17" t="s">
        <v>157</v>
      </c>
      <c r="BE90" s="141">
        <f t="shared" si="4"/>
        <v>0</v>
      </c>
      <c r="BF90" s="141">
        <f t="shared" si="5"/>
        <v>0</v>
      </c>
      <c r="BG90" s="141">
        <f t="shared" si="6"/>
        <v>0</v>
      </c>
      <c r="BH90" s="141">
        <f t="shared" si="7"/>
        <v>0</v>
      </c>
      <c r="BI90" s="141">
        <f t="shared" si="8"/>
        <v>0</v>
      </c>
      <c r="BJ90" s="17" t="s">
        <v>79</v>
      </c>
      <c r="BK90" s="141">
        <f t="shared" si="9"/>
        <v>0</v>
      </c>
      <c r="BL90" s="17" t="s">
        <v>164</v>
      </c>
      <c r="BM90" s="140" t="s">
        <v>241</v>
      </c>
    </row>
    <row r="91" spans="2:65" s="1" customFormat="1" ht="24.2" customHeight="1">
      <c r="B91" s="128"/>
      <c r="C91" s="356" t="s">
        <v>202</v>
      </c>
      <c r="D91" s="356" t="s">
        <v>216</v>
      </c>
      <c r="E91" s="357" t="s">
        <v>664</v>
      </c>
      <c r="F91" s="358" t="s">
        <v>665</v>
      </c>
      <c r="G91" s="359" t="s">
        <v>661</v>
      </c>
      <c r="H91" s="360">
        <v>7</v>
      </c>
      <c r="I91" s="361"/>
      <c r="J91" s="361">
        <f t="shared" si="0"/>
        <v>0</v>
      </c>
      <c r="K91" s="359" t="s">
        <v>3</v>
      </c>
      <c r="L91" s="162"/>
      <c r="M91" s="163" t="s">
        <v>3</v>
      </c>
      <c r="N91" s="164" t="s">
        <v>42</v>
      </c>
      <c r="P91" s="138">
        <f t="shared" si="1"/>
        <v>0</v>
      </c>
      <c r="Q91" s="138">
        <v>0</v>
      </c>
      <c r="R91" s="138">
        <f t="shared" si="2"/>
        <v>0</v>
      </c>
      <c r="S91" s="138">
        <v>0</v>
      </c>
      <c r="T91" s="139">
        <f t="shared" si="3"/>
        <v>0</v>
      </c>
      <c r="AR91" s="140" t="s">
        <v>202</v>
      </c>
      <c r="AT91" s="140" t="s">
        <v>216</v>
      </c>
      <c r="AU91" s="140" t="s">
        <v>79</v>
      </c>
      <c r="AY91" s="17" t="s">
        <v>157</v>
      </c>
      <c r="BE91" s="141">
        <f t="shared" si="4"/>
        <v>0</v>
      </c>
      <c r="BF91" s="141">
        <f t="shared" si="5"/>
        <v>0</v>
      </c>
      <c r="BG91" s="141">
        <f t="shared" si="6"/>
        <v>0</v>
      </c>
      <c r="BH91" s="141">
        <f t="shared" si="7"/>
        <v>0</v>
      </c>
      <c r="BI91" s="141">
        <f t="shared" si="8"/>
        <v>0</v>
      </c>
      <c r="BJ91" s="17" t="s">
        <v>79</v>
      </c>
      <c r="BK91" s="141">
        <f t="shared" si="9"/>
        <v>0</v>
      </c>
      <c r="BL91" s="17" t="s">
        <v>164</v>
      </c>
      <c r="BM91" s="140" t="s">
        <v>253</v>
      </c>
    </row>
    <row r="92" spans="2:65" s="1" customFormat="1" ht="16.5" customHeight="1">
      <c r="B92" s="128"/>
      <c r="C92" s="356">
        <v>9</v>
      </c>
      <c r="D92" s="356" t="s">
        <v>216</v>
      </c>
      <c r="E92" s="357" t="s">
        <v>666</v>
      </c>
      <c r="F92" s="358" t="s">
        <v>667</v>
      </c>
      <c r="G92" s="359" t="s">
        <v>229</v>
      </c>
      <c r="H92" s="360">
        <v>130</v>
      </c>
      <c r="I92" s="361"/>
      <c r="J92" s="361">
        <f t="shared" si="0"/>
        <v>0</v>
      </c>
      <c r="K92" s="359"/>
      <c r="L92" s="162"/>
      <c r="M92" s="163" t="s">
        <v>3</v>
      </c>
      <c r="N92" s="164" t="s">
        <v>42</v>
      </c>
      <c r="P92" s="138">
        <f t="shared" si="1"/>
        <v>0</v>
      </c>
      <c r="Q92" s="138">
        <v>0</v>
      </c>
      <c r="R92" s="138">
        <f t="shared" si="2"/>
        <v>0</v>
      </c>
      <c r="S92" s="138">
        <v>0</v>
      </c>
      <c r="T92" s="139">
        <f t="shared" si="3"/>
        <v>0</v>
      </c>
      <c r="AR92" s="140" t="s">
        <v>202</v>
      </c>
      <c r="AT92" s="140" t="s">
        <v>216</v>
      </c>
      <c r="AU92" s="140" t="s">
        <v>79</v>
      </c>
      <c r="AY92" s="17" t="s">
        <v>157</v>
      </c>
      <c r="BE92" s="141">
        <f t="shared" si="4"/>
        <v>0</v>
      </c>
      <c r="BF92" s="141">
        <f t="shared" si="5"/>
        <v>0</v>
      </c>
      <c r="BG92" s="141">
        <f t="shared" si="6"/>
        <v>0</v>
      </c>
      <c r="BH92" s="141">
        <f t="shared" si="7"/>
        <v>0</v>
      </c>
      <c r="BI92" s="141">
        <f t="shared" si="8"/>
        <v>0</v>
      </c>
      <c r="BJ92" s="17" t="s">
        <v>79</v>
      </c>
      <c r="BK92" s="141">
        <f t="shared" si="9"/>
        <v>0</v>
      </c>
      <c r="BL92" s="17" t="s">
        <v>164</v>
      </c>
      <c r="BM92" s="140" t="s">
        <v>265</v>
      </c>
    </row>
    <row r="93" spans="2:65" s="1" customFormat="1" ht="16.5" customHeight="1">
      <c r="B93" s="128"/>
      <c r="C93" s="155" t="s">
        <v>215</v>
      </c>
      <c r="D93" s="155" t="s">
        <v>216</v>
      </c>
      <c r="E93" s="156" t="s">
        <v>668</v>
      </c>
      <c r="F93" s="157" t="s">
        <v>669</v>
      </c>
      <c r="G93" s="158" t="s">
        <v>661</v>
      </c>
      <c r="H93" s="159">
        <v>2</v>
      </c>
      <c r="I93" s="160"/>
      <c r="J93" s="161">
        <f t="shared" si="0"/>
        <v>0</v>
      </c>
      <c r="K93" s="157" t="s">
        <v>3</v>
      </c>
      <c r="L93" s="162"/>
      <c r="M93" s="163" t="s">
        <v>3</v>
      </c>
      <c r="N93" s="164" t="s">
        <v>42</v>
      </c>
      <c r="P93" s="138">
        <f t="shared" si="1"/>
        <v>0</v>
      </c>
      <c r="Q93" s="138">
        <v>0</v>
      </c>
      <c r="R93" s="138">
        <f t="shared" si="2"/>
        <v>0</v>
      </c>
      <c r="S93" s="138">
        <v>0</v>
      </c>
      <c r="T93" s="139">
        <f t="shared" si="3"/>
        <v>0</v>
      </c>
      <c r="AR93" s="140" t="s">
        <v>202</v>
      </c>
      <c r="AT93" s="140" t="s">
        <v>216</v>
      </c>
      <c r="AU93" s="140" t="s">
        <v>79</v>
      </c>
      <c r="AY93" s="17" t="s">
        <v>157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7" t="s">
        <v>79</v>
      </c>
      <c r="BK93" s="141">
        <f t="shared" si="9"/>
        <v>0</v>
      </c>
      <c r="BL93" s="17" t="s">
        <v>164</v>
      </c>
      <c r="BM93" s="140" t="s">
        <v>279</v>
      </c>
    </row>
    <row r="94" spans="2:65" s="1" customFormat="1" ht="24.2" customHeight="1">
      <c r="B94" s="128"/>
      <c r="C94" s="155" t="s">
        <v>221</v>
      </c>
      <c r="D94" s="155" t="s">
        <v>216</v>
      </c>
      <c r="E94" s="156" t="s">
        <v>670</v>
      </c>
      <c r="F94" s="157" t="s">
        <v>671</v>
      </c>
      <c r="G94" s="158" t="s">
        <v>661</v>
      </c>
      <c r="H94" s="159">
        <v>1</v>
      </c>
      <c r="I94" s="160"/>
      <c r="J94" s="161">
        <f t="shared" si="0"/>
        <v>0</v>
      </c>
      <c r="K94" s="157" t="s">
        <v>3</v>
      </c>
      <c r="L94" s="162"/>
      <c r="M94" s="163" t="s">
        <v>3</v>
      </c>
      <c r="N94" s="164" t="s">
        <v>42</v>
      </c>
      <c r="P94" s="138">
        <f t="shared" si="1"/>
        <v>0</v>
      </c>
      <c r="Q94" s="138">
        <v>0</v>
      </c>
      <c r="R94" s="138">
        <f t="shared" si="2"/>
        <v>0</v>
      </c>
      <c r="S94" s="138">
        <v>0</v>
      </c>
      <c r="T94" s="139">
        <f t="shared" si="3"/>
        <v>0</v>
      </c>
      <c r="AR94" s="140" t="s">
        <v>202</v>
      </c>
      <c r="AT94" s="140" t="s">
        <v>216</v>
      </c>
      <c r="AU94" s="140" t="s">
        <v>79</v>
      </c>
      <c r="AY94" s="17" t="s">
        <v>157</v>
      </c>
      <c r="BE94" s="141">
        <f t="shared" si="4"/>
        <v>0</v>
      </c>
      <c r="BF94" s="141">
        <f t="shared" si="5"/>
        <v>0</v>
      </c>
      <c r="BG94" s="141">
        <f t="shared" si="6"/>
        <v>0</v>
      </c>
      <c r="BH94" s="141">
        <f t="shared" si="7"/>
        <v>0</v>
      </c>
      <c r="BI94" s="141">
        <f t="shared" si="8"/>
        <v>0</v>
      </c>
      <c r="BJ94" s="17" t="s">
        <v>79</v>
      </c>
      <c r="BK94" s="141">
        <f t="shared" si="9"/>
        <v>0</v>
      </c>
      <c r="BL94" s="17" t="s">
        <v>164</v>
      </c>
      <c r="BM94" s="140" t="s">
        <v>289</v>
      </c>
    </row>
    <row r="95" spans="2:65" s="1" customFormat="1" ht="16.5" customHeight="1">
      <c r="B95" s="128"/>
      <c r="C95" s="155" t="s">
        <v>226</v>
      </c>
      <c r="D95" s="155" t="s">
        <v>216</v>
      </c>
      <c r="E95" s="156" t="s">
        <v>672</v>
      </c>
      <c r="F95" s="157" t="s">
        <v>673</v>
      </c>
      <c r="G95" s="158" t="s">
        <v>661</v>
      </c>
      <c r="H95" s="159">
        <v>1</v>
      </c>
      <c r="I95" s="160"/>
      <c r="J95" s="161">
        <f t="shared" si="0"/>
        <v>0</v>
      </c>
      <c r="K95" s="157" t="s">
        <v>3</v>
      </c>
      <c r="L95" s="162"/>
      <c r="M95" s="163" t="s">
        <v>3</v>
      </c>
      <c r="N95" s="164" t="s">
        <v>42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202</v>
      </c>
      <c r="AT95" s="140" t="s">
        <v>216</v>
      </c>
      <c r="AU95" s="140" t="s">
        <v>79</v>
      </c>
      <c r="AY95" s="17" t="s">
        <v>157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7" t="s">
        <v>79</v>
      </c>
      <c r="BK95" s="141">
        <f t="shared" si="9"/>
        <v>0</v>
      </c>
      <c r="BL95" s="17" t="s">
        <v>164</v>
      </c>
      <c r="BM95" s="140" t="s">
        <v>301</v>
      </c>
    </row>
    <row r="96" spans="2:65" s="1" customFormat="1" ht="21.75" customHeight="1">
      <c r="B96" s="128"/>
      <c r="C96" s="155" t="s">
        <v>235</v>
      </c>
      <c r="D96" s="155" t="s">
        <v>216</v>
      </c>
      <c r="E96" s="156" t="s">
        <v>674</v>
      </c>
      <c r="F96" s="157" t="s">
        <v>675</v>
      </c>
      <c r="G96" s="158" t="s">
        <v>229</v>
      </c>
      <c r="H96" s="159">
        <v>15</v>
      </c>
      <c r="I96" s="160"/>
      <c r="J96" s="161">
        <f t="shared" si="0"/>
        <v>0</v>
      </c>
      <c r="K96" s="157" t="s">
        <v>3</v>
      </c>
      <c r="L96" s="162"/>
      <c r="M96" s="163" t="s">
        <v>3</v>
      </c>
      <c r="N96" s="164" t="s">
        <v>42</v>
      </c>
      <c r="P96" s="138">
        <f t="shared" si="1"/>
        <v>0</v>
      </c>
      <c r="Q96" s="138">
        <v>0</v>
      </c>
      <c r="R96" s="138">
        <f t="shared" si="2"/>
        <v>0</v>
      </c>
      <c r="S96" s="138">
        <v>0</v>
      </c>
      <c r="T96" s="139">
        <f t="shared" si="3"/>
        <v>0</v>
      </c>
      <c r="AR96" s="140" t="s">
        <v>202</v>
      </c>
      <c r="AT96" s="140" t="s">
        <v>216</v>
      </c>
      <c r="AU96" s="140" t="s">
        <v>79</v>
      </c>
      <c r="AY96" s="17" t="s">
        <v>157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7" t="s">
        <v>79</v>
      </c>
      <c r="BK96" s="141">
        <f t="shared" si="9"/>
        <v>0</v>
      </c>
      <c r="BL96" s="17" t="s">
        <v>164</v>
      </c>
      <c r="BM96" s="140" t="s">
        <v>312</v>
      </c>
    </row>
    <row r="97" spans="2:65" s="1" customFormat="1" ht="16.5" customHeight="1">
      <c r="B97" s="128"/>
      <c r="C97" s="155" t="s">
        <v>241</v>
      </c>
      <c r="D97" s="155" t="s">
        <v>216</v>
      </c>
      <c r="E97" s="156" t="s">
        <v>676</v>
      </c>
      <c r="F97" s="157" t="s">
        <v>677</v>
      </c>
      <c r="G97" s="158" t="s">
        <v>229</v>
      </c>
      <c r="H97" s="159">
        <v>4</v>
      </c>
      <c r="I97" s="160"/>
      <c r="J97" s="161">
        <f t="shared" si="0"/>
        <v>0</v>
      </c>
      <c r="K97" s="157" t="s">
        <v>3</v>
      </c>
      <c r="L97" s="162"/>
      <c r="M97" s="163" t="s">
        <v>3</v>
      </c>
      <c r="N97" s="164" t="s">
        <v>42</v>
      </c>
      <c r="P97" s="138">
        <f t="shared" si="1"/>
        <v>0</v>
      </c>
      <c r="Q97" s="138">
        <v>0</v>
      </c>
      <c r="R97" s="138">
        <f t="shared" si="2"/>
        <v>0</v>
      </c>
      <c r="S97" s="138">
        <v>0</v>
      </c>
      <c r="T97" s="139">
        <f t="shared" si="3"/>
        <v>0</v>
      </c>
      <c r="AR97" s="140" t="s">
        <v>202</v>
      </c>
      <c r="AT97" s="140" t="s">
        <v>216</v>
      </c>
      <c r="AU97" s="140" t="s">
        <v>79</v>
      </c>
      <c r="AY97" s="17" t="s">
        <v>157</v>
      </c>
      <c r="BE97" s="141">
        <f t="shared" si="4"/>
        <v>0</v>
      </c>
      <c r="BF97" s="141">
        <f t="shared" si="5"/>
        <v>0</v>
      </c>
      <c r="BG97" s="141">
        <f t="shared" si="6"/>
        <v>0</v>
      </c>
      <c r="BH97" s="141">
        <f t="shared" si="7"/>
        <v>0</v>
      </c>
      <c r="BI97" s="141">
        <f t="shared" si="8"/>
        <v>0</v>
      </c>
      <c r="BJ97" s="17" t="s">
        <v>79</v>
      </c>
      <c r="BK97" s="141">
        <f t="shared" si="9"/>
        <v>0</v>
      </c>
      <c r="BL97" s="17" t="s">
        <v>164</v>
      </c>
      <c r="BM97" s="140" t="s">
        <v>323</v>
      </c>
    </row>
    <row r="98" spans="2:65" s="1" customFormat="1" ht="24.2" customHeight="1">
      <c r="B98" s="128"/>
      <c r="C98" s="155" t="s">
        <v>9</v>
      </c>
      <c r="D98" s="155" t="s">
        <v>216</v>
      </c>
      <c r="E98" s="156" t="s">
        <v>678</v>
      </c>
      <c r="F98" s="157" t="s">
        <v>679</v>
      </c>
      <c r="G98" s="158" t="s">
        <v>661</v>
      </c>
      <c r="H98" s="159">
        <v>5</v>
      </c>
      <c r="I98" s="160"/>
      <c r="J98" s="161">
        <f t="shared" si="0"/>
        <v>0</v>
      </c>
      <c r="K98" s="157" t="s">
        <v>3</v>
      </c>
      <c r="L98" s="162"/>
      <c r="M98" s="163" t="s">
        <v>3</v>
      </c>
      <c r="N98" s="164" t="s">
        <v>42</v>
      </c>
      <c r="P98" s="138">
        <f t="shared" si="1"/>
        <v>0</v>
      </c>
      <c r="Q98" s="138">
        <v>0</v>
      </c>
      <c r="R98" s="138">
        <f t="shared" si="2"/>
        <v>0</v>
      </c>
      <c r="S98" s="138">
        <v>0</v>
      </c>
      <c r="T98" s="139">
        <f t="shared" si="3"/>
        <v>0</v>
      </c>
      <c r="AR98" s="140" t="s">
        <v>202</v>
      </c>
      <c r="AT98" s="140" t="s">
        <v>216</v>
      </c>
      <c r="AU98" s="140" t="s">
        <v>79</v>
      </c>
      <c r="AY98" s="17" t="s">
        <v>157</v>
      </c>
      <c r="BE98" s="141">
        <f t="shared" si="4"/>
        <v>0</v>
      </c>
      <c r="BF98" s="141">
        <f t="shared" si="5"/>
        <v>0</v>
      </c>
      <c r="BG98" s="141">
        <f t="shared" si="6"/>
        <v>0</v>
      </c>
      <c r="BH98" s="141">
        <f t="shared" si="7"/>
        <v>0</v>
      </c>
      <c r="BI98" s="141">
        <f t="shared" si="8"/>
        <v>0</v>
      </c>
      <c r="BJ98" s="17" t="s">
        <v>79</v>
      </c>
      <c r="BK98" s="141">
        <f t="shared" si="9"/>
        <v>0</v>
      </c>
      <c r="BL98" s="17" t="s">
        <v>164</v>
      </c>
      <c r="BM98" s="140" t="s">
        <v>340</v>
      </c>
    </row>
    <row r="99" spans="2:65" s="1" customFormat="1" ht="16.5" customHeight="1">
      <c r="B99" s="128"/>
      <c r="C99" s="155" t="s">
        <v>253</v>
      </c>
      <c r="D99" s="155" t="s">
        <v>216</v>
      </c>
      <c r="E99" s="156" t="s">
        <v>680</v>
      </c>
      <c r="F99" s="157" t="s">
        <v>681</v>
      </c>
      <c r="G99" s="158" t="s">
        <v>661</v>
      </c>
      <c r="H99" s="159">
        <v>1</v>
      </c>
      <c r="I99" s="160"/>
      <c r="J99" s="161">
        <f t="shared" si="0"/>
        <v>0</v>
      </c>
      <c r="K99" s="157" t="s">
        <v>3</v>
      </c>
      <c r="L99" s="162"/>
      <c r="M99" s="163" t="s">
        <v>3</v>
      </c>
      <c r="N99" s="164" t="s">
        <v>42</v>
      </c>
      <c r="P99" s="138">
        <f t="shared" si="1"/>
        <v>0</v>
      </c>
      <c r="Q99" s="138">
        <v>0</v>
      </c>
      <c r="R99" s="138">
        <f t="shared" si="2"/>
        <v>0</v>
      </c>
      <c r="S99" s="138">
        <v>0</v>
      </c>
      <c r="T99" s="139">
        <f t="shared" si="3"/>
        <v>0</v>
      </c>
      <c r="AR99" s="140" t="s">
        <v>202</v>
      </c>
      <c r="AT99" s="140" t="s">
        <v>216</v>
      </c>
      <c r="AU99" s="140" t="s">
        <v>79</v>
      </c>
      <c r="AY99" s="17" t="s">
        <v>157</v>
      </c>
      <c r="BE99" s="141">
        <f t="shared" si="4"/>
        <v>0</v>
      </c>
      <c r="BF99" s="141">
        <f t="shared" si="5"/>
        <v>0</v>
      </c>
      <c r="BG99" s="141">
        <f t="shared" si="6"/>
        <v>0</v>
      </c>
      <c r="BH99" s="141">
        <f t="shared" si="7"/>
        <v>0</v>
      </c>
      <c r="BI99" s="141">
        <f t="shared" si="8"/>
        <v>0</v>
      </c>
      <c r="BJ99" s="17" t="s">
        <v>79</v>
      </c>
      <c r="BK99" s="141">
        <f t="shared" si="9"/>
        <v>0</v>
      </c>
      <c r="BL99" s="17" t="s">
        <v>164</v>
      </c>
      <c r="BM99" s="140" t="s">
        <v>350</v>
      </c>
    </row>
    <row r="100" spans="2:65" s="1" customFormat="1" ht="24.2" customHeight="1">
      <c r="B100" s="128"/>
      <c r="C100" s="155" t="s">
        <v>259</v>
      </c>
      <c r="D100" s="155" t="s">
        <v>216</v>
      </c>
      <c r="E100" s="156" t="s">
        <v>682</v>
      </c>
      <c r="F100" s="157" t="s">
        <v>683</v>
      </c>
      <c r="G100" s="158" t="s">
        <v>661</v>
      </c>
      <c r="H100" s="159">
        <v>4</v>
      </c>
      <c r="I100" s="160"/>
      <c r="J100" s="161">
        <f t="shared" si="0"/>
        <v>0</v>
      </c>
      <c r="K100" s="157" t="s">
        <v>3</v>
      </c>
      <c r="L100" s="162"/>
      <c r="M100" s="163" t="s">
        <v>3</v>
      </c>
      <c r="N100" s="164" t="s">
        <v>42</v>
      </c>
      <c r="P100" s="138">
        <f t="shared" si="1"/>
        <v>0</v>
      </c>
      <c r="Q100" s="138">
        <v>0</v>
      </c>
      <c r="R100" s="138">
        <f t="shared" si="2"/>
        <v>0</v>
      </c>
      <c r="S100" s="138">
        <v>0</v>
      </c>
      <c r="T100" s="139">
        <f t="shared" si="3"/>
        <v>0</v>
      </c>
      <c r="AR100" s="140" t="s">
        <v>202</v>
      </c>
      <c r="AT100" s="140" t="s">
        <v>216</v>
      </c>
      <c r="AU100" s="140" t="s">
        <v>79</v>
      </c>
      <c r="AY100" s="17" t="s">
        <v>157</v>
      </c>
      <c r="BE100" s="141">
        <f t="shared" si="4"/>
        <v>0</v>
      </c>
      <c r="BF100" s="141">
        <f t="shared" si="5"/>
        <v>0</v>
      </c>
      <c r="BG100" s="141">
        <f t="shared" si="6"/>
        <v>0</v>
      </c>
      <c r="BH100" s="141">
        <f t="shared" si="7"/>
        <v>0</v>
      </c>
      <c r="BI100" s="141">
        <f t="shared" si="8"/>
        <v>0</v>
      </c>
      <c r="BJ100" s="17" t="s">
        <v>79</v>
      </c>
      <c r="BK100" s="141">
        <f t="shared" si="9"/>
        <v>0</v>
      </c>
      <c r="BL100" s="17" t="s">
        <v>164</v>
      </c>
      <c r="BM100" s="140" t="s">
        <v>364</v>
      </c>
    </row>
    <row r="101" spans="2:65" s="1" customFormat="1" ht="16.5" customHeight="1">
      <c r="B101" s="128"/>
      <c r="C101" s="155" t="s">
        <v>265</v>
      </c>
      <c r="D101" s="155" t="s">
        <v>216</v>
      </c>
      <c r="E101" s="156" t="s">
        <v>684</v>
      </c>
      <c r="F101" s="157" t="s">
        <v>685</v>
      </c>
      <c r="G101" s="158" t="s">
        <v>661</v>
      </c>
      <c r="H101" s="159">
        <v>1</v>
      </c>
      <c r="I101" s="160"/>
      <c r="J101" s="161">
        <f t="shared" si="0"/>
        <v>0</v>
      </c>
      <c r="K101" s="157" t="s">
        <v>3</v>
      </c>
      <c r="L101" s="162"/>
      <c r="M101" s="163" t="s">
        <v>3</v>
      </c>
      <c r="N101" s="164" t="s">
        <v>42</v>
      </c>
      <c r="P101" s="138">
        <f t="shared" si="1"/>
        <v>0</v>
      </c>
      <c r="Q101" s="138">
        <v>0</v>
      </c>
      <c r="R101" s="138">
        <f t="shared" si="2"/>
        <v>0</v>
      </c>
      <c r="S101" s="138">
        <v>0</v>
      </c>
      <c r="T101" s="139">
        <f t="shared" si="3"/>
        <v>0</v>
      </c>
      <c r="AR101" s="140" t="s">
        <v>202</v>
      </c>
      <c r="AT101" s="140" t="s">
        <v>216</v>
      </c>
      <c r="AU101" s="140" t="s">
        <v>79</v>
      </c>
      <c r="AY101" s="17" t="s">
        <v>157</v>
      </c>
      <c r="BE101" s="141">
        <f t="shared" si="4"/>
        <v>0</v>
      </c>
      <c r="BF101" s="141">
        <f t="shared" si="5"/>
        <v>0</v>
      </c>
      <c r="BG101" s="141">
        <f t="shared" si="6"/>
        <v>0</v>
      </c>
      <c r="BH101" s="141">
        <f t="shared" si="7"/>
        <v>0</v>
      </c>
      <c r="BI101" s="141">
        <f t="shared" si="8"/>
        <v>0</v>
      </c>
      <c r="BJ101" s="17" t="s">
        <v>79</v>
      </c>
      <c r="BK101" s="141">
        <f t="shared" si="9"/>
        <v>0</v>
      </c>
      <c r="BL101" s="17" t="s">
        <v>164</v>
      </c>
      <c r="BM101" s="140" t="s">
        <v>373</v>
      </c>
    </row>
    <row r="102" spans="2:65" s="1" customFormat="1" ht="16.5" customHeight="1">
      <c r="B102" s="128"/>
      <c r="C102" s="129" t="s">
        <v>273</v>
      </c>
      <c r="D102" s="129" t="s">
        <v>160</v>
      </c>
      <c r="E102" s="130" t="s">
        <v>686</v>
      </c>
      <c r="F102" s="131" t="s">
        <v>687</v>
      </c>
      <c r="G102" s="132" t="s">
        <v>249</v>
      </c>
      <c r="H102" s="133">
        <v>1</v>
      </c>
      <c r="I102" s="134"/>
      <c r="J102" s="135">
        <f t="shared" si="0"/>
        <v>0</v>
      </c>
      <c r="K102" s="131" t="s">
        <v>3</v>
      </c>
      <c r="L102" s="32"/>
      <c r="M102" s="136" t="s">
        <v>3</v>
      </c>
      <c r="N102" s="137" t="s">
        <v>42</v>
      </c>
      <c r="P102" s="138">
        <f t="shared" si="1"/>
        <v>0</v>
      </c>
      <c r="Q102" s="138">
        <v>0</v>
      </c>
      <c r="R102" s="138">
        <f t="shared" si="2"/>
        <v>0</v>
      </c>
      <c r="S102" s="138">
        <v>0</v>
      </c>
      <c r="T102" s="139">
        <f t="shared" si="3"/>
        <v>0</v>
      </c>
      <c r="AR102" s="140" t="s">
        <v>164</v>
      </c>
      <c r="AT102" s="140" t="s">
        <v>160</v>
      </c>
      <c r="AU102" s="140" t="s">
        <v>79</v>
      </c>
      <c r="AY102" s="17" t="s">
        <v>157</v>
      </c>
      <c r="BE102" s="141">
        <f t="shared" si="4"/>
        <v>0</v>
      </c>
      <c r="BF102" s="141">
        <f t="shared" si="5"/>
        <v>0</v>
      </c>
      <c r="BG102" s="141">
        <f t="shared" si="6"/>
        <v>0</v>
      </c>
      <c r="BH102" s="141">
        <f t="shared" si="7"/>
        <v>0</v>
      </c>
      <c r="BI102" s="141">
        <f t="shared" si="8"/>
        <v>0</v>
      </c>
      <c r="BJ102" s="17" t="s">
        <v>79</v>
      </c>
      <c r="BK102" s="141">
        <f t="shared" si="9"/>
        <v>0</v>
      </c>
      <c r="BL102" s="17" t="s">
        <v>164</v>
      </c>
      <c r="BM102" s="140" t="s">
        <v>383</v>
      </c>
    </row>
    <row r="103" spans="2:65" s="1" customFormat="1" ht="16.5" customHeight="1">
      <c r="B103" s="128"/>
      <c r="C103" s="129" t="s">
        <v>279</v>
      </c>
      <c r="D103" s="129" t="s">
        <v>160</v>
      </c>
      <c r="E103" s="130" t="s">
        <v>688</v>
      </c>
      <c r="F103" s="131" t="s">
        <v>689</v>
      </c>
      <c r="G103" s="132" t="s">
        <v>249</v>
      </c>
      <c r="H103" s="133">
        <v>1</v>
      </c>
      <c r="I103" s="134"/>
      <c r="J103" s="135">
        <f t="shared" si="0"/>
        <v>0</v>
      </c>
      <c r="K103" s="131" t="s">
        <v>3</v>
      </c>
      <c r="L103" s="32"/>
      <c r="M103" s="136" t="s">
        <v>3</v>
      </c>
      <c r="N103" s="137" t="s">
        <v>42</v>
      </c>
      <c r="P103" s="138">
        <f t="shared" si="1"/>
        <v>0</v>
      </c>
      <c r="Q103" s="138">
        <v>0</v>
      </c>
      <c r="R103" s="138">
        <f t="shared" si="2"/>
        <v>0</v>
      </c>
      <c r="S103" s="138">
        <v>0</v>
      </c>
      <c r="T103" s="139">
        <f t="shared" si="3"/>
        <v>0</v>
      </c>
      <c r="AR103" s="140" t="s">
        <v>164</v>
      </c>
      <c r="AT103" s="140" t="s">
        <v>160</v>
      </c>
      <c r="AU103" s="140" t="s">
        <v>79</v>
      </c>
      <c r="AY103" s="17" t="s">
        <v>157</v>
      </c>
      <c r="BE103" s="141">
        <f t="shared" si="4"/>
        <v>0</v>
      </c>
      <c r="BF103" s="141">
        <f t="shared" si="5"/>
        <v>0</v>
      </c>
      <c r="BG103" s="141">
        <f t="shared" si="6"/>
        <v>0</v>
      </c>
      <c r="BH103" s="141">
        <f t="shared" si="7"/>
        <v>0</v>
      </c>
      <c r="BI103" s="141">
        <f t="shared" si="8"/>
        <v>0</v>
      </c>
      <c r="BJ103" s="17" t="s">
        <v>79</v>
      </c>
      <c r="BK103" s="141">
        <f t="shared" si="9"/>
        <v>0</v>
      </c>
      <c r="BL103" s="17" t="s">
        <v>164</v>
      </c>
      <c r="BM103" s="140" t="s">
        <v>395</v>
      </c>
    </row>
    <row r="104" spans="2:65" s="1" customFormat="1" ht="16.5" customHeight="1">
      <c r="B104" s="128"/>
      <c r="C104" s="129" t="s">
        <v>8</v>
      </c>
      <c r="D104" s="129" t="s">
        <v>160</v>
      </c>
      <c r="E104" s="130" t="s">
        <v>690</v>
      </c>
      <c r="F104" s="131" t="s">
        <v>691</v>
      </c>
      <c r="G104" s="132" t="s">
        <v>249</v>
      </c>
      <c r="H104" s="133">
        <v>1</v>
      </c>
      <c r="I104" s="134"/>
      <c r="J104" s="135">
        <f t="shared" si="0"/>
        <v>0</v>
      </c>
      <c r="K104" s="131" t="s">
        <v>3</v>
      </c>
      <c r="L104" s="32"/>
      <c r="M104" s="136" t="s">
        <v>3</v>
      </c>
      <c r="N104" s="137" t="s">
        <v>42</v>
      </c>
      <c r="P104" s="138">
        <f t="shared" si="1"/>
        <v>0</v>
      </c>
      <c r="Q104" s="138">
        <v>0</v>
      </c>
      <c r="R104" s="138">
        <f t="shared" si="2"/>
        <v>0</v>
      </c>
      <c r="S104" s="138">
        <v>0</v>
      </c>
      <c r="T104" s="139">
        <f t="shared" si="3"/>
        <v>0</v>
      </c>
      <c r="AR104" s="140" t="s">
        <v>164</v>
      </c>
      <c r="AT104" s="140" t="s">
        <v>160</v>
      </c>
      <c r="AU104" s="140" t="s">
        <v>79</v>
      </c>
      <c r="AY104" s="17" t="s">
        <v>157</v>
      </c>
      <c r="BE104" s="141">
        <f t="shared" si="4"/>
        <v>0</v>
      </c>
      <c r="BF104" s="141">
        <f t="shared" si="5"/>
        <v>0</v>
      </c>
      <c r="BG104" s="141">
        <f t="shared" si="6"/>
        <v>0</v>
      </c>
      <c r="BH104" s="141">
        <f t="shared" si="7"/>
        <v>0</v>
      </c>
      <c r="BI104" s="141">
        <f t="shared" si="8"/>
        <v>0</v>
      </c>
      <c r="BJ104" s="17" t="s">
        <v>79</v>
      </c>
      <c r="BK104" s="141">
        <f t="shared" si="9"/>
        <v>0</v>
      </c>
      <c r="BL104" s="17" t="s">
        <v>164</v>
      </c>
      <c r="BM104" s="140" t="s">
        <v>404</v>
      </c>
    </row>
    <row r="105" spans="2:65" s="1" customFormat="1" ht="16.5" customHeight="1">
      <c r="B105" s="128"/>
      <c r="C105" s="129" t="s">
        <v>289</v>
      </c>
      <c r="D105" s="129" t="s">
        <v>160</v>
      </c>
      <c r="E105" s="130" t="s">
        <v>692</v>
      </c>
      <c r="F105" s="131" t="s">
        <v>693</v>
      </c>
      <c r="G105" s="132" t="s">
        <v>249</v>
      </c>
      <c r="H105" s="133">
        <v>1</v>
      </c>
      <c r="I105" s="134"/>
      <c r="J105" s="135">
        <f t="shared" si="0"/>
        <v>0</v>
      </c>
      <c r="K105" s="131" t="s">
        <v>3</v>
      </c>
      <c r="L105" s="32"/>
      <c r="M105" s="136" t="s">
        <v>3</v>
      </c>
      <c r="N105" s="137" t="s">
        <v>42</v>
      </c>
      <c r="P105" s="138">
        <f t="shared" si="1"/>
        <v>0</v>
      </c>
      <c r="Q105" s="138">
        <v>0</v>
      </c>
      <c r="R105" s="138">
        <f t="shared" si="2"/>
        <v>0</v>
      </c>
      <c r="S105" s="138">
        <v>0</v>
      </c>
      <c r="T105" s="139">
        <f t="shared" si="3"/>
        <v>0</v>
      </c>
      <c r="AR105" s="140" t="s">
        <v>164</v>
      </c>
      <c r="AT105" s="140" t="s">
        <v>160</v>
      </c>
      <c r="AU105" s="140" t="s">
        <v>79</v>
      </c>
      <c r="AY105" s="17" t="s">
        <v>157</v>
      </c>
      <c r="BE105" s="141">
        <f t="shared" si="4"/>
        <v>0</v>
      </c>
      <c r="BF105" s="141">
        <f t="shared" si="5"/>
        <v>0</v>
      </c>
      <c r="BG105" s="141">
        <f t="shared" si="6"/>
        <v>0</v>
      </c>
      <c r="BH105" s="141">
        <f t="shared" si="7"/>
        <v>0</v>
      </c>
      <c r="BI105" s="141">
        <f t="shared" si="8"/>
        <v>0</v>
      </c>
      <c r="BJ105" s="17" t="s">
        <v>79</v>
      </c>
      <c r="BK105" s="141">
        <f t="shared" si="9"/>
        <v>0</v>
      </c>
      <c r="BL105" s="17" t="s">
        <v>164</v>
      </c>
      <c r="BM105" s="140" t="s">
        <v>417</v>
      </c>
    </row>
    <row r="106" spans="2:63" s="11" customFormat="1" ht="25.9" customHeight="1">
      <c r="B106" s="116"/>
      <c r="D106" s="117" t="s">
        <v>70</v>
      </c>
      <c r="E106" s="118" t="s">
        <v>81</v>
      </c>
      <c r="F106" s="118" t="s">
        <v>694</v>
      </c>
      <c r="I106" s="119"/>
      <c r="J106" s="120">
        <f>BK106</f>
        <v>0</v>
      </c>
      <c r="L106" s="116"/>
      <c r="M106" s="121"/>
      <c r="P106" s="122">
        <f>SUM(P107:P117)</f>
        <v>0</v>
      </c>
      <c r="R106" s="122">
        <f>SUM(R107:R117)</f>
        <v>0</v>
      </c>
      <c r="T106" s="123">
        <f>SUM(T107:T117)</f>
        <v>0</v>
      </c>
      <c r="AR106" s="117" t="s">
        <v>79</v>
      </c>
      <c r="AT106" s="124" t="s">
        <v>70</v>
      </c>
      <c r="AU106" s="124" t="s">
        <v>71</v>
      </c>
      <c r="AY106" s="117" t="s">
        <v>157</v>
      </c>
      <c r="BK106" s="125">
        <f>SUM(BK107:BK117)</f>
        <v>0</v>
      </c>
    </row>
    <row r="107" spans="2:65" s="1" customFormat="1" ht="16.5" customHeight="1">
      <c r="B107" s="128"/>
      <c r="C107" s="129" t="s">
        <v>295</v>
      </c>
      <c r="D107" s="129" t="s">
        <v>160</v>
      </c>
      <c r="E107" s="130" t="s">
        <v>695</v>
      </c>
      <c r="F107" s="131" t="s">
        <v>696</v>
      </c>
      <c r="G107" s="132" t="s">
        <v>516</v>
      </c>
      <c r="H107" s="133">
        <v>40</v>
      </c>
      <c r="I107" s="134"/>
      <c r="J107" s="135">
        <f>ROUND(I107*H107,2)</f>
        <v>0</v>
      </c>
      <c r="K107" s="131" t="s">
        <v>3</v>
      </c>
      <c r="L107" s="32"/>
      <c r="M107" s="136" t="s">
        <v>3</v>
      </c>
      <c r="N107" s="137" t="s">
        <v>42</v>
      </c>
      <c r="P107" s="138">
        <f>O107*H107</f>
        <v>0</v>
      </c>
      <c r="Q107" s="138">
        <v>0</v>
      </c>
      <c r="R107" s="138">
        <f>Q107*H107</f>
        <v>0</v>
      </c>
      <c r="S107" s="138">
        <v>0</v>
      </c>
      <c r="T107" s="139">
        <f>S107*H107</f>
        <v>0</v>
      </c>
      <c r="AR107" s="140" t="s">
        <v>164</v>
      </c>
      <c r="AT107" s="140" t="s">
        <v>160</v>
      </c>
      <c r="AU107" s="140" t="s">
        <v>79</v>
      </c>
      <c r="AY107" s="17" t="s">
        <v>157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7" t="s">
        <v>79</v>
      </c>
      <c r="BK107" s="141">
        <f>ROUND(I107*H107,2)</f>
        <v>0</v>
      </c>
      <c r="BL107" s="17" t="s">
        <v>164</v>
      </c>
      <c r="BM107" s="140" t="s">
        <v>697</v>
      </c>
    </row>
    <row r="108" spans="2:47" s="1" customFormat="1" ht="19.5">
      <c r="B108" s="32"/>
      <c r="D108" s="143" t="s">
        <v>207</v>
      </c>
      <c r="F108" s="154" t="s">
        <v>698</v>
      </c>
      <c r="I108" s="152"/>
      <c r="L108" s="32"/>
      <c r="M108" s="153"/>
      <c r="T108" s="53"/>
      <c r="AT108" s="17" t="s">
        <v>207</v>
      </c>
      <c r="AU108" s="17" t="s">
        <v>79</v>
      </c>
    </row>
    <row r="109" spans="2:65" s="1" customFormat="1" ht="16.5" customHeight="1">
      <c r="B109" s="128"/>
      <c r="C109" s="129" t="s">
        <v>301</v>
      </c>
      <c r="D109" s="129" t="s">
        <v>160</v>
      </c>
      <c r="E109" s="130" t="s">
        <v>699</v>
      </c>
      <c r="F109" s="131" t="s">
        <v>700</v>
      </c>
      <c r="G109" s="132" t="s">
        <v>516</v>
      </c>
      <c r="H109" s="133">
        <v>10</v>
      </c>
      <c r="I109" s="134"/>
      <c r="J109" s="135">
        <f>ROUND(I109*H109,2)</f>
        <v>0</v>
      </c>
      <c r="K109" s="131" t="s">
        <v>3</v>
      </c>
      <c r="L109" s="32"/>
      <c r="M109" s="136" t="s">
        <v>3</v>
      </c>
      <c r="N109" s="137" t="s">
        <v>42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164</v>
      </c>
      <c r="AT109" s="140" t="s">
        <v>160</v>
      </c>
      <c r="AU109" s="140" t="s">
        <v>79</v>
      </c>
      <c r="AY109" s="17" t="s">
        <v>157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7" t="s">
        <v>79</v>
      </c>
      <c r="BK109" s="141">
        <f>ROUND(I109*H109,2)</f>
        <v>0</v>
      </c>
      <c r="BL109" s="17" t="s">
        <v>164</v>
      </c>
      <c r="BM109" s="140" t="s">
        <v>701</v>
      </c>
    </row>
    <row r="110" spans="2:47" s="1" customFormat="1" ht="39">
      <c r="B110" s="32"/>
      <c r="D110" s="143" t="s">
        <v>207</v>
      </c>
      <c r="F110" s="154" t="s">
        <v>702</v>
      </c>
      <c r="I110" s="152"/>
      <c r="L110" s="32"/>
      <c r="M110" s="153"/>
      <c r="T110" s="53"/>
      <c r="AT110" s="17" t="s">
        <v>207</v>
      </c>
      <c r="AU110" s="17" t="s">
        <v>79</v>
      </c>
    </row>
    <row r="111" spans="2:65" s="1" customFormat="1" ht="16.5" customHeight="1">
      <c r="B111" s="128"/>
      <c r="C111" s="129" t="s">
        <v>306</v>
      </c>
      <c r="D111" s="129" t="s">
        <v>160</v>
      </c>
      <c r="E111" s="130" t="s">
        <v>703</v>
      </c>
      <c r="F111" s="131" t="s">
        <v>704</v>
      </c>
      <c r="G111" s="132" t="s">
        <v>661</v>
      </c>
      <c r="H111" s="133">
        <v>4</v>
      </c>
      <c r="I111" s="134"/>
      <c r="J111" s="135">
        <f>ROUND(I111*H111,2)</f>
        <v>0</v>
      </c>
      <c r="K111" s="131" t="s">
        <v>3</v>
      </c>
      <c r="L111" s="32"/>
      <c r="M111" s="136" t="s">
        <v>3</v>
      </c>
      <c r="N111" s="137" t="s">
        <v>42</v>
      </c>
      <c r="P111" s="138">
        <f>O111*H111</f>
        <v>0</v>
      </c>
      <c r="Q111" s="138">
        <v>0</v>
      </c>
      <c r="R111" s="138">
        <f>Q111*H111</f>
        <v>0</v>
      </c>
      <c r="S111" s="138">
        <v>0</v>
      </c>
      <c r="T111" s="139">
        <f>S111*H111</f>
        <v>0</v>
      </c>
      <c r="AR111" s="140" t="s">
        <v>164</v>
      </c>
      <c r="AT111" s="140" t="s">
        <v>160</v>
      </c>
      <c r="AU111" s="140" t="s">
        <v>79</v>
      </c>
      <c r="AY111" s="17" t="s">
        <v>157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7" t="s">
        <v>79</v>
      </c>
      <c r="BK111" s="141">
        <f>ROUND(I111*H111,2)</f>
        <v>0</v>
      </c>
      <c r="BL111" s="17" t="s">
        <v>164</v>
      </c>
      <c r="BM111" s="140" t="s">
        <v>705</v>
      </c>
    </row>
    <row r="112" spans="2:65" s="1" customFormat="1" ht="16.5" customHeight="1">
      <c r="B112" s="128"/>
      <c r="C112" s="129" t="s">
        <v>312</v>
      </c>
      <c r="D112" s="129" t="s">
        <v>160</v>
      </c>
      <c r="E112" s="130" t="s">
        <v>706</v>
      </c>
      <c r="F112" s="131" t="s">
        <v>707</v>
      </c>
      <c r="G112" s="132" t="s">
        <v>661</v>
      </c>
      <c r="H112" s="133">
        <v>6</v>
      </c>
      <c r="I112" s="134"/>
      <c r="J112" s="135">
        <f>ROUND(I112*H112,2)</f>
        <v>0</v>
      </c>
      <c r="K112" s="131" t="s">
        <v>3</v>
      </c>
      <c r="L112" s="32"/>
      <c r="M112" s="136" t="s">
        <v>3</v>
      </c>
      <c r="N112" s="137" t="s">
        <v>42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164</v>
      </c>
      <c r="AT112" s="140" t="s">
        <v>160</v>
      </c>
      <c r="AU112" s="140" t="s">
        <v>79</v>
      </c>
      <c r="AY112" s="17" t="s">
        <v>157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7" t="s">
        <v>79</v>
      </c>
      <c r="BK112" s="141">
        <f>ROUND(I112*H112,2)</f>
        <v>0</v>
      </c>
      <c r="BL112" s="17" t="s">
        <v>164</v>
      </c>
      <c r="BM112" s="140" t="s">
        <v>708</v>
      </c>
    </row>
    <row r="113" spans="2:65" s="1" customFormat="1" ht="16.5" customHeight="1">
      <c r="B113" s="128"/>
      <c r="C113" s="129" t="s">
        <v>318</v>
      </c>
      <c r="D113" s="129" t="s">
        <v>160</v>
      </c>
      <c r="E113" s="130" t="s">
        <v>709</v>
      </c>
      <c r="F113" s="131" t="s">
        <v>710</v>
      </c>
      <c r="G113" s="132" t="s">
        <v>661</v>
      </c>
      <c r="H113" s="133">
        <v>2</v>
      </c>
      <c r="I113" s="134"/>
      <c r="J113" s="135">
        <f>ROUND(I113*H113,2)</f>
        <v>0</v>
      </c>
      <c r="K113" s="131" t="s">
        <v>3</v>
      </c>
      <c r="L113" s="32"/>
      <c r="M113" s="136" t="s">
        <v>3</v>
      </c>
      <c r="N113" s="137" t="s">
        <v>42</v>
      </c>
      <c r="P113" s="138">
        <f>O113*H113</f>
        <v>0</v>
      </c>
      <c r="Q113" s="138">
        <v>0</v>
      </c>
      <c r="R113" s="138">
        <f>Q113*H113</f>
        <v>0</v>
      </c>
      <c r="S113" s="138">
        <v>0</v>
      </c>
      <c r="T113" s="139">
        <f>S113*H113</f>
        <v>0</v>
      </c>
      <c r="AR113" s="140" t="s">
        <v>164</v>
      </c>
      <c r="AT113" s="140" t="s">
        <v>160</v>
      </c>
      <c r="AU113" s="140" t="s">
        <v>79</v>
      </c>
      <c r="AY113" s="17" t="s">
        <v>157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7" t="s">
        <v>79</v>
      </c>
      <c r="BK113" s="141">
        <f>ROUND(I113*H113,2)</f>
        <v>0</v>
      </c>
      <c r="BL113" s="17" t="s">
        <v>164</v>
      </c>
      <c r="BM113" s="140" t="s">
        <v>711</v>
      </c>
    </row>
    <row r="114" spans="2:47" s="1" customFormat="1" ht="29.25">
      <c r="B114" s="32"/>
      <c r="D114" s="143" t="s">
        <v>207</v>
      </c>
      <c r="F114" s="154" t="s">
        <v>712</v>
      </c>
      <c r="I114" s="152"/>
      <c r="L114" s="32"/>
      <c r="M114" s="153"/>
      <c r="T114" s="53"/>
      <c r="AT114" s="17" t="s">
        <v>207</v>
      </c>
      <c r="AU114" s="17" t="s">
        <v>79</v>
      </c>
    </row>
    <row r="115" spans="2:65" s="1" customFormat="1" ht="16.5" customHeight="1">
      <c r="B115" s="128"/>
      <c r="C115" s="129" t="s">
        <v>323</v>
      </c>
      <c r="D115" s="129" t="s">
        <v>160</v>
      </c>
      <c r="E115" s="130" t="s">
        <v>713</v>
      </c>
      <c r="F115" s="131" t="s">
        <v>691</v>
      </c>
      <c r="G115" s="132" t="s">
        <v>249</v>
      </c>
      <c r="H115" s="133">
        <v>1</v>
      </c>
      <c r="I115" s="134"/>
      <c r="J115" s="135">
        <f>ROUND(I115*H115,2)</f>
        <v>0</v>
      </c>
      <c r="K115" s="131" t="s">
        <v>3</v>
      </c>
      <c r="L115" s="32"/>
      <c r="M115" s="136" t="s">
        <v>3</v>
      </c>
      <c r="N115" s="137" t="s">
        <v>42</v>
      </c>
      <c r="P115" s="138">
        <f>O115*H115</f>
        <v>0</v>
      </c>
      <c r="Q115" s="138">
        <v>0</v>
      </c>
      <c r="R115" s="138">
        <f>Q115*H115</f>
        <v>0</v>
      </c>
      <c r="S115" s="138">
        <v>0</v>
      </c>
      <c r="T115" s="139">
        <f>S115*H115</f>
        <v>0</v>
      </c>
      <c r="AR115" s="140" t="s">
        <v>164</v>
      </c>
      <c r="AT115" s="140" t="s">
        <v>160</v>
      </c>
      <c r="AU115" s="140" t="s">
        <v>79</v>
      </c>
      <c r="AY115" s="17" t="s">
        <v>157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7" t="s">
        <v>79</v>
      </c>
      <c r="BK115" s="141">
        <f>ROUND(I115*H115,2)</f>
        <v>0</v>
      </c>
      <c r="BL115" s="17" t="s">
        <v>164</v>
      </c>
      <c r="BM115" s="140" t="s">
        <v>714</v>
      </c>
    </row>
    <row r="116" spans="2:65" s="1" customFormat="1" ht="16.5" customHeight="1">
      <c r="B116" s="128"/>
      <c r="C116" s="129" t="s">
        <v>331</v>
      </c>
      <c r="D116" s="129" t="s">
        <v>160</v>
      </c>
      <c r="E116" s="130" t="s">
        <v>715</v>
      </c>
      <c r="F116" s="131" t="s">
        <v>693</v>
      </c>
      <c r="G116" s="132" t="s">
        <v>249</v>
      </c>
      <c r="H116" s="133">
        <v>1</v>
      </c>
      <c r="I116" s="134"/>
      <c r="J116" s="135">
        <f>ROUND(I116*H116,2)</f>
        <v>0</v>
      </c>
      <c r="K116" s="131" t="s">
        <v>3</v>
      </c>
      <c r="L116" s="32"/>
      <c r="M116" s="136" t="s">
        <v>3</v>
      </c>
      <c r="N116" s="137" t="s">
        <v>42</v>
      </c>
      <c r="P116" s="138">
        <f>O116*H116</f>
        <v>0</v>
      </c>
      <c r="Q116" s="138">
        <v>0</v>
      </c>
      <c r="R116" s="138">
        <f>Q116*H116</f>
        <v>0</v>
      </c>
      <c r="S116" s="138">
        <v>0</v>
      </c>
      <c r="T116" s="139">
        <f>S116*H116</f>
        <v>0</v>
      </c>
      <c r="AR116" s="140" t="s">
        <v>164</v>
      </c>
      <c r="AT116" s="140" t="s">
        <v>160</v>
      </c>
      <c r="AU116" s="140" t="s">
        <v>79</v>
      </c>
      <c r="AY116" s="17" t="s">
        <v>157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7" t="s">
        <v>79</v>
      </c>
      <c r="BK116" s="141">
        <f>ROUND(I116*H116,2)</f>
        <v>0</v>
      </c>
      <c r="BL116" s="17" t="s">
        <v>164</v>
      </c>
      <c r="BM116" s="140" t="s">
        <v>716</v>
      </c>
    </row>
    <row r="117" spans="2:47" s="1" customFormat="1" ht="48.75">
      <c r="B117" s="32"/>
      <c r="D117" s="143" t="s">
        <v>207</v>
      </c>
      <c r="F117" s="154" t="s">
        <v>717</v>
      </c>
      <c r="I117" s="152"/>
      <c r="L117" s="32"/>
      <c r="M117" s="153"/>
      <c r="T117" s="53"/>
      <c r="AT117" s="17" t="s">
        <v>207</v>
      </c>
      <c r="AU117" s="17" t="s">
        <v>79</v>
      </c>
    </row>
    <row r="118" spans="2:63" s="11" customFormat="1" ht="25.9" customHeight="1">
      <c r="B118" s="116"/>
      <c r="D118" s="117" t="s">
        <v>70</v>
      </c>
      <c r="E118" s="118" t="s">
        <v>158</v>
      </c>
      <c r="F118" s="118" t="s">
        <v>718</v>
      </c>
      <c r="I118" s="119"/>
      <c r="J118" s="120">
        <f>BK118</f>
        <v>0</v>
      </c>
      <c r="L118" s="116"/>
      <c r="M118" s="121"/>
      <c r="P118" s="122">
        <f>SUM(P119:P138)</f>
        <v>0</v>
      </c>
      <c r="R118" s="122">
        <f>SUM(R119:R138)</f>
        <v>0</v>
      </c>
      <c r="T118" s="123">
        <f>SUM(T119:T138)</f>
        <v>0</v>
      </c>
      <c r="AR118" s="117" t="s">
        <v>79</v>
      </c>
      <c r="AT118" s="124" t="s">
        <v>70</v>
      </c>
      <c r="AU118" s="124" t="s">
        <v>71</v>
      </c>
      <c r="AY118" s="117" t="s">
        <v>157</v>
      </c>
      <c r="BK118" s="125">
        <f>SUM(BK119:BK138)</f>
        <v>0</v>
      </c>
    </row>
    <row r="119" spans="2:65" s="1" customFormat="1" ht="16.5" customHeight="1">
      <c r="B119" s="128"/>
      <c r="C119" s="275" t="s">
        <v>340</v>
      </c>
      <c r="D119" s="275" t="s">
        <v>216</v>
      </c>
      <c r="E119" s="276" t="s">
        <v>719</v>
      </c>
      <c r="F119" s="277" t="s">
        <v>720</v>
      </c>
      <c r="G119" s="278" t="s">
        <v>661</v>
      </c>
      <c r="H119" s="279">
        <v>3</v>
      </c>
      <c r="I119" s="280"/>
      <c r="J119" s="280">
        <f aca="true" t="shared" si="10" ref="J119:J125">ROUND(I119*H119,2)</f>
        <v>0</v>
      </c>
      <c r="K119" s="278" t="s">
        <v>1918</v>
      </c>
      <c r="L119" s="162"/>
      <c r="M119" s="163" t="s">
        <v>3</v>
      </c>
      <c r="N119" s="164" t="s">
        <v>42</v>
      </c>
      <c r="P119" s="138">
        <f aca="true" t="shared" si="11" ref="P119:P125">O119*H119</f>
        <v>0</v>
      </c>
      <c r="Q119" s="138">
        <v>0</v>
      </c>
      <c r="R119" s="138">
        <f aca="true" t="shared" si="12" ref="R119:R125">Q119*H119</f>
        <v>0</v>
      </c>
      <c r="S119" s="138">
        <v>0</v>
      </c>
      <c r="T119" s="139">
        <f aca="true" t="shared" si="13" ref="T119:T125">S119*H119</f>
        <v>0</v>
      </c>
      <c r="AR119" s="140" t="s">
        <v>202</v>
      </c>
      <c r="AT119" s="140" t="s">
        <v>216</v>
      </c>
      <c r="AU119" s="140" t="s">
        <v>79</v>
      </c>
      <c r="AY119" s="17" t="s">
        <v>157</v>
      </c>
      <c r="BE119" s="141">
        <f aca="true" t="shared" si="14" ref="BE119:BE125">IF(N119="základní",J119,0)</f>
        <v>0</v>
      </c>
      <c r="BF119" s="141">
        <f aca="true" t="shared" si="15" ref="BF119:BF125">IF(N119="snížená",J119,0)</f>
        <v>0</v>
      </c>
      <c r="BG119" s="141">
        <f aca="true" t="shared" si="16" ref="BG119:BG125">IF(N119="zákl. přenesená",J119,0)</f>
        <v>0</v>
      </c>
      <c r="BH119" s="141">
        <f aca="true" t="shared" si="17" ref="BH119:BH125">IF(N119="sníž. přenesená",J119,0)</f>
        <v>0</v>
      </c>
      <c r="BI119" s="141">
        <f aca="true" t="shared" si="18" ref="BI119:BI125">IF(N119="nulová",J119,0)</f>
        <v>0</v>
      </c>
      <c r="BJ119" s="17" t="s">
        <v>79</v>
      </c>
      <c r="BK119" s="141">
        <f aca="true" t="shared" si="19" ref="BK119:BK125">ROUND(I119*H119,2)</f>
        <v>0</v>
      </c>
      <c r="BL119" s="17" t="s">
        <v>164</v>
      </c>
      <c r="BM119" s="140" t="s">
        <v>721</v>
      </c>
    </row>
    <row r="120" spans="2:65" s="1" customFormat="1" ht="16.5" customHeight="1">
      <c r="B120" s="128"/>
      <c r="C120" s="275" t="s">
        <v>346</v>
      </c>
      <c r="D120" s="275" t="s">
        <v>216</v>
      </c>
      <c r="E120" s="276" t="s">
        <v>649</v>
      </c>
      <c r="F120" s="277" t="s">
        <v>650</v>
      </c>
      <c r="G120" s="278" t="s">
        <v>229</v>
      </c>
      <c r="H120" s="279">
        <v>82</v>
      </c>
      <c r="I120" s="280"/>
      <c r="J120" s="280">
        <f t="shared" si="10"/>
        <v>0</v>
      </c>
      <c r="K120" s="278" t="s">
        <v>1918</v>
      </c>
      <c r="L120" s="162"/>
      <c r="M120" s="163" t="s">
        <v>3</v>
      </c>
      <c r="N120" s="164" t="s">
        <v>42</v>
      </c>
      <c r="P120" s="138">
        <f t="shared" si="11"/>
        <v>0</v>
      </c>
      <c r="Q120" s="138">
        <v>0</v>
      </c>
      <c r="R120" s="138">
        <f t="shared" si="12"/>
        <v>0</v>
      </c>
      <c r="S120" s="138">
        <v>0</v>
      </c>
      <c r="T120" s="139">
        <f t="shared" si="13"/>
        <v>0</v>
      </c>
      <c r="AR120" s="140" t="s">
        <v>202</v>
      </c>
      <c r="AT120" s="140" t="s">
        <v>216</v>
      </c>
      <c r="AU120" s="140" t="s">
        <v>79</v>
      </c>
      <c r="AY120" s="17" t="s">
        <v>157</v>
      </c>
      <c r="BE120" s="141">
        <f t="shared" si="14"/>
        <v>0</v>
      </c>
      <c r="BF120" s="141">
        <f t="shared" si="15"/>
        <v>0</v>
      </c>
      <c r="BG120" s="141">
        <f t="shared" si="16"/>
        <v>0</v>
      </c>
      <c r="BH120" s="141">
        <f t="shared" si="17"/>
        <v>0</v>
      </c>
      <c r="BI120" s="141">
        <f t="shared" si="18"/>
        <v>0</v>
      </c>
      <c r="BJ120" s="17" t="s">
        <v>79</v>
      </c>
      <c r="BK120" s="141">
        <f t="shared" si="19"/>
        <v>0</v>
      </c>
      <c r="BL120" s="17" t="s">
        <v>164</v>
      </c>
      <c r="BM120" s="140" t="s">
        <v>722</v>
      </c>
    </row>
    <row r="121" spans="2:65" s="1" customFormat="1" ht="16.5" customHeight="1">
      <c r="B121" s="128"/>
      <c r="C121" s="275" t="s">
        <v>350</v>
      </c>
      <c r="D121" s="275" t="s">
        <v>216</v>
      </c>
      <c r="E121" s="276" t="s">
        <v>723</v>
      </c>
      <c r="F121" s="277" t="s">
        <v>724</v>
      </c>
      <c r="G121" s="278" t="s">
        <v>229</v>
      </c>
      <c r="H121" s="279">
        <v>42</v>
      </c>
      <c r="I121" s="280"/>
      <c r="J121" s="280">
        <f t="shared" si="10"/>
        <v>0</v>
      </c>
      <c r="K121" s="278" t="s">
        <v>1918</v>
      </c>
      <c r="L121" s="162"/>
      <c r="M121" s="163" t="s">
        <v>3</v>
      </c>
      <c r="N121" s="164" t="s">
        <v>42</v>
      </c>
      <c r="P121" s="138">
        <f t="shared" si="11"/>
        <v>0</v>
      </c>
      <c r="Q121" s="138">
        <v>0</v>
      </c>
      <c r="R121" s="138">
        <f t="shared" si="12"/>
        <v>0</v>
      </c>
      <c r="S121" s="138">
        <v>0</v>
      </c>
      <c r="T121" s="139">
        <f t="shared" si="13"/>
        <v>0</v>
      </c>
      <c r="AR121" s="140" t="s">
        <v>202</v>
      </c>
      <c r="AT121" s="140" t="s">
        <v>216</v>
      </c>
      <c r="AU121" s="140" t="s">
        <v>79</v>
      </c>
      <c r="AY121" s="17" t="s">
        <v>157</v>
      </c>
      <c r="BE121" s="141">
        <f t="shared" si="14"/>
        <v>0</v>
      </c>
      <c r="BF121" s="141">
        <f t="shared" si="15"/>
        <v>0</v>
      </c>
      <c r="BG121" s="141">
        <f t="shared" si="16"/>
        <v>0</v>
      </c>
      <c r="BH121" s="141">
        <f t="shared" si="17"/>
        <v>0</v>
      </c>
      <c r="BI121" s="141">
        <f t="shared" si="18"/>
        <v>0</v>
      </c>
      <c r="BJ121" s="17" t="s">
        <v>79</v>
      </c>
      <c r="BK121" s="141">
        <f t="shared" si="19"/>
        <v>0</v>
      </c>
      <c r="BL121" s="17" t="s">
        <v>164</v>
      </c>
      <c r="BM121" s="140" t="s">
        <v>725</v>
      </c>
    </row>
    <row r="122" spans="2:65" s="1" customFormat="1" ht="16.5" customHeight="1">
      <c r="B122" s="128"/>
      <c r="C122" s="275" t="s">
        <v>358</v>
      </c>
      <c r="D122" s="275" t="s">
        <v>216</v>
      </c>
      <c r="E122" s="276" t="s">
        <v>726</v>
      </c>
      <c r="F122" s="277" t="s">
        <v>727</v>
      </c>
      <c r="G122" s="278" t="s">
        <v>229</v>
      </c>
      <c r="H122" s="279">
        <v>40</v>
      </c>
      <c r="I122" s="280"/>
      <c r="J122" s="280">
        <f t="shared" si="10"/>
        <v>0</v>
      </c>
      <c r="K122" s="278" t="s">
        <v>1918</v>
      </c>
      <c r="L122" s="162"/>
      <c r="M122" s="163" t="s">
        <v>3</v>
      </c>
      <c r="N122" s="164" t="s">
        <v>42</v>
      </c>
      <c r="P122" s="138">
        <f t="shared" si="11"/>
        <v>0</v>
      </c>
      <c r="Q122" s="138">
        <v>0</v>
      </c>
      <c r="R122" s="138">
        <f t="shared" si="12"/>
        <v>0</v>
      </c>
      <c r="S122" s="138">
        <v>0</v>
      </c>
      <c r="T122" s="139">
        <f t="shared" si="13"/>
        <v>0</v>
      </c>
      <c r="AR122" s="140" t="s">
        <v>202</v>
      </c>
      <c r="AT122" s="140" t="s">
        <v>216</v>
      </c>
      <c r="AU122" s="140" t="s">
        <v>79</v>
      </c>
      <c r="AY122" s="17" t="s">
        <v>157</v>
      </c>
      <c r="BE122" s="141">
        <f t="shared" si="14"/>
        <v>0</v>
      </c>
      <c r="BF122" s="141">
        <f t="shared" si="15"/>
        <v>0</v>
      </c>
      <c r="BG122" s="141">
        <f t="shared" si="16"/>
        <v>0</v>
      </c>
      <c r="BH122" s="141">
        <f t="shared" si="17"/>
        <v>0</v>
      </c>
      <c r="BI122" s="141">
        <f t="shared" si="18"/>
        <v>0</v>
      </c>
      <c r="BJ122" s="17" t="s">
        <v>79</v>
      </c>
      <c r="BK122" s="141">
        <f t="shared" si="19"/>
        <v>0</v>
      </c>
      <c r="BL122" s="17" t="s">
        <v>164</v>
      </c>
      <c r="BM122" s="140" t="s">
        <v>728</v>
      </c>
    </row>
    <row r="123" spans="2:65" s="1" customFormat="1" ht="24.2" customHeight="1">
      <c r="B123" s="128"/>
      <c r="C123" s="275" t="s">
        <v>364</v>
      </c>
      <c r="D123" s="275" t="s">
        <v>216</v>
      </c>
      <c r="E123" s="276" t="s">
        <v>729</v>
      </c>
      <c r="F123" s="277" t="s">
        <v>730</v>
      </c>
      <c r="G123" s="278" t="s">
        <v>661</v>
      </c>
      <c r="H123" s="279">
        <v>1</v>
      </c>
      <c r="I123" s="280"/>
      <c r="J123" s="280">
        <f t="shared" si="10"/>
        <v>0</v>
      </c>
      <c r="K123" s="278" t="s">
        <v>1918</v>
      </c>
      <c r="L123" s="162"/>
      <c r="M123" s="163" t="s">
        <v>3</v>
      </c>
      <c r="N123" s="164" t="s">
        <v>42</v>
      </c>
      <c r="P123" s="138">
        <f t="shared" si="11"/>
        <v>0</v>
      </c>
      <c r="Q123" s="138">
        <v>0</v>
      </c>
      <c r="R123" s="138">
        <f t="shared" si="12"/>
        <v>0</v>
      </c>
      <c r="S123" s="138">
        <v>0</v>
      </c>
      <c r="T123" s="139">
        <f t="shared" si="13"/>
        <v>0</v>
      </c>
      <c r="AR123" s="140" t="s">
        <v>202</v>
      </c>
      <c r="AT123" s="140" t="s">
        <v>216</v>
      </c>
      <c r="AU123" s="140" t="s">
        <v>79</v>
      </c>
      <c r="AY123" s="17" t="s">
        <v>157</v>
      </c>
      <c r="BE123" s="141">
        <f t="shared" si="14"/>
        <v>0</v>
      </c>
      <c r="BF123" s="141">
        <f t="shared" si="15"/>
        <v>0</v>
      </c>
      <c r="BG123" s="141">
        <f t="shared" si="16"/>
        <v>0</v>
      </c>
      <c r="BH123" s="141">
        <f t="shared" si="17"/>
        <v>0</v>
      </c>
      <c r="BI123" s="141">
        <f t="shared" si="18"/>
        <v>0</v>
      </c>
      <c r="BJ123" s="17" t="s">
        <v>79</v>
      </c>
      <c r="BK123" s="141">
        <f t="shared" si="19"/>
        <v>0</v>
      </c>
      <c r="BL123" s="17" t="s">
        <v>164</v>
      </c>
      <c r="BM123" s="140" t="s">
        <v>731</v>
      </c>
    </row>
    <row r="124" spans="2:65" s="1" customFormat="1" ht="16.5" customHeight="1">
      <c r="B124" s="128"/>
      <c r="C124" s="275" t="s">
        <v>369</v>
      </c>
      <c r="D124" s="275" t="s">
        <v>216</v>
      </c>
      <c r="E124" s="276" t="s">
        <v>732</v>
      </c>
      <c r="F124" s="277" t="s">
        <v>733</v>
      </c>
      <c r="G124" s="278" t="s">
        <v>661</v>
      </c>
      <c r="H124" s="279">
        <v>1</v>
      </c>
      <c r="I124" s="280"/>
      <c r="J124" s="280">
        <f t="shared" si="10"/>
        <v>0</v>
      </c>
      <c r="K124" s="278" t="s">
        <v>1918</v>
      </c>
      <c r="L124" s="162"/>
      <c r="M124" s="163" t="s">
        <v>3</v>
      </c>
      <c r="N124" s="164" t="s">
        <v>42</v>
      </c>
      <c r="P124" s="138">
        <f t="shared" si="11"/>
        <v>0</v>
      </c>
      <c r="Q124" s="138">
        <v>0</v>
      </c>
      <c r="R124" s="138">
        <f t="shared" si="12"/>
        <v>0</v>
      </c>
      <c r="S124" s="138">
        <v>0</v>
      </c>
      <c r="T124" s="139">
        <f t="shared" si="13"/>
        <v>0</v>
      </c>
      <c r="AR124" s="140" t="s">
        <v>202</v>
      </c>
      <c r="AT124" s="140" t="s">
        <v>216</v>
      </c>
      <c r="AU124" s="140" t="s">
        <v>79</v>
      </c>
      <c r="AY124" s="17" t="s">
        <v>157</v>
      </c>
      <c r="BE124" s="141">
        <f t="shared" si="14"/>
        <v>0</v>
      </c>
      <c r="BF124" s="141">
        <f t="shared" si="15"/>
        <v>0</v>
      </c>
      <c r="BG124" s="141">
        <f t="shared" si="16"/>
        <v>0</v>
      </c>
      <c r="BH124" s="141">
        <f t="shared" si="17"/>
        <v>0</v>
      </c>
      <c r="BI124" s="141">
        <f t="shared" si="18"/>
        <v>0</v>
      </c>
      <c r="BJ124" s="17" t="s">
        <v>79</v>
      </c>
      <c r="BK124" s="141">
        <f t="shared" si="19"/>
        <v>0</v>
      </c>
      <c r="BL124" s="17" t="s">
        <v>164</v>
      </c>
      <c r="BM124" s="140" t="s">
        <v>734</v>
      </c>
    </row>
    <row r="125" spans="2:65" s="1" customFormat="1" ht="24.2" customHeight="1">
      <c r="B125" s="128"/>
      <c r="C125" s="275" t="s">
        <v>373</v>
      </c>
      <c r="D125" s="275" t="s">
        <v>216</v>
      </c>
      <c r="E125" s="276" t="s">
        <v>735</v>
      </c>
      <c r="F125" s="277" t="s">
        <v>736</v>
      </c>
      <c r="G125" s="278" t="s">
        <v>661</v>
      </c>
      <c r="H125" s="279">
        <v>1</v>
      </c>
      <c r="I125" s="280"/>
      <c r="J125" s="280">
        <f t="shared" si="10"/>
        <v>0</v>
      </c>
      <c r="K125" s="278" t="s">
        <v>1918</v>
      </c>
      <c r="L125" s="162"/>
      <c r="M125" s="163" t="s">
        <v>3</v>
      </c>
      <c r="N125" s="164" t="s">
        <v>42</v>
      </c>
      <c r="P125" s="138">
        <f t="shared" si="11"/>
        <v>0</v>
      </c>
      <c r="Q125" s="138">
        <v>0</v>
      </c>
      <c r="R125" s="138">
        <f t="shared" si="12"/>
        <v>0</v>
      </c>
      <c r="S125" s="138">
        <v>0</v>
      </c>
      <c r="T125" s="139">
        <f t="shared" si="13"/>
        <v>0</v>
      </c>
      <c r="AR125" s="140" t="s">
        <v>202</v>
      </c>
      <c r="AT125" s="140" t="s">
        <v>216</v>
      </c>
      <c r="AU125" s="140" t="s">
        <v>79</v>
      </c>
      <c r="AY125" s="17" t="s">
        <v>157</v>
      </c>
      <c r="BE125" s="141">
        <f t="shared" si="14"/>
        <v>0</v>
      </c>
      <c r="BF125" s="141">
        <f t="shared" si="15"/>
        <v>0</v>
      </c>
      <c r="BG125" s="141">
        <f t="shared" si="16"/>
        <v>0</v>
      </c>
      <c r="BH125" s="141">
        <f t="shared" si="17"/>
        <v>0</v>
      </c>
      <c r="BI125" s="141">
        <f t="shared" si="18"/>
        <v>0</v>
      </c>
      <c r="BJ125" s="17" t="s">
        <v>79</v>
      </c>
      <c r="BK125" s="141">
        <f t="shared" si="19"/>
        <v>0</v>
      </c>
      <c r="BL125" s="17" t="s">
        <v>164</v>
      </c>
      <c r="BM125" s="140" t="s">
        <v>737</v>
      </c>
    </row>
    <row r="126" spans="2:47" s="1" customFormat="1" ht="19.5">
      <c r="B126" s="32"/>
      <c r="D126" s="143" t="s">
        <v>207</v>
      </c>
      <c r="F126" s="154" t="s">
        <v>738</v>
      </c>
      <c r="I126" s="152"/>
      <c r="L126" s="32"/>
      <c r="M126" s="153"/>
      <c r="T126" s="53"/>
      <c r="AT126" s="17" t="s">
        <v>207</v>
      </c>
      <c r="AU126" s="17" t="s">
        <v>79</v>
      </c>
    </row>
    <row r="127" spans="2:65" s="1" customFormat="1" ht="16.5" customHeight="1">
      <c r="B127" s="128"/>
      <c r="C127" s="129" t="s">
        <v>378</v>
      </c>
      <c r="D127" s="129" t="s">
        <v>160</v>
      </c>
      <c r="E127" s="130" t="s">
        <v>739</v>
      </c>
      <c r="F127" s="131" t="s">
        <v>652</v>
      </c>
      <c r="G127" s="132" t="s">
        <v>229</v>
      </c>
      <c r="H127" s="133">
        <v>50</v>
      </c>
      <c r="I127" s="134"/>
      <c r="J127" s="135">
        <f aca="true" t="shared" si="20" ref="J127:J138">ROUND(I127*H127,2)</f>
        <v>0</v>
      </c>
      <c r="K127" s="131" t="s">
        <v>3</v>
      </c>
      <c r="L127" s="32"/>
      <c r="M127" s="136" t="s">
        <v>3</v>
      </c>
      <c r="N127" s="137" t="s">
        <v>42</v>
      </c>
      <c r="P127" s="138">
        <f aca="true" t="shared" si="21" ref="P127:P138">O127*H127</f>
        <v>0</v>
      </c>
      <c r="Q127" s="138">
        <v>0</v>
      </c>
      <c r="R127" s="138">
        <f aca="true" t="shared" si="22" ref="R127:R138">Q127*H127</f>
        <v>0</v>
      </c>
      <c r="S127" s="138">
        <v>0</v>
      </c>
      <c r="T127" s="139">
        <f aca="true" t="shared" si="23" ref="T127:T138">S127*H127</f>
        <v>0</v>
      </c>
      <c r="AR127" s="140" t="s">
        <v>164</v>
      </c>
      <c r="AT127" s="140" t="s">
        <v>160</v>
      </c>
      <c r="AU127" s="140" t="s">
        <v>79</v>
      </c>
      <c r="AY127" s="17" t="s">
        <v>157</v>
      </c>
      <c r="BE127" s="141">
        <f aca="true" t="shared" si="24" ref="BE127:BE138">IF(N127="základní",J127,0)</f>
        <v>0</v>
      </c>
      <c r="BF127" s="141">
        <f aca="true" t="shared" si="25" ref="BF127:BF138">IF(N127="snížená",J127,0)</f>
        <v>0</v>
      </c>
      <c r="BG127" s="141">
        <f aca="true" t="shared" si="26" ref="BG127:BG138">IF(N127="zákl. přenesená",J127,0)</f>
        <v>0</v>
      </c>
      <c r="BH127" s="141">
        <f aca="true" t="shared" si="27" ref="BH127:BH138">IF(N127="sníž. přenesená",J127,0)</f>
        <v>0</v>
      </c>
      <c r="BI127" s="141">
        <f aca="true" t="shared" si="28" ref="BI127:BI138">IF(N127="nulová",J127,0)</f>
        <v>0</v>
      </c>
      <c r="BJ127" s="17" t="s">
        <v>79</v>
      </c>
      <c r="BK127" s="141">
        <f aca="true" t="shared" si="29" ref="BK127:BK138">ROUND(I127*H127,2)</f>
        <v>0</v>
      </c>
      <c r="BL127" s="17" t="s">
        <v>164</v>
      </c>
      <c r="BM127" s="140" t="s">
        <v>740</v>
      </c>
    </row>
    <row r="128" spans="2:65" s="1" customFormat="1" ht="16.5" customHeight="1">
      <c r="B128" s="128"/>
      <c r="C128" s="129" t="s">
        <v>383</v>
      </c>
      <c r="D128" s="129" t="s">
        <v>160</v>
      </c>
      <c r="E128" s="130" t="s">
        <v>741</v>
      </c>
      <c r="F128" s="131" t="s">
        <v>654</v>
      </c>
      <c r="G128" s="132" t="s">
        <v>229</v>
      </c>
      <c r="H128" s="133">
        <v>50</v>
      </c>
      <c r="I128" s="134"/>
      <c r="J128" s="135">
        <f t="shared" si="20"/>
        <v>0</v>
      </c>
      <c r="K128" s="131" t="s">
        <v>3</v>
      </c>
      <c r="L128" s="32"/>
      <c r="M128" s="136" t="s">
        <v>3</v>
      </c>
      <c r="N128" s="137" t="s">
        <v>42</v>
      </c>
      <c r="P128" s="138">
        <f t="shared" si="21"/>
        <v>0</v>
      </c>
      <c r="Q128" s="138">
        <v>0</v>
      </c>
      <c r="R128" s="138">
        <f t="shared" si="22"/>
        <v>0</v>
      </c>
      <c r="S128" s="138">
        <v>0</v>
      </c>
      <c r="T128" s="139">
        <f t="shared" si="23"/>
        <v>0</v>
      </c>
      <c r="AR128" s="140" t="s">
        <v>164</v>
      </c>
      <c r="AT128" s="140" t="s">
        <v>160</v>
      </c>
      <c r="AU128" s="140" t="s">
        <v>79</v>
      </c>
      <c r="AY128" s="17" t="s">
        <v>157</v>
      </c>
      <c r="BE128" s="141">
        <f t="shared" si="24"/>
        <v>0</v>
      </c>
      <c r="BF128" s="141">
        <f t="shared" si="25"/>
        <v>0</v>
      </c>
      <c r="BG128" s="141">
        <f t="shared" si="26"/>
        <v>0</v>
      </c>
      <c r="BH128" s="141">
        <f t="shared" si="27"/>
        <v>0</v>
      </c>
      <c r="BI128" s="141">
        <f t="shared" si="28"/>
        <v>0</v>
      </c>
      <c r="BJ128" s="17" t="s">
        <v>79</v>
      </c>
      <c r="BK128" s="141">
        <f t="shared" si="29"/>
        <v>0</v>
      </c>
      <c r="BL128" s="17" t="s">
        <v>164</v>
      </c>
      <c r="BM128" s="140" t="s">
        <v>742</v>
      </c>
    </row>
    <row r="129" spans="2:65" s="1" customFormat="1" ht="24.2" customHeight="1">
      <c r="B129" s="128"/>
      <c r="C129" s="155" t="s">
        <v>388</v>
      </c>
      <c r="D129" s="155" t="s">
        <v>216</v>
      </c>
      <c r="E129" s="156" t="s">
        <v>655</v>
      </c>
      <c r="F129" s="157" t="s">
        <v>656</v>
      </c>
      <c r="G129" s="158" t="s">
        <v>172</v>
      </c>
      <c r="H129" s="159">
        <v>11.5</v>
      </c>
      <c r="I129" s="160"/>
      <c r="J129" s="161">
        <f t="shared" si="20"/>
        <v>0</v>
      </c>
      <c r="K129" s="157" t="s">
        <v>3</v>
      </c>
      <c r="L129" s="162"/>
      <c r="M129" s="163" t="s">
        <v>3</v>
      </c>
      <c r="N129" s="164" t="s">
        <v>42</v>
      </c>
      <c r="P129" s="138">
        <f t="shared" si="21"/>
        <v>0</v>
      </c>
      <c r="Q129" s="138">
        <v>0</v>
      </c>
      <c r="R129" s="138">
        <f t="shared" si="22"/>
        <v>0</v>
      </c>
      <c r="S129" s="138">
        <v>0</v>
      </c>
      <c r="T129" s="139">
        <f t="shared" si="23"/>
        <v>0</v>
      </c>
      <c r="AR129" s="140" t="s">
        <v>202</v>
      </c>
      <c r="AT129" s="140" t="s">
        <v>216</v>
      </c>
      <c r="AU129" s="140" t="s">
        <v>79</v>
      </c>
      <c r="AY129" s="17" t="s">
        <v>157</v>
      </c>
      <c r="BE129" s="141">
        <f t="shared" si="24"/>
        <v>0</v>
      </c>
      <c r="BF129" s="141">
        <f t="shared" si="25"/>
        <v>0</v>
      </c>
      <c r="BG129" s="141">
        <f t="shared" si="26"/>
        <v>0</v>
      </c>
      <c r="BH129" s="141">
        <f t="shared" si="27"/>
        <v>0</v>
      </c>
      <c r="BI129" s="141">
        <f t="shared" si="28"/>
        <v>0</v>
      </c>
      <c r="BJ129" s="17" t="s">
        <v>79</v>
      </c>
      <c r="BK129" s="141">
        <f t="shared" si="29"/>
        <v>0</v>
      </c>
      <c r="BL129" s="17" t="s">
        <v>164</v>
      </c>
      <c r="BM129" s="140" t="s">
        <v>743</v>
      </c>
    </row>
    <row r="130" spans="2:65" s="1" customFormat="1" ht="21.75" customHeight="1">
      <c r="B130" s="128"/>
      <c r="C130" s="155" t="s">
        <v>395</v>
      </c>
      <c r="D130" s="155" t="s">
        <v>216</v>
      </c>
      <c r="E130" s="156" t="s">
        <v>657</v>
      </c>
      <c r="F130" s="157" t="s">
        <v>658</v>
      </c>
      <c r="G130" s="158" t="s">
        <v>229</v>
      </c>
      <c r="H130" s="159">
        <v>50</v>
      </c>
      <c r="I130" s="160"/>
      <c r="J130" s="161">
        <f t="shared" si="20"/>
        <v>0</v>
      </c>
      <c r="K130" s="157" t="s">
        <v>3</v>
      </c>
      <c r="L130" s="162"/>
      <c r="M130" s="163" t="s">
        <v>3</v>
      </c>
      <c r="N130" s="164" t="s">
        <v>42</v>
      </c>
      <c r="P130" s="138">
        <f t="shared" si="21"/>
        <v>0</v>
      </c>
      <c r="Q130" s="138">
        <v>0</v>
      </c>
      <c r="R130" s="138">
        <f t="shared" si="22"/>
        <v>0</v>
      </c>
      <c r="S130" s="138">
        <v>0</v>
      </c>
      <c r="T130" s="139">
        <f t="shared" si="23"/>
        <v>0</v>
      </c>
      <c r="AR130" s="140" t="s">
        <v>202</v>
      </c>
      <c r="AT130" s="140" t="s">
        <v>216</v>
      </c>
      <c r="AU130" s="140" t="s">
        <v>79</v>
      </c>
      <c r="AY130" s="17" t="s">
        <v>157</v>
      </c>
      <c r="BE130" s="141">
        <f t="shared" si="24"/>
        <v>0</v>
      </c>
      <c r="BF130" s="141">
        <f t="shared" si="25"/>
        <v>0</v>
      </c>
      <c r="BG130" s="141">
        <f t="shared" si="26"/>
        <v>0</v>
      </c>
      <c r="BH130" s="141">
        <f t="shared" si="27"/>
        <v>0</v>
      </c>
      <c r="BI130" s="141">
        <f t="shared" si="28"/>
        <v>0</v>
      </c>
      <c r="BJ130" s="17" t="s">
        <v>79</v>
      </c>
      <c r="BK130" s="141">
        <f t="shared" si="29"/>
        <v>0</v>
      </c>
      <c r="BL130" s="17" t="s">
        <v>164</v>
      </c>
      <c r="BM130" s="140" t="s">
        <v>744</v>
      </c>
    </row>
    <row r="131" spans="2:65" s="1" customFormat="1" ht="16.5" customHeight="1">
      <c r="B131" s="128"/>
      <c r="C131" s="275" t="s">
        <v>399</v>
      </c>
      <c r="D131" s="275" t="s">
        <v>216</v>
      </c>
      <c r="E131" s="276" t="s">
        <v>745</v>
      </c>
      <c r="F131" s="277" t="s">
        <v>696</v>
      </c>
      <c r="G131" s="278" t="s">
        <v>516</v>
      </c>
      <c r="H131" s="279">
        <v>30</v>
      </c>
      <c r="I131" s="280"/>
      <c r="J131" s="280">
        <f t="shared" si="20"/>
        <v>0</v>
      </c>
      <c r="K131" s="278" t="s">
        <v>1918</v>
      </c>
      <c r="L131" s="162"/>
      <c r="M131" s="163" t="s">
        <v>3</v>
      </c>
      <c r="N131" s="164" t="s">
        <v>42</v>
      </c>
      <c r="P131" s="138">
        <f t="shared" si="21"/>
        <v>0</v>
      </c>
      <c r="Q131" s="138">
        <v>0</v>
      </c>
      <c r="R131" s="138">
        <f t="shared" si="22"/>
        <v>0</v>
      </c>
      <c r="S131" s="138">
        <v>0</v>
      </c>
      <c r="T131" s="139">
        <f t="shared" si="23"/>
        <v>0</v>
      </c>
      <c r="AR131" s="140" t="s">
        <v>202</v>
      </c>
      <c r="AT131" s="140" t="s">
        <v>216</v>
      </c>
      <c r="AU131" s="140" t="s">
        <v>79</v>
      </c>
      <c r="AY131" s="17" t="s">
        <v>157</v>
      </c>
      <c r="BE131" s="141">
        <f t="shared" si="24"/>
        <v>0</v>
      </c>
      <c r="BF131" s="141">
        <f t="shared" si="25"/>
        <v>0</v>
      </c>
      <c r="BG131" s="141">
        <f t="shared" si="26"/>
        <v>0</v>
      </c>
      <c r="BH131" s="141">
        <f t="shared" si="27"/>
        <v>0</v>
      </c>
      <c r="BI131" s="141">
        <f t="shared" si="28"/>
        <v>0</v>
      </c>
      <c r="BJ131" s="17" t="s">
        <v>79</v>
      </c>
      <c r="BK131" s="141">
        <f t="shared" si="29"/>
        <v>0</v>
      </c>
      <c r="BL131" s="17" t="s">
        <v>164</v>
      </c>
      <c r="BM131" s="140" t="s">
        <v>746</v>
      </c>
    </row>
    <row r="132" spans="2:65" s="1" customFormat="1" ht="16.5" customHeight="1">
      <c r="B132" s="128"/>
      <c r="C132" s="275" t="s">
        <v>404</v>
      </c>
      <c r="D132" s="275" t="s">
        <v>216</v>
      </c>
      <c r="E132" s="276" t="s">
        <v>747</v>
      </c>
      <c r="F132" s="277" t="s">
        <v>707</v>
      </c>
      <c r="G132" s="278" t="s">
        <v>661</v>
      </c>
      <c r="H132" s="279">
        <v>1</v>
      </c>
      <c r="I132" s="280"/>
      <c r="J132" s="280">
        <f t="shared" si="20"/>
        <v>0</v>
      </c>
      <c r="K132" s="278" t="s">
        <v>1918</v>
      </c>
      <c r="L132" s="162"/>
      <c r="M132" s="163" t="s">
        <v>3</v>
      </c>
      <c r="N132" s="164" t="s">
        <v>42</v>
      </c>
      <c r="P132" s="138">
        <f t="shared" si="21"/>
        <v>0</v>
      </c>
      <c r="Q132" s="138">
        <v>0</v>
      </c>
      <c r="R132" s="138">
        <f t="shared" si="22"/>
        <v>0</v>
      </c>
      <c r="S132" s="138">
        <v>0</v>
      </c>
      <c r="T132" s="139">
        <f t="shared" si="23"/>
        <v>0</v>
      </c>
      <c r="AR132" s="140" t="s">
        <v>202</v>
      </c>
      <c r="AT132" s="140" t="s">
        <v>216</v>
      </c>
      <c r="AU132" s="140" t="s">
        <v>79</v>
      </c>
      <c r="AY132" s="17" t="s">
        <v>157</v>
      </c>
      <c r="BE132" s="141">
        <f t="shared" si="24"/>
        <v>0</v>
      </c>
      <c r="BF132" s="141">
        <f t="shared" si="25"/>
        <v>0</v>
      </c>
      <c r="BG132" s="141">
        <f t="shared" si="26"/>
        <v>0</v>
      </c>
      <c r="BH132" s="141">
        <f t="shared" si="27"/>
        <v>0</v>
      </c>
      <c r="BI132" s="141">
        <f t="shared" si="28"/>
        <v>0</v>
      </c>
      <c r="BJ132" s="17" t="s">
        <v>79</v>
      </c>
      <c r="BK132" s="141">
        <f t="shared" si="29"/>
        <v>0</v>
      </c>
      <c r="BL132" s="17" t="s">
        <v>164</v>
      </c>
      <c r="BM132" s="140" t="s">
        <v>748</v>
      </c>
    </row>
    <row r="133" spans="2:65" s="1" customFormat="1" ht="16.5" customHeight="1">
      <c r="B133" s="128"/>
      <c r="C133" s="155" t="s">
        <v>410</v>
      </c>
      <c r="D133" s="155" t="s">
        <v>216</v>
      </c>
      <c r="E133" s="156" t="s">
        <v>749</v>
      </c>
      <c r="F133" s="157" t="s">
        <v>750</v>
      </c>
      <c r="G133" s="158" t="s">
        <v>229</v>
      </c>
      <c r="H133" s="159">
        <v>2</v>
      </c>
      <c r="I133" s="160"/>
      <c r="J133" s="161">
        <f t="shared" si="20"/>
        <v>0</v>
      </c>
      <c r="K133" s="157" t="s">
        <v>3</v>
      </c>
      <c r="L133" s="162"/>
      <c r="M133" s="163" t="s">
        <v>3</v>
      </c>
      <c r="N133" s="164" t="s">
        <v>42</v>
      </c>
      <c r="P133" s="138">
        <f t="shared" si="21"/>
        <v>0</v>
      </c>
      <c r="Q133" s="138">
        <v>0</v>
      </c>
      <c r="R133" s="138">
        <f t="shared" si="22"/>
        <v>0</v>
      </c>
      <c r="S133" s="138">
        <v>0</v>
      </c>
      <c r="T133" s="139">
        <f t="shared" si="23"/>
        <v>0</v>
      </c>
      <c r="AR133" s="140" t="s">
        <v>202</v>
      </c>
      <c r="AT133" s="140" t="s">
        <v>216</v>
      </c>
      <c r="AU133" s="140" t="s">
        <v>79</v>
      </c>
      <c r="AY133" s="17" t="s">
        <v>157</v>
      </c>
      <c r="BE133" s="141">
        <f t="shared" si="24"/>
        <v>0</v>
      </c>
      <c r="BF133" s="141">
        <f t="shared" si="25"/>
        <v>0</v>
      </c>
      <c r="BG133" s="141">
        <f t="shared" si="26"/>
        <v>0</v>
      </c>
      <c r="BH133" s="141">
        <f t="shared" si="27"/>
        <v>0</v>
      </c>
      <c r="BI133" s="141">
        <f t="shared" si="28"/>
        <v>0</v>
      </c>
      <c r="BJ133" s="17" t="s">
        <v>79</v>
      </c>
      <c r="BK133" s="141">
        <f t="shared" si="29"/>
        <v>0</v>
      </c>
      <c r="BL133" s="17" t="s">
        <v>164</v>
      </c>
      <c r="BM133" s="140" t="s">
        <v>751</v>
      </c>
    </row>
    <row r="134" spans="2:65" s="1" customFormat="1" ht="16.5" customHeight="1">
      <c r="B134" s="128"/>
      <c r="C134" s="129" t="s">
        <v>417</v>
      </c>
      <c r="D134" s="129" t="s">
        <v>160</v>
      </c>
      <c r="E134" s="130" t="s">
        <v>752</v>
      </c>
      <c r="F134" s="131" t="s">
        <v>660</v>
      </c>
      <c r="G134" s="132" t="s">
        <v>661</v>
      </c>
      <c r="H134" s="133">
        <v>4</v>
      </c>
      <c r="I134" s="134"/>
      <c r="J134" s="135">
        <f t="shared" si="20"/>
        <v>0</v>
      </c>
      <c r="K134" s="131" t="s">
        <v>3</v>
      </c>
      <c r="L134" s="32"/>
      <c r="M134" s="136" t="s">
        <v>3</v>
      </c>
      <c r="N134" s="137" t="s">
        <v>42</v>
      </c>
      <c r="P134" s="138">
        <f t="shared" si="21"/>
        <v>0</v>
      </c>
      <c r="Q134" s="138">
        <v>0</v>
      </c>
      <c r="R134" s="138">
        <f t="shared" si="22"/>
        <v>0</v>
      </c>
      <c r="S134" s="138">
        <v>0</v>
      </c>
      <c r="T134" s="139">
        <f t="shared" si="23"/>
        <v>0</v>
      </c>
      <c r="AR134" s="140" t="s">
        <v>164</v>
      </c>
      <c r="AT134" s="140" t="s">
        <v>160</v>
      </c>
      <c r="AU134" s="140" t="s">
        <v>79</v>
      </c>
      <c r="AY134" s="17" t="s">
        <v>157</v>
      </c>
      <c r="BE134" s="141">
        <f t="shared" si="24"/>
        <v>0</v>
      </c>
      <c r="BF134" s="141">
        <f t="shared" si="25"/>
        <v>0</v>
      </c>
      <c r="BG134" s="141">
        <f t="shared" si="26"/>
        <v>0</v>
      </c>
      <c r="BH134" s="141">
        <f t="shared" si="27"/>
        <v>0</v>
      </c>
      <c r="BI134" s="141">
        <f t="shared" si="28"/>
        <v>0</v>
      </c>
      <c r="BJ134" s="17" t="s">
        <v>79</v>
      </c>
      <c r="BK134" s="141">
        <f t="shared" si="29"/>
        <v>0</v>
      </c>
      <c r="BL134" s="17" t="s">
        <v>164</v>
      </c>
      <c r="BM134" s="140" t="s">
        <v>753</v>
      </c>
    </row>
    <row r="135" spans="2:65" s="1" customFormat="1" ht="16.5" customHeight="1">
      <c r="B135" s="128"/>
      <c r="C135" s="155" t="s">
        <v>422</v>
      </c>
      <c r="D135" s="155" t="s">
        <v>216</v>
      </c>
      <c r="E135" s="156" t="s">
        <v>662</v>
      </c>
      <c r="F135" s="157" t="s">
        <v>663</v>
      </c>
      <c r="G135" s="158" t="s">
        <v>661</v>
      </c>
      <c r="H135" s="159">
        <v>2</v>
      </c>
      <c r="I135" s="160"/>
      <c r="J135" s="161">
        <f t="shared" si="20"/>
        <v>0</v>
      </c>
      <c r="K135" s="157" t="s">
        <v>3</v>
      </c>
      <c r="L135" s="162"/>
      <c r="M135" s="163" t="s">
        <v>3</v>
      </c>
      <c r="N135" s="164" t="s">
        <v>42</v>
      </c>
      <c r="P135" s="138">
        <f t="shared" si="21"/>
        <v>0</v>
      </c>
      <c r="Q135" s="138">
        <v>0</v>
      </c>
      <c r="R135" s="138">
        <f t="shared" si="22"/>
        <v>0</v>
      </c>
      <c r="S135" s="138">
        <v>0</v>
      </c>
      <c r="T135" s="139">
        <f t="shared" si="23"/>
        <v>0</v>
      </c>
      <c r="AR135" s="140" t="s">
        <v>202</v>
      </c>
      <c r="AT135" s="140" t="s">
        <v>216</v>
      </c>
      <c r="AU135" s="140" t="s">
        <v>79</v>
      </c>
      <c r="AY135" s="17" t="s">
        <v>157</v>
      </c>
      <c r="BE135" s="141">
        <f t="shared" si="24"/>
        <v>0</v>
      </c>
      <c r="BF135" s="141">
        <f t="shared" si="25"/>
        <v>0</v>
      </c>
      <c r="BG135" s="141">
        <f t="shared" si="26"/>
        <v>0</v>
      </c>
      <c r="BH135" s="141">
        <f t="shared" si="27"/>
        <v>0</v>
      </c>
      <c r="BI135" s="141">
        <f t="shared" si="28"/>
        <v>0</v>
      </c>
      <c r="BJ135" s="17" t="s">
        <v>79</v>
      </c>
      <c r="BK135" s="141">
        <f t="shared" si="29"/>
        <v>0</v>
      </c>
      <c r="BL135" s="17" t="s">
        <v>164</v>
      </c>
      <c r="BM135" s="140" t="s">
        <v>754</v>
      </c>
    </row>
    <row r="136" spans="2:65" s="1" customFormat="1" ht="16.5" customHeight="1">
      <c r="B136" s="128"/>
      <c r="C136" s="155" t="s">
        <v>426</v>
      </c>
      <c r="D136" s="155" t="s">
        <v>216</v>
      </c>
      <c r="E136" s="156" t="s">
        <v>755</v>
      </c>
      <c r="F136" s="157" t="s">
        <v>756</v>
      </c>
      <c r="G136" s="158" t="s">
        <v>249</v>
      </c>
      <c r="H136" s="159">
        <v>1</v>
      </c>
      <c r="I136" s="160"/>
      <c r="J136" s="161">
        <f t="shared" si="20"/>
        <v>0</v>
      </c>
      <c r="K136" s="157" t="s">
        <v>3</v>
      </c>
      <c r="L136" s="162"/>
      <c r="M136" s="163" t="s">
        <v>3</v>
      </c>
      <c r="N136" s="164" t="s">
        <v>42</v>
      </c>
      <c r="P136" s="138">
        <f t="shared" si="21"/>
        <v>0</v>
      </c>
      <c r="Q136" s="138">
        <v>0</v>
      </c>
      <c r="R136" s="138">
        <f t="shared" si="22"/>
        <v>0</v>
      </c>
      <c r="S136" s="138">
        <v>0</v>
      </c>
      <c r="T136" s="139">
        <f t="shared" si="23"/>
        <v>0</v>
      </c>
      <c r="AR136" s="140" t="s">
        <v>202</v>
      </c>
      <c r="AT136" s="140" t="s">
        <v>216</v>
      </c>
      <c r="AU136" s="140" t="s">
        <v>79</v>
      </c>
      <c r="AY136" s="17" t="s">
        <v>157</v>
      </c>
      <c r="BE136" s="141">
        <f t="shared" si="24"/>
        <v>0</v>
      </c>
      <c r="BF136" s="141">
        <f t="shared" si="25"/>
        <v>0</v>
      </c>
      <c r="BG136" s="141">
        <f t="shared" si="26"/>
        <v>0</v>
      </c>
      <c r="BH136" s="141">
        <f t="shared" si="27"/>
        <v>0</v>
      </c>
      <c r="BI136" s="141">
        <f t="shared" si="28"/>
        <v>0</v>
      </c>
      <c r="BJ136" s="17" t="s">
        <v>79</v>
      </c>
      <c r="BK136" s="141">
        <f t="shared" si="29"/>
        <v>0</v>
      </c>
      <c r="BL136" s="17" t="s">
        <v>164</v>
      </c>
      <c r="BM136" s="140" t="s">
        <v>757</v>
      </c>
    </row>
    <row r="137" spans="2:65" s="1" customFormat="1" ht="16.5" customHeight="1">
      <c r="B137" s="128"/>
      <c r="C137" s="129" t="s">
        <v>433</v>
      </c>
      <c r="D137" s="129" t="s">
        <v>160</v>
      </c>
      <c r="E137" s="130" t="s">
        <v>713</v>
      </c>
      <c r="F137" s="131" t="s">
        <v>691</v>
      </c>
      <c r="G137" s="132" t="s">
        <v>249</v>
      </c>
      <c r="H137" s="133">
        <v>1</v>
      </c>
      <c r="I137" s="134"/>
      <c r="J137" s="135">
        <f t="shared" si="20"/>
        <v>0</v>
      </c>
      <c r="K137" s="131" t="s">
        <v>3</v>
      </c>
      <c r="L137" s="32"/>
      <c r="M137" s="136" t="s">
        <v>3</v>
      </c>
      <c r="N137" s="137" t="s">
        <v>42</v>
      </c>
      <c r="P137" s="138">
        <f t="shared" si="21"/>
        <v>0</v>
      </c>
      <c r="Q137" s="138">
        <v>0</v>
      </c>
      <c r="R137" s="138">
        <f t="shared" si="22"/>
        <v>0</v>
      </c>
      <c r="S137" s="138">
        <v>0</v>
      </c>
      <c r="T137" s="139">
        <f t="shared" si="23"/>
        <v>0</v>
      </c>
      <c r="AR137" s="140" t="s">
        <v>164</v>
      </c>
      <c r="AT137" s="140" t="s">
        <v>160</v>
      </c>
      <c r="AU137" s="140" t="s">
        <v>79</v>
      </c>
      <c r="AY137" s="17" t="s">
        <v>157</v>
      </c>
      <c r="BE137" s="141">
        <f t="shared" si="24"/>
        <v>0</v>
      </c>
      <c r="BF137" s="141">
        <f t="shared" si="25"/>
        <v>0</v>
      </c>
      <c r="BG137" s="141">
        <f t="shared" si="26"/>
        <v>0</v>
      </c>
      <c r="BH137" s="141">
        <f t="shared" si="27"/>
        <v>0</v>
      </c>
      <c r="BI137" s="141">
        <f t="shared" si="28"/>
        <v>0</v>
      </c>
      <c r="BJ137" s="17" t="s">
        <v>79</v>
      </c>
      <c r="BK137" s="141">
        <f t="shared" si="29"/>
        <v>0</v>
      </c>
      <c r="BL137" s="17" t="s">
        <v>164</v>
      </c>
      <c r="BM137" s="140" t="s">
        <v>758</v>
      </c>
    </row>
    <row r="138" spans="2:65" s="1" customFormat="1" ht="16.5" customHeight="1">
      <c r="B138" s="128"/>
      <c r="C138" s="129" t="s">
        <v>759</v>
      </c>
      <c r="D138" s="129" t="s">
        <v>160</v>
      </c>
      <c r="E138" s="130" t="s">
        <v>760</v>
      </c>
      <c r="F138" s="131" t="s">
        <v>693</v>
      </c>
      <c r="G138" s="132" t="s">
        <v>249</v>
      </c>
      <c r="H138" s="133">
        <v>1</v>
      </c>
      <c r="I138" s="134"/>
      <c r="J138" s="135">
        <f t="shared" si="20"/>
        <v>0</v>
      </c>
      <c r="K138" s="131" t="s">
        <v>3</v>
      </c>
      <c r="L138" s="32"/>
      <c r="M138" s="178" t="s">
        <v>3</v>
      </c>
      <c r="N138" s="179" t="s">
        <v>42</v>
      </c>
      <c r="O138" s="176"/>
      <c r="P138" s="180">
        <f t="shared" si="21"/>
        <v>0</v>
      </c>
      <c r="Q138" s="180">
        <v>0</v>
      </c>
      <c r="R138" s="180">
        <f t="shared" si="22"/>
        <v>0</v>
      </c>
      <c r="S138" s="180">
        <v>0</v>
      </c>
      <c r="T138" s="181">
        <f t="shared" si="23"/>
        <v>0</v>
      </c>
      <c r="AR138" s="140" t="s">
        <v>164</v>
      </c>
      <c r="AT138" s="140" t="s">
        <v>160</v>
      </c>
      <c r="AU138" s="140" t="s">
        <v>79</v>
      </c>
      <c r="AY138" s="17" t="s">
        <v>157</v>
      </c>
      <c r="BE138" s="141">
        <f t="shared" si="24"/>
        <v>0</v>
      </c>
      <c r="BF138" s="141">
        <f t="shared" si="25"/>
        <v>0</v>
      </c>
      <c r="BG138" s="141">
        <f t="shared" si="26"/>
        <v>0</v>
      </c>
      <c r="BH138" s="141">
        <f t="shared" si="27"/>
        <v>0</v>
      </c>
      <c r="BI138" s="141">
        <f t="shared" si="28"/>
        <v>0</v>
      </c>
      <c r="BJ138" s="17" t="s">
        <v>79</v>
      </c>
      <c r="BK138" s="141">
        <f t="shared" si="29"/>
        <v>0</v>
      </c>
      <c r="BL138" s="17" t="s">
        <v>164</v>
      </c>
      <c r="BM138" s="140" t="s">
        <v>761</v>
      </c>
    </row>
    <row r="139" spans="2:12" s="1" customFormat="1" ht="6.95" customHeight="1">
      <c r="B139" s="41"/>
      <c r="C139" s="42"/>
      <c r="D139" s="42"/>
      <c r="E139" s="42"/>
      <c r="F139" s="42"/>
      <c r="G139" s="42"/>
      <c r="H139" s="42"/>
      <c r="I139" s="42"/>
      <c r="J139" s="42"/>
      <c r="K139" s="42"/>
      <c r="L139" s="32"/>
    </row>
  </sheetData>
  <autoFilter ref="C81:K13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3"/>
  <sheetViews>
    <sheetView showGridLines="0" workbookViewId="0" topLeftCell="A159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93</v>
      </c>
      <c r="AZ2" s="85" t="s">
        <v>762</v>
      </c>
      <c r="BA2" s="85" t="s">
        <v>763</v>
      </c>
      <c r="BB2" s="85" t="s">
        <v>172</v>
      </c>
      <c r="BC2" s="85" t="s">
        <v>764</v>
      </c>
      <c r="BD2" s="85" t="s">
        <v>81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85" t="s">
        <v>765</v>
      </c>
      <c r="BA3" s="85" t="s">
        <v>766</v>
      </c>
      <c r="BB3" s="85" t="s">
        <v>172</v>
      </c>
      <c r="BC3" s="85" t="s">
        <v>767</v>
      </c>
      <c r="BD3" s="85" t="s">
        <v>81</v>
      </c>
    </row>
    <row r="4" spans="2:56" ht="24.95" customHeight="1">
      <c r="B4" s="20"/>
      <c r="D4" s="21" t="s">
        <v>115</v>
      </c>
      <c r="L4" s="20"/>
      <c r="M4" s="86" t="s">
        <v>11</v>
      </c>
      <c r="AT4" s="17" t="s">
        <v>4</v>
      </c>
      <c r="AZ4" s="85" t="s">
        <v>768</v>
      </c>
      <c r="BA4" s="85" t="s">
        <v>769</v>
      </c>
      <c r="BB4" s="85" t="s">
        <v>172</v>
      </c>
      <c r="BC4" s="85" t="s">
        <v>770</v>
      </c>
      <c r="BD4" s="85" t="s">
        <v>81</v>
      </c>
    </row>
    <row r="5" spans="2:56" ht="6.95" customHeight="1">
      <c r="B5" s="20"/>
      <c r="L5" s="20"/>
      <c r="AZ5" s="85" t="s">
        <v>771</v>
      </c>
      <c r="BA5" s="85" t="s">
        <v>772</v>
      </c>
      <c r="BB5" s="85" t="s">
        <v>229</v>
      </c>
      <c r="BC5" s="85" t="s">
        <v>773</v>
      </c>
      <c r="BD5" s="85" t="s">
        <v>81</v>
      </c>
    </row>
    <row r="6" spans="2:56" ht="12" customHeight="1">
      <c r="B6" s="20"/>
      <c r="D6" s="27" t="s">
        <v>17</v>
      </c>
      <c r="L6" s="20"/>
      <c r="AZ6" s="85" t="s">
        <v>774</v>
      </c>
      <c r="BA6" s="85" t="s">
        <v>775</v>
      </c>
      <c r="BB6" s="85" t="s">
        <v>229</v>
      </c>
      <c r="BC6" s="85" t="s">
        <v>776</v>
      </c>
      <c r="BD6" s="85" t="s">
        <v>81</v>
      </c>
    </row>
    <row r="7" spans="2:56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  <c r="AZ7" s="85" t="s">
        <v>48</v>
      </c>
      <c r="BA7" s="85" t="s">
        <v>524</v>
      </c>
      <c r="BB7" s="85" t="s">
        <v>172</v>
      </c>
      <c r="BC7" s="85" t="s">
        <v>777</v>
      </c>
      <c r="BD7" s="85" t="s">
        <v>81</v>
      </c>
    </row>
    <row r="8" spans="2:56" s="1" customFormat="1" ht="12" customHeight="1">
      <c r="B8" s="32"/>
      <c r="D8" s="27" t="s">
        <v>125</v>
      </c>
      <c r="L8" s="32"/>
      <c r="AZ8" s="85" t="s">
        <v>778</v>
      </c>
      <c r="BA8" s="85" t="s">
        <v>779</v>
      </c>
      <c r="BB8" s="85" t="s">
        <v>172</v>
      </c>
      <c r="BC8" s="85" t="s">
        <v>780</v>
      </c>
      <c r="BD8" s="85" t="s">
        <v>81</v>
      </c>
    </row>
    <row r="9" spans="2:56" s="1" customFormat="1" ht="16.5" customHeight="1">
      <c r="B9" s="32"/>
      <c r="E9" s="329" t="s">
        <v>781</v>
      </c>
      <c r="F9" s="344"/>
      <c r="G9" s="344"/>
      <c r="H9" s="344"/>
      <c r="L9" s="32"/>
      <c r="AZ9" s="85" t="s">
        <v>782</v>
      </c>
      <c r="BA9" s="85" t="s">
        <v>783</v>
      </c>
      <c r="BB9" s="85" t="s">
        <v>172</v>
      </c>
      <c r="BC9" s="85" t="s">
        <v>784</v>
      </c>
      <c r="BD9" s="85" t="s">
        <v>81</v>
      </c>
    </row>
    <row r="10" spans="2:56" s="1" customFormat="1" ht="12">
      <c r="B10" s="32"/>
      <c r="L10" s="32"/>
      <c r="AZ10" s="85" t="s">
        <v>785</v>
      </c>
      <c r="BA10" s="85" t="s">
        <v>786</v>
      </c>
      <c r="BB10" s="85" t="s">
        <v>172</v>
      </c>
      <c r="BC10" s="85" t="s">
        <v>226</v>
      </c>
      <c r="BD10" s="85" t="s">
        <v>81</v>
      </c>
    </row>
    <row r="11" spans="2:56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  <c r="AZ11" s="85" t="s">
        <v>787</v>
      </c>
      <c r="BA11" s="85" t="s">
        <v>788</v>
      </c>
      <c r="BB11" s="85" t="s">
        <v>110</v>
      </c>
      <c r="BC11" s="85" t="s">
        <v>789</v>
      </c>
      <c r="BD11" s="85" t="s">
        <v>81</v>
      </c>
    </row>
    <row r="12" spans="2:56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  <c r="AZ12" s="85" t="s">
        <v>790</v>
      </c>
      <c r="BA12" s="85" t="s">
        <v>791</v>
      </c>
      <c r="BB12" s="85" t="s">
        <v>172</v>
      </c>
      <c r="BC12" s="85" t="s">
        <v>792</v>
      </c>
      <c r="BD12" s="85" t="s">
        <v>81</v>
      </c>
    </row>
    <row r="13" spans="2:56" s="1" customFormat="1" ht="10.9" customHeight="1">
      <c r="B13" s="32"/>
      <c r="L13" s="32"/>
      <c r="AZ13" s="85" t="s">
        <v>166</v>
      </c>
      <c r="BA13" s="85" t="s">
        <v>793</v>
      </c>
      <c r="BB13" s="85" t="s">
        <v>172</v>
      </c>
      <c r="BC13" s="85" t="s">
        <v>794</v>
      </c>
      <c r="BD13" s="85" t="s">
        <v>81</v>
      </c>
    </row>
    <row r="14" spans="2:56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  <c r="AZ14" s="85" t="s">
        <v>795</v>
      </c>
      <c r="BA14" s="85" t="s">
        <v>796</v>
      </c>
      <c r="BB14" s="85" t="s">
        <v>172</v>
      </c>
      <c r="BC14" s="85" t="s">
        <v>797</v>
      </c>
      <c r="BD14" s="85" t="s">
        <v>81</v>
      </c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ROUND((SUM(BE85:BE252)),2)</f>
        <v>0</v>
      </c>
      <c r="I33" s="90">
        <v>0.21</v>
      </c>
      <c r="J33" s="89">
        <f>ROUND(((SUM(BE85:BE252))*I33),2)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ROUND((SUM(BF85:BF252)),2)</f>
        <v>0</v>
      </c>
      <c r="I34" s="90">
        <v>0.15</v>
      </c>
      <c r="J34" s="89">
        <f>ROUND(((SUM(BF85:BF252))*I34),2)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ROUND((SUM(BG85:BG252)),2)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ROUND((SUM(BH85:BH252)),2)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ROUND((SUM(BI85:BI252)),2)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05 - SO 05 - Venkovní potrubí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J85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</v>
      </c>
      <c r="E60" s="102"/>
      <c r="F60" s="102"/>
      <c r="G60" s="102"/>
      <c r="H60" s="102"/>
      <c r="I60" s="102"/>
      <c r="J60" s="103">
        <f>J86</f>
        <v>0</v>
      </c>
      <c r="L60" s="100"/>
    </row>
    <row r="61" spans="2:12" s="9" customFormat="1" ht="19.9" customHeight="1">
      <c r="B61" s="104"/>
      <c r="D61" s="105" t="s">
        <v>441</v>
      </c>
      <c r="E61" s="106"/>
      <c r="F61" s="106"/>
      <c r="G61" s="106"/>
      <c r="H61" s="106"/>
      <c r="I61" s="106"/>
      <c r="J61" s="107">
        <f>J87</f>
        <v>0</v>
      </c>
      <c r="L61" s="104"/>
    </row>
    <row r="62" spans="2:12" s="9" customFormat="1" ht="19.9" customHeight="1">
      <c r="B62" s="104"/>
      <c r="D62" s="105" t="s">
        <v>443</v>
      </c>
      <c r="E62" s="106"/>
      <c r="F62" s="106"/>
      <c r="G62" s="106"/>
      <c r="H62" s="106"/>
      <c r="I62" s="106"/>
      <c r="J62" s="107">
        <f>J148</f>
        <v>0</v>
      </c>
      <c r="L62" s="104"/>
    </row>
    <row r="63" spans="2:12" s="9" customFormat="1" ht="19.9" customHeight="1">
      <c r="B63" s="104"/>
      <c r="D63" s="105" t="s">
        <v>134</v>
      </c>
      <c r="E63" s="106"/>
      <c r="F63" s="106"/>
      <c r="G63" s="106"/>
      <c r="H63" s="106"/>
      <c r="I63" s="106"/>
      <c r="J63" s="107">
        <f>J169</f>
        <v>0</v>
      </c>
      <c r="L63" s="104"/>
    </row>
    <row r="64" spans="2:12" s="9" customFormat="1" ht="19.9" customHeight="1">
      <c r="B64" s="104"/>
      <c r="D64" s="105" t="s">
        <v>528</v>
      </c>
      <c r="E64" s="106"/>
      <c r="F64" s="106"/>
      <c r="G64" s="106"/>
      <c r="H64" s="106"/>
      <c r="I64" s="106"/>
      <c r="J64" s="107">
        <f>J239</f>
        <v>0</v>
      </c>
      <c r="L64" s="104"/>
    </row>
    <row r="65" spans="2:12" s="9" customFormat="1" ht="19.9" customHeight="1">
      <c r="B65" s="104"/>
      <c r="D65" s="105" t="s">
        <v>136</v>
      </c>
      <c r="E65" s="106"/>
      <c r="F65" s="106"/>
      <c r="G65" s="106"/>
      <c r="H65" s="106"/>
      <c r="I65" s="106"/>
      <c r="J65" s="107">
        <f>J250</f>
        <v>0</v>
      </c>
      <c r="L65" s="104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142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17</v>
      </c>
      <c r="L74" s="32"/>
    </row>
    <row r="75" spans="2:12" s="1" customFormat="1" ht="16.5" customHeight="1">
      <c r="B75" s="32"/>
      <c r="E75" s="345" t="str">
        <f>E7</f>
        <v>Jizerní Vtelno - Úpravna vody - rekonstrukce, úprava 24.6.</v>
      </c>
      <c r="F75" s="346"/>
      <c r="G75" s="346"/>
      <c r="H75" s="346"/>
      <c r="L75" s="32"/>
    </row>
    <row r="76" spans="2:12" s="1" customFormat="1" ht="12" customHeight="1">
      <c r="B76" s="32"/>
      <c r="C76" s="27" t="s">
        <v>125</v>
      </c>
      <c r="L76" s="32"/>
    </row>
    <row r="77" spans="2:12" s="1" customFormat="1" ht="16.5" customHeight="1">
      <c r="B77" s="32"/>
      <c r="E77" s="329" t="str">
        <f>E9</f>
        <v>05 - SO 05 - Venkovní potrubí</v>
      </c>
      <c r="F77" s="344"/>
      <c r="G77" s="344"/>
      <c r="H77" s="344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 xml:space="preserve"> </v>
      </c>
      <c r="I79" s="27" t="s">
        <v>23</v>
      </c>
      <c r="J79" s="49" t="str">
        <f>IF(J12="","",J12)</f>
        <v>21. 4. 2022</v>
      </c>
      <c r="L79" s="32"/>
    </row>
    <row r="80" spans="2:12" s="1" customFormat="1" ht="6.95" customHeight="1">
      <c r="B80" s="32"/>
      <c r="L80" s="32"/>
    </row>
    <row r="81" spans="2:12" s="1" customFormat="1" ht="40.15" customHeight="1">
      <c r="B81" s="32"/>
      <c r="C81" s="27" t="s">
        <v>25</v>
      </c>
      <c r="F81" s="25" t="str">
        <f>E15</f>
        <v xml:space="preserve"> </v>
      </c>
      <c r="I81" s="27" t="s">
        <v>30</v>
      </c>
      <c r="J81" s="30" t="str">
        <f>E21</f>
        <v>Vodohospodářské inženýrské stavby, a.s.</v>
      </c>
      <c r="L81" s="32"/>
    </row>
    <row r="82" spans="2:12" s="1" customFormat="1" ht="15.2" customHeight="1">
      <c r="B82" s="32"/>
      <c r="C82" s="27" t="s">
        <v>28</v>
      </c>
      <c r="F82" s="25" t="str">
        <f>IF(E18="","",E18)</f>
        <v>Vyplň údaj</v>
      </c>
      <c r="I82" s="27" t="s">
        <v>33</v>
      </c>
      <c r="J82" s="30" t="str">
        <f>E24</f>
        <v>Ing. Josef Němeček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8"/>
      <c r="C84" s="109" t="s">
        <v>143</v>
      </c>
      <c r="D84" s="110" t="s">
        <v>56</v>
      </c>
      <c r="E84" s="110" t="s">
        <v>52</v>
      </c>
      <c r="F84" s="110" t="s">
        <v>53</v>
      </c>
      <c r="G84" s="110" t="s">
        <v>144</v>
      </c>
      <c r="H84" s="110" t="s">
        <v>145</v>
      </c>
      <c r="I84" s="110" t="s">
        <v>146</v>
      </c>
      <c r="J84" s="110" t="s">
        <v>129</v>
      </c>
      <c r="K84" s="111" t="s">
        <v>147</v>
      </c>
      <c r="L84" s="108"/>
      <c r="M84" s="56" t="s">
        <v>3</v>
      </c>
      <c r="N84" s="57" t="s">
        <v>41</v>
      </c>
      <c r="O84" s="57" t="s">
        <v>148</v>
      </c>
      <c r="P84" s="57" t="s">
        <v>149</v>
      </c>
      <c r="Q84" s="57" t="s">
        <v>150</v>
      </c>
      <c r="R84" s="57" t="s">
        <v>151</v>
      </c>
      <c r="S84" s="57" t="s">
        <v>152</v>
      </c>
      <c r="T84" s="58" t="s">
        <v>153</v>
      </c>
    </row>
    <row r="85" spans="2:63" s="1" customFormat="1" ht="22.9" customHeight="1">
      <c r="B85" s="32"/>
      <c r="C85" s="61" t="s">
        <v>154</v>
      </c>
      <c r="J85" s="112">
        <f>BK85</f>
        <v>0</v>
      </c>
      <c r="L85" s="32"/>
      <c r="M85" s="59"/>
      <c r="N85" s="50"/>
      <c r="O85" s="50"/>
      <c r="P85" s="113">
        <f>P86</f>
        <v>0</v>
      </c>
      <c r="Q85" s="50"/>
      <c r="R85" s="113">
        <f>R86</f>
        <v>3.63628457</v>
      </c>
      <c r="S85" s="50"/>
      <c r="T85" s="114">
        <f>T86</f>
        <v>0.9569999999999999</v>
      </c>
      <c r="AT85" s="17" t="s">
        <v>70</v>
      </c>
      <c r="AU85" s="17" t="s">
        <v>130</v>
      </c>
      <c r="BK85" s="115">
        <f>BK86</f>
        <v>0</v>
      </c>
    </row>
    <row r="86" spans="2:63" s="11" customFormat="1" ht="25.9" customHeight="1">
      <c r="B86" s="116"/>
      <c r="D86" s="117" t="s">
        <v>70</v>
      </c>
      <c r="E86" s="118" t="s">
        <v>155</v>
      </c>
      <c r="F86" s="118" t="s">
        <v>156</v>
      </c>
      <c r="I86" s="119"/>
      <c r="J86" s="120">
        <f>BK86</f>
        <v>0</v>
      </c>
      <c r="L86" s="116"/>
      <c r="M86" s="121"/>
      <c r="P86" s="122">
        <f>P87+P148+P169+P239+P250</f>
        <v>0</v>
      </c>
      <c r="R86" s="122">
        <f>R87+R148+R169+R239+R250</f>
        <v>3.63628457</v>
      </c>
      <c r="T86" s="123">
        <f>T87+T148+T169+T239+T250</f>
        <v>0.9569999999999999</v>
      </c>
      <c r="AR86" s="117" t="s">
        <v>79</v>
      </c>
      <c r="AT86" s="124" t="s">
        <v>70</v>
      </c>
      <c r="AU86" s="124" t="s">
        <v>71</v>
      </c>
      <c r="AY86" s="117" t="s">
        <v>157</v>
      </c>
      <c r="BK86" s="125">
        <f>BK87+BK148+BK169+BK239+BK250</f>
        <v>0</v>
      </c>
    </row>
    <row r="87" spans="2:63" s="11" customFormat="1" ht="22.9" customHeight="1">
      <c r="B87" s="116"/>
      <c r="D87" s="117" t="s">
        <v>70</v>
      </c>
      <c r="E87" s="126" t="s">
        <v>79</v>
      </c>
      <c r="F87" s="126" t="s">
        <v>444</v>
      </c>
      <c r="I87" s="119"/>
      <c r="J87" s="127">
        <f>BK87</f>
        <v>0</v>
      </c>
      <c r="L87" s="116"/>
      <c r="M87" s="121"/>
      <c r="P87" s="122">
        <f>SUM(P88:P147)</f>
        <v>0</v>
      </c>
      <c r="R87" s="122">
        <f>SUM(R88:R147)</f>
        <v>0.081837</v>
      </c>
      <c r="T87" s="123">
        <f>SUM(T88:T147)</f>
        <v>0.9569999999999999</v>
      </c>
      <c r="AR87" s="117" t="s">
        <v>79</v>
      </c>
      <c r="AT87" s="124" t="s">
        <v>70</v>
      </c>
      <c r="AU87" s="124" t="s">
        <v>79</v>
      </c>
      <c r="AY87" s="117" t="s">
        <v>157</v>
      </c>
      <c r="BK87" s="125">
        <f>SUM(BK88:BK147)</f>
        <v>0</v>
      </c>
    </row>
    <row r="88" spans="2:65" s="1" customFormat="1" ht="66.75" customHeight="1">
      <c r="B88" s="128"/>
      <c r="C88" s="129" t="s">
        <v>79</v>
      </c>
      <c r="D88" s="129" t="s">
        <v>160</v>
      </c>
      <c r="E88" s="130" t="s">
        <v>798</v>
      </c>
      <c r="F88" s="131" t="s">
        <v>799</v>
      </c>
      <c r="G88" s="132" t="s">
        <v>110</v>
      </c>
      <c r="H88" s="133">
        <v>3.3</v>
      </c>
      <c r="I88" s="134"/>
      <c r="J88" s="135">
        <f>ROUND(I88*H88,2)</f>
        <v>0</v>
      </c>
      <c r="K88" s="131" t="s">
        <v>173</v>
      </c>
      <c r="L88" s="32"/>
      <c r="M88" s="136" t="s">
        <v>3</v>
      </c>
      <c r="N88" s="137" t="s">
        <v>42</v>
      </c>
      <c r="P88" s="138">
        <f>O88*H88</f>
        <v>0</v>
      </c>
      <c r="Q88" s="138">
        <v>0</v>
      </c>
      <c r="R88" s="138">
        <f>Q88*H88</f>
        <v>0</v>
      </c>
      <c r="S88" s="138">
        <v>0.29</v>
      </c>
      <c r="T88" s="139">
        <f>S88*H88</f>
        <v>0.9569999999999999</v>
      </c>
      <c r="AR88" s="140" t="s">
        <v>164</v>
      </c>
      <c r="AT88" s="140" t="s">
        <v>160</v>
      </c>
      <c r="AU88" s="140" t="s">
        <v>81</v>
      </c>
      <c r="AY88" s="17" t="s">
        <v>157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7" t="s">
        <v>79</v>
      </c>
      <c r="BK88" s="141">
        <f>ROUND(I88*H88,2)</f>
        <v>0</v>
      </c>
      <c r="BL88" s="17" t="s">
        <v>164</v>
      </c>
      <c r="BM88" s="140" t="s">
        <v>800</v>
      </c>
    </row>
    <row r="89" spans="2:47" s="1" customFormat="1" ht="12">
      <c r="B89" s="32"/>
      <c r="D89" s="150" t="s">
        <v>175</v>
      </c>
      <c r="F89" s="151" t="s">
        <v>801</v>
      </c>
      <c r="I89" s="152"/>
      <c r="L89" s="32"/>
      <c r="M89" s="153"/>
      <c r="T89" s="53"/>
      <c r="AT89" s="17" t="s">
        <v>175</v>
      </c>
      <c r="AU89" s="17" t="s">
        <v>81</v>
      </c>
    </row>
    <row r="90" spans="2:51" s="12" customFormat="1" ht="12">
      <c r="B90" s="142"/>
      <c r="D90" s="143" t="s">
        <v>166</v>
      </c>
      <c r="E90" s="144" t="s">
        <v>3</v>
      </c>
      <c r="F90" s="145" t="s">
        <v>802</v>
      </c>
      <c r="H90" s="146">
        <v>3.3</v>
      </c>
      <c r="I90" s="147"/>
      <c r="L90" s="142"/>
      <c r="M90" s="148"/>
      <c r="T90" s="149"/>
      <c r="AT90" s="144" t="s">
        <v>166</v>
      </c>
      <c r="AU90" s="144" t="s">
        <v>81</v>
      </c>
      <c r="AV90" s="12" t="s">
        <v>81</v>
      </c>
      <c r="AW90" s="12" t="s">
        <v>32</v>
      </c>
      <c r="AX90" s="12" t="s">
        <v>79</v>
      </c>
      <c r="AY90" s="144" t="s">
        <v>157</v>
      </c>
    </row>
    <row r="91" spans="2:65" s="1" customFormat="1" ht="24.2" customHeight="1">
      <c r="B91" s="128"/>
      <c r="C91" s="129" t="s">
        <v>81</v>
      </c>
      <c r="D91" s="129" t="s">
        <v>160</v>
      </c>
      <c r="E91" s="130" t="s">
        <v>803</v>
      </c>
      <c r="F91" s="131" t="s">
        <v>804</v>
      </c>
      <c r="G91" s="132" t="s">
        <v>110</v>
      </c>
      <c r="H91" s="133">
        <v>44.567</v>
      </c>
      <c r="I91" s="134"/>
      <c r="J91" s="135">
        <f>ROUND(I91*H91,2)</f>
        <v>0</v>
      </c>
      <c r="K91" s="131" t="s">
        <v>173</v>
      </c>
      <c r="L91" s="32"/>
      <c r="M91" s="136" t="s">
        <v>3</v>
      </c>
      <c r="N91" s="137" t="s">
        <v>42</v>
      </c>
      <c r="P91" s="138">
        <f>O91*H91</f>
        <v>0</v>
      </c>
      <c r="Q91" s="138">
        <v>0</v>
      </c>
      <c r="R91" s="138">
        <f>Q91*H91</f>
        <v>0</v>
      </c>
      <c r="S91" s="138">
        <v>0</v>
      </c>
      <c r="T91" s="139">
        <f>S91*H91</f>
        <v>0</v>
      </c>
      <c r="AR91" s="140" t="s">
        <v>164</v>
      </c>
      <c r="AT91" s="140" t="s">
        <v>160</v>
      </c>
      <c r="AU91" s="140" t="s">
        <v>81</v>
      </c>
      <c r="AY91" s="17" t="s">
        <v>157</v>
      </c>
      <c r="BE91" s="141">
        <f>IF(N91="základní",J91,0)</f>
        <v>0</v>
      </c>
      <c r="BF91" s="141">
        <f>IF(N91="snížená",J91,0)</f>
        <v>0</v>
      </c>
      <c r="BG91" s="141">
        <f>IF(N91="zákl. přenesená",J91,0)</f>
        <v>0</v>
      </c>
      <c r="BH91" s="141">
        <f>IF(N91="sníž. přenesená",J91,0)</f>
        <v>0</v>
      </c>
      <c r="BI91" s="141">
        <f>IF(N91="nulová",J91,0)</f>
        <v>0</v>
      </c>
      <c r="BJ91" s="17" t="s">
        <v>79</v>
      </c>
      <c r="BK91" s="141">
        <f>ROUND(I91*H91,2)</f>
        <v>0</v>
      </c>
      <c r="BL91" s="17" t="s">
        <v>164</v>
      </c>
      <c r="BM91" s="140" t="s">
        <v>805</v>
      </c>
    </row>
    <row r="92" spans="2:47" s="1" customFormat="1" ht="12">
      <c r="B92" s="32"/>
      <c r="D92" s="150" t="s">
        <v>175</v>
      </c>
      <c r="F92" s="151" t="s">
        <v>806</v>
      </c>
      <c r="I92" s="152"/>
      <c r="L92" s="32"/>
      <c r="M92" s="153"/>
      <c r="T92" s="53"/>
      <c r="AT92" s="17" t="s">
        <v>175</v>
      </c>
      <c r="AU92" s="17" t="s">
        <v>81</v>
      </c>
    </row>
    <row r="93" spans="2:51" s="12" customFormat="1" ht="12">
      <c r="B93" s="142"/>
      <c r="D93" s="143" t="s">
        <v>166</v>
      </c>
      <c r="E93" s="144" t="s">
        <v>3</v>
      </c>
      <c r="F93" s="145" t="s">
        <v>807</v>
      </c>
      <c r="H93" s="146">
        <v>39.567</v>
      </c>
      <c r="I93" s="147"/>
      <c r="L93" s="142"/>
      <c r="M93" s="148"/>
      <c r="T93" s="149"/>
      <c r="AT93" s="144" t="s">
        <v>166</v>
      </c>
      <c r="AU93" s="144" t="s">
        <v>81</v>
      </c>
      <c r="AV93" s="12" t="s">
        <v>81</v>
      </c>
      <c r="AW93" s="12" t="s">
        <v>32</v>
      </c>
      <c r="AX93" s="12" t="s">
        <v>71</v>
      </c>
      <c r="AY93" s="144" t="s">
        <v>157</v>
      </c>
    </row>
    <row r="94" spans="2:51" s="12" customFormat="1" ht="12">
      <c r="B94" s="142"/>
      <c r="D94" s="143" t="s">
        <v>166</v>
      </c>
      <c r="E94" s="144" t="s">
        <v>3</v>
      </c>
      <c r="F94" s="145" t="s">
        <v>808</v>
      </c>
      <c r="H94" s="146">
        <v>5</v>
      </c>
      <c r="I94" s="147"/>
      <c r="L94" s="142"/>
      <c r="M94" s="148"/>
      <c r="T94" s="149"/>
      <c r="AT94" s="144" t="s">
        <v>166</v>
      </c>
      <c r="AU94" s="144" t="s">
        <v>81</v>
      </c>
      <c r="AV94" s="12" t="s">
        <v>81</v>
      </c>
      <c r="AW94" s="12" t="s">
        <v>32</v>
      </c>
      <c r="AX94" s="12" t="s">
        <v>71</v>
      </c>
      <c r="AY94" s="144" t="s">
        <v>157</v>
      </c>
    </row>
    <row r="95" spans="2:51" s="13" customFormat="1" ht="12">
      <c r="B95" s="165"/>
      <c r="D95" s="143" t="s">
        <v>166</v>
      </c>
      <c r="E95" s="166" t="s">
        <v>787</v>
      </c>
      <c r="F95" s="167" t="s">
        <v>234</v>
      </c>
      <c r="H95" s="168">
        <v>44.567</v>
      </c>
      <c r="I95" s="169"/>
      <c r="L95" s="165"/>
      <c r="M95" s="170"/>
      <c r="T95" s="171"/>
      <c r="AT95" s="166" t="s">
        <v>166</v>
      </c>
      <c r="AU95" s="166" t="s">
        <v>81</v>
      </c>
      <c r="AV95" s="13" t="s">
        <v>164</v>
      </c>
      <c r="AW95" s="13" t="s">
        <v>32</v>
      </c>
      <c r="AX95" s="13" t="s">
        <v>79</v>
      </c>
      <c r="AY95" s="166" t="s">
        <v>157</v>
      </c>
    </row>
    <row r="96" spans="2:65" s="1" customFormat="1" ht="49.15" customHeight="1">
      <c r="B96" s="128"/>
      <c r="C96" s="129" t="s">
        <v>158</v>
      </c>
      <c r="D96" s="129" t="s">
        <v>160</v>
      </c>
      <c r="E96" s="130" t="s">
        <v>809</v>
      </c>
      <c r="F96" s="131" t="s">
        <v>810</v>
      </c>
      <c r="G96" s="132" t="s">
        <v>172</v>
      </c>
      <c r="H96" s="133">
        <v>21.168</v>
      </c>
      <c r="I96" s="134"/>
      <c r="J96" s="135">
        <f>ROUND(I96*H96,2)</f>
        <v>0</v>
      </c>
      <c r="K96" s="131" t="s">
        <v>173</v>
      </c>
      <c r="L96" s="32"/>
      <c r="M96" s="136" t="s">
        <v>3</v>
      </c>
      <c r="N96" s="137" t="s">
        <v>42</v>
      </c>
      <c r="P96" s="138">
        <f>O96*H96</f>
        <v>0</v>
      </c>
      <c r="Q96" s="138">
        <v>0</v>
      </c>
      <c r="R96" s="138">
        <f>Q96*H96</f>
        <v>0</v>
      </c>
      <c r="S96" s="138">
        <v>0</v>
      </c>
      <c r="T96" s="139">
        <f>S96*H96</f>
        <v>0</v>
      </c>
      <c r="AR96" s="140" t="s">
        <v>164</v>
      </c>
      <c r="AT96" s="140" t="s">
        <v>160</v>
      </c>
      <c r="AU96" s="140" t="s">
        <v>81</v>
      </c>
      <c r="AY96" s="17" t="s">
        <v>157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7" t="s">
        <v>79</v>
      </c>
      <c r="BK96" s="141">
        <f>ROUND(I96*H96,2)</f>
        <v>0</v>
      </c>
      <c r="BL96" s="17" t="s">
        <v>164</v>
      </c>
      <c r="BM96" s="140" t="s">
        <v>811</v>
      </c>
    </row>
    <row r="97" spans="2:47" s="1" customFormat="1" ht="12">
      <c r="B97" s="32"/>
      <c r="D97" s="150" t="s">
        <v>175</v>
      </c>
      <c r="F97" s="151" t="s">
        <v>812</v>
      </c>
      <c r="I97" s="152"/>
      <c r="L97" s="32"/>
      <c r="M97" s="153"/>
      <c r="T97" s="53"/>
      <c r="AT97" s="17" t="s">
        <v>175</v>
      </c>
      <c r="AU97" s="17" t="s">
        <v>81</v>
      </c>
    </row>
    <row r="98" spans="2:51" s="12" customFormat="1" ht="12">
      <c r="B98" s="142"/>
      <c r="D98" s="143" t="s">
        <v>166</v>
      </c>
      <c r="E98" s="144" t="s">
        <v>3</v>
      </c>
      <c r="F98" s="145" t="s">
        <v>813</v>
      </c>
      <c r="H98" s="146">
        <v>21.168</v>
      </c>
      <c r="I98" s="147"/>
      <c r="L98" s="142"/>
      <c r="M98" s="148"/>
      <c r="T98" s="149"/>
      <c r="AT98" s="144" t="s">
        <v>166</v>
      </c>
      <c r="AU98" s="144" t="s">
        <v>81</v>
      </c>
      <c r="AV98" s="12" t="s">
        <v>81</v>
      </c>
      <c r="AW98" s="12" t="s">
        <v>32</v>
      </c>
      <c r="AX98" s="12" t="s">
        <v>79</v>
      </c>
      <c r="AY98" s="144" t="s">
        <v>157</v>
      </c>
    </row>
    <row r="99" spans="2:65" s="1" customFormat="1" ht="44.25" customHeight="1">
      <c r="B99" s="128"/>
      <c r="C99" s="129" t="s">
        <v>164</v>
      </c>
      <c r="D99" s="129" t="s">
        <v>160</v>
      </c>
      <c r="E99" s="130" t="s">
        <v>814</v>
      </c>
      <c r="F99" s="131" t="s">
        <v>815</v>
      </c>
      <c r="G99" s="132" t="s">
        <v>172</v>
      </c>
      <c r="H99" s="133">
        <v>31.752</v>
      </c>
      <c r="I99" s="134"/>
      <c r="J99" s="135">
        <f>ROUND(I99*H99,2)</f>
        <v>0</v>
      </c>
      <c r="K99" s="131" t="s">
        <v>173</v>
      </c>
      <c r="L99" s="32"/>
      <c r="M99" s="136" t="s">
        <v>3</v>
      </c>
      <c r="N99" s="137" t="s">
        <v>42</v>
      </c>
      <c r="P99" s="138">
        <f>O99*H99</f>
        <v>0</v>
      </c>
      <c r="Q99" s="138">
        <v>0</v>
      </c>
      <c r="R99" s="138">
        <f>Q99*H99</f>
        <v>0</v>
      </c>
      <c r="S99" s="138">
        <v>0</v>
      </c>
      <c r="T99" s="139">
        <f>S99*H99</f>
        <v>0</v>
      </c>
      <c r="AR99" s="140" t="s">
        <v>164</v>
      </c>
      <c r="AT99" s="140" t="s">
        <v>160</v>
      </c>
      <c r="AU99" s="140" t="s">
        <v>81</v>
      </c>
      <c r="AY99" s="17" t="s">
        <v>157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7" t="s">
        <v>79</v>
      </c>
      <c r="BK99" s="141">
        <f>ROUND(I99*H99,2)</f>
        <v>0</v>
      </c>
      <c r="BL99" s="17" t="s">
        <v>164</v>
      </c>
      <c r="BM99" s="140" t="s">
        <v>816</v>
      </c>
    </row>
    <row r="100" spans="2:47" s="1" customFormat="1" ht="12">
      <c r="B100" s="32"/>
      <c r="D100" s="150" t="s">
        <v>175</v>
      </c>
      <c r="F100" s="151" t="s">
        <v>817</v>
      </c>
      <c r="I100" s="152"/>
      <c r="L100" s="32"/>
      <c r="M100" s="153"/>
      <c r="T100" s="53"/>
      <c r="AT100" s="17" t="s">
        <v>175</v>
      </c>
      <c r="AU100" s="17" t="s">
        <v>81</v>
      </c>
    </row>
    <row r="101" spans="2:51" s="12" customFormat="1" ht="12">
      <c r="B101" s="142"/>
      <c r="D101" s="143" t="s">
        <v>166</v>
      </c>
      <c r="E101" s="144" t="s">
        <v>166</v>
      </c>
      <c r="F101" s="145" t="s">
        <v>818</v>
      </c>
      <c r="H101" s="146">
        <v>52.92</v>
      </c>
      <c r="I101" s="147"/>
      <c r="L101" s="142"/>
      <c r="M101" s="148"/>
      <c r="T101" s="149"/>
      <c r="AT101" s="144" t="s">
        <v>166</v>
      </c>
      <c r="AU101" s="144" t="s">
        <v>81</v>
      </c>
      <c r="AV101" s="12" t="s">
        <v>81</v>
      </c>
      <c r="AW101" s="12" t="s">
        <v>32</v>
      </c>
      <c r="AX101" s="12" t="s">
        <v>71</v>
      </c>
      <c r="AY101" s="144" t="s">
        <v>157</v>
      </c>
    </row>
    <row r="102" spans="2:51" s="12" customFormat="1" ht="12">
      <c r="B102" s="142"/>
      <c r="D102" s="143" t="s">
        <v>166</v>
      </c>
      <c r="E102" s="144" t="s">
        <v>3</v>
      </c>
      <c r="F102" s="145" t="s">
        <v>819</v>
      </c>
      <c r="H102" s="146">
        <v>31.752</v>
      </c>
      <c r="I102" s="147"/>
      <c r="L102" s="142"/>
      <c r="M102" s="148"/>
      <c r="T102" s="149"/>
      <c r="AT102" s="144" t="s">
        <v>166</v>
      </c>
      <c r="AU102" s="144" t="s">
        <v>81</v>
      </c>
      <c r="AV102" s="12" t="s">
        <v>81</v>
      </c>
      <c r="AW102" s="12" t="s">
        <v>32</v>
      </c>
      <c r="AX102" s="12" t="s">
        <v>79</v>
      </c>
      <c r="AY102" s="144" t="s">
        <v>157</v>
      </c>
    </row>
    <row r="103" spans="2:65" s="1" customFormat="1" ht="55.5" customHeight="1">
      <c r="B103" s="128"/>
      <c r="C103" s="129" t="s">
        <v>187</v>
      </c>
      <c r="D103" s="129" t="s">
        <v>160</v>
      </c>
      <c r="E103" s="130" t="s">
        <v>820</v>
      </c>
      <c r="F103" s="131" t="s">
        <v>821</v>
      </c>
      <c r="G103" s="132" t="s">
        <v>172</v>
      </c>
      <c r="H103" s="133">
        <v>23.171</v>
      </c>
      <c r="I103" s="134"/>
      <c r="J103" s="135">
        <f>ROUND(I103*H103,2)</f>
        <v>0</v>
      </c>
      <c r="K103" s="131" t="s">
        <v>173</v>
      </c>
      <c r="L103" s="32"/>
      <c r="M103" s="136" t="s">
        <v>3</v>
      </c>
      <c r="N103" s="137" t="s">
        <v>42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164</v>
      </c>
      <c r="AT103" s="140" t="s">
        <v>160</v>
      </c>
      <c r="AU103" s="140" t="s">
        <v>81</v>
      </c>
      <c r="AY103" s="17" t="s">
        <v>157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7" t="s">
        <v>79</v>
      </c>
      <c r="BK103" s="141">
        <f>ROUND(I103*H103,2)</f>
        <v>0</v>
      </c>
      <c r="BL103" s="17" t="s">
        <v>164</v>
      </c>
      <c r="BM103" s="140" t="s">
        <v>822</v>
      </c>
    </row>
    <row r="104" spans="2:47" s="1" customFormat="1" ht="12">
      <c r="B104" s="32"/>
      <c r="D104" s="150" t="s">
        <v>175</v>
      </c>
      <c r="F104" s="151" t="s">
        <v>823</v>
      </c>
      <c r="I104" s="152"/>
      <c r="L104" s="32"/>
      <c r="M104" s="153"/>
      <c r="T104" s="53"/>
      <c r="AT104" s="17" t="s">
        <v>175</v>
      </c>
      <c r="AU104" s="17" t="s">
        <v>81</v>
      </c>
    </row>
    <row r="105" spans="2:51" s="12" customFormat="1" ht="12">
      <c r="B105" s="142"/>
      <c r="D105" s="143" t="s">
        <v>166</v>
      </c>
      <c r="E105" s="144" t="s">
        <v>3</v>
      </c>
      <c r="F105" s="145" t="s">
        <v>824</v>
      </c>
      <c r="H105" s="146">
        <v>23.171</v>
      </c>
      <c r="I105" s="147"/>
      <c r="L105" s="142"/>
      <c r="M105" s="148"/>
      <c r="T105" s="149"/>
      <c r="AT105" s="144" t="s">
        <v>166</v>
      </c>
      <c r="AU105" s="144" t="s">
        <v>81</v>
      </c>
      <c r="AV105" s="12" t="s">
        <v>81</v>
      </c>
      <c r="AW105" s="12" t="s">
        <v>32</v>
      </c>
      <c r="AX105" s="12" t="s">
        <v>79</v>
      </c>
      <c r="AY105" s="144" t="s">
        <v>157</v>
      </c>
    </row>
    <row r="106" spans="2:65" s="1" customFormat="1" ht="49.15" customHeight="1">
      <c r="B106" s="128"/>
      <c r="C106" s="129" t="s">
        <v>168</v>
      </c>
      <c r="D106" s="129" t="s">
        <v>160</v>
      </c>
      <c r="E106" s="130" t="s">
        <v>825</v>
      </c>
      <c r="F106" s="131" t="s">
        <v>826</v>
      </c>
      <c r="G106" s="132" t="s">
        <v>172</v>
      </c>
      <c r="H106" s="133">
        <v>34.757</v>
      </c>
      <c r="I106" s="134"/>
      <c r="J106" s="135">
        <f>ROUND(I106*H106,2)</f>
        <v>0</v>
      </c>
      <c r="K106" s="131" t="s">
        <v>173</v>
      </c>
      <c r="L106" s="32"/>
      <c r="M106" s="136" t="s">
        <v>3</v>
      </c>
      <c r="N106" s="137" t="s">
        <v>42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164</v>
      </c>
      <c r="AT106" s="140" t="s">
        <v>160</v>
      </c>
      <c r="AU106" s="140" t="s">
        <v>81</v>
      </c>
      <c r="AY106" s="17" t="s">
        <v>157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7" t="s">
        <v>79</v>
      </c>
      <c r="BK106" s="141">
        <f>ROUND(I106*H106,2)</f>
        <v>0</v>
      </c>
      <c r="BL106" s="17" t="s">
        <v>164</v>
      </c>
      <c r="BM106" s="140" t="s">
        <v>827</v>
      </c>
    </row>
    <row r="107" spans="2:47" s="1" customFormat="1" ht="12">
      <c r="B107" s="32"/>
      <c r="D107" s="150" t="s">
        <v>175</v>
      </c>
      <c r="F107" s="151" t="s">
        <v>828</v>
      </c>
      <c r="I107" s="152"/>
      <c r="L107" s="32"/>
      <c r="M107" s="153"/>
      <c r="T107" s="53"/>
      <c r="AT107" s="17" t="s">
        <v>175</v>
      </c>
      <c r="AU107" s="17" t="s">
        <v>81</v>
      </c>
    </row>
    <row r="108" spans="2:51" s="12" customFormat="1" ht="12">
      <c r="B108" s="142"/>
      <c r="D108" s="143" t="s">
        <v>166</v>
      </c>
      <c r="E108" s="144" t="s">
        <v>3</v>
      </c>
      <c r="F108" s="145" t="s">
        <v>829</v>
      </c>
      <c r="H108" s="146">
        <v>64.301</v>
      </c>
      <c r="I108" s="147"/>
      <c r="L108" s="142"/>
      <c r="M108" s="148"/>
      <c r="T108" s="149"/>
      <c r="AT108" s="144" t="s">
        <v>166</v>
      </c>
      <c r="AU108" s="144" t="s">
        <v>81</v>
      </c>
      <c r="AV108" s="12" t="s">
        <v>81</v>
      </c>
      <c r="AW108" s="12" t="s">
        <v>32</v>
      </c>
      <c r="AX108" s="12" t="s">
        <v>71</v>
      </c>
      <c r="AY108" s="144" t="s">
        <v>157</v>
      </c>
    </row>
    <row r="109" spans="2:51" s="12" customFormat="1" ht="12">
      <c r="B109" s="142"/>
      <c r="D109" s="143" t="s">
        <v>166</v>
      </c>
      <c r="E109" s="144" t="s">
        <v>3</v>
      </c>
      <c r="F109" s="145" t="s">
        <v>830</v>
      </c>
      <c r="H109" s="146">
        <v>2.2</v>
      </c>
      <c r="I109" s="147"/>
      <c r="L109" s="142"/>
      <c r="M109" s="148"/>
      <c r="T109" s="149"/>
      <c r="AT109" s="144" t="s">
        <v>166</v>
      </c>
      <c r="AU109" s="144" t="s">
        <v>81</v>
      </c>
      <c r="AV109" s="12" t="s">
        <v>81</v>
      </c>
      <c r="AW109" s="12" t="s">
        <v>32</v>
      </c>
      <c r="AX109" s="12" t="s">
        <v>71</v>
      </c>
      <c r="AY109" s="144" t="s">
        <v>157</v>
      </c>
    </row>
    <row r="110" spans="2:51" s="12" customFormat="1" ht="12">
      <c r="B110" s="142"/>
      <c r="D110" s="143" t="s">
        <v>166</v>
      </c>
      <c r="E110" s="144" t="s">
        <v>3</v>
      </c>
      <c r="F110" s="145" t="s">
        <v>831</v>
      </c>
      <c r="H110" s="146">
        <v>-8.573</v>
      </c>
      <c r="I110" s="147"/>
      <c r="L110" s="142"/>
      <c r="M110" s="148"/>
      <c r="T110" s="149"/>
      <c r="AT110" s="144" t="s">
        <v>166</v>
      </c>
      <c r="AU110" s="144" t="s">
        <v>81</v>
      </c>
      <c r="AV110" s="12" t="s">
        <v>81</v>
      </c>
      <c r="AW110" s="12" t="s">
        <v>32</v>
      </c>
      <c r="AX110" s="12" t="s">
        <v>71</v>
      </c>
      <c r="AY110" s="144" t="s">
        <v>157</v>
      </c>
    </row>
    <row r="111" spans="2:51" s="13" customFormat="1" ht="12">
      <c r="B111" s="165"/>
      <c r="D111" s="143" t="s">
        <v>166</v>
      </c>
      <c r="E111" s="166" t="s">
        <v>48</v>
      </c>
      <c r="F111" s="167" t="s">
        <v>234</v>
      </c>
      <c r="H111" s="168">
        <v>57.928</v>
      </c>
      <c r="I111" s="169"/>
      <c r="L111" s="165"/>
      <c r="M111" s="170"/>
      <c r="T111" s="171"/>
      <c r="AT111" s="166" t="s">
        <v>166</v>
      </c>
      <c r="AU111" s="166" t="s">
        <v>81</v>
      </c>
      <c r="AV111" s="13" t="s">
        <v>164</v>
      </c>
      <c r="AW111" s="13" t="s">
        <v>32</v>
      </c>
      <c r="AX111" s="13" t="s">
        <v>71</v>
      </c>
      <c r="AY111" s="166" t="s">
        <v>157</v>
      </c>
    </row>
    <row r="112" spans="2:51" s="12" customFormat="1" ht="12">
      <c r="B112" s="142"/>
      <c r="D112" s="143" t="s">
        <v>166</v>
      </c>
      <c r="E112" s="144" t="s">
        <v>3</v>
      </c>
      <c r="F112" s="145" t="s">
        <v>832</v>
      </c>
      <c r="H112" s="146">
        <v>34.757</v>
      </c>
      <c r="I112" s="147"/>
      <c r="L112" s="142"/>
      <c r="M112" s="148"/>
      <c r="T112" s="149"/>
      <c r="AT112" s="144" t="s">
        <v>166</v>
      </c>
      <c r="AU112" s="144" t="s">
        <v>81</v>
      </c>
      <c r="AV112" s="12" t="s">
        <v>81</v>
      </c>
      <c r="AW112" s="12" t="s">
        <v>32</v>
      </c>
      <c r="AX112" s="12" t="s">
        <v>79</v>
      </c>
      <c r="AY112" s="144" t="s">
        <v>157</v>
      </c>
    </row>
    <row r="113" spans="2:65" s="1" customFormat="1" ht="24.2" customHeight="1">
      <c r="B113" s="128"/>
      <c r="C113" s="129" t="s">
        <v>195</v>
      </c>
      <c r="D113" s="129" t="s">
        <v>160</v>
      </c>
      <c r="E113" s="130" t="s">
        <v>833</v>
      </c>
      <c r="F113" s="131" t="s">
        <v>834</v>
      </c>
      <c r="G113" s="132" t="s">
        <v>110</v>
      </c>
      <c r="H113" s="133">
        <v>116.91</v>
      </c>
      <c r="I113" s="134"/>
      <c r="J113" s="135">
        <f>ROUND(I113*H113,2)</f>
        <v>0</v>
      </c>
      <c r="K113" s="131" t="s">
        <v>173</v>
      </c>
      <c r="L113" s="32"/>
      <c r="M113" s="136" t="s">
        <v>3</v>
      </c>
      <c r="N113" s="137" t="s">
        <v>42</v>
      </c>
      <c r="P113" s="138">
        <f>O113*H113</f>
        <v>0</v>
      </c>
      <c r="Q113" s="138">
        <v>0.0007</v>
      </c>
      <c r="R113" s="138">
        <f>Q113*H113</f>
        <v>0.081837</v>
      </c>
      <c r="S113" s="138">
        <v>0</v>
      </c>
      <c r="T113" s="139">
        <f>S113*H113</f>
        <v>0</v>
      </c>
      <c r="AR113" s="140" t="s">
        <v>164</v>
      </c>
      <c r="AT113" s="140" t="s">
        <v>160</v>
      </c>
      <c r="AU113" s="140" t="s">
        <v>81</v>
      </c>
      <c r="AY113" s="17" t="s">
        <v>157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7" t="s">
        <v>79</v>
      </c>
      <c r="BK113" s="141">
        <f>ROUND(I113*H113,2)</f>
        <v>0</v>
      </c>
      <c r="BL113" s="17" t="s">
        <v>164</v>
      </c>
      <c r="BM113" s="140" t="s">
        <v>835</v>
      </c>
    </row>
    <row r="114" spans="2:47" s="1" customFormat="1" ht="12">
      <c r="B114" s="32"/>
      <c r="D114" s="150" t="s">
        <v>175</v>
      </c>
      <c r="F114" s="151" t="s">
        <v>836</v>
      </c>
      <c r="I114" s="152"/>
      <c r="L114" s="32"/>
      <c r="M114" s="153"/>
      <c r="T114" s="53"/>
      <c r="AT114" s="17" t="s">
        <v>175</v>
      </c>
      <c r="AU114" s="17" t="s">
        <v>81</v>
      </c>
    </row>
    <row r="115" spans="2:51" s="12" customFormat="1" ht="12">
      <c r="B115" s="142"/>
      <c r="D115" s="143" t="s">
        <v>166</v>
      </c>
      <c r="E115" s="144" t="s">
        <v>3</v>
      </c>
      <c r="F115" s="145" t="s">
        <v>837</v>
      </c>
      <c r="H115" s="146">
        <v>116.91</v>
      </c>
      <c r="I115" s="147"/>
      <c r="L115" s="142"/>
      <c r="M115" s="148"/>
      <c r="T115" s="149"/>
      <c r="AT115" s="144" t="s">
        <v>166</v>
      </c>
      <c r="AU115" s="144" t="s">
        <v>81</v>
      </c>
      <c r="AV115" s="12" t="s">
        <v>81</v>
      </c>
      <c r="AW115" s="12" t="s">
        <v>32</v>
      </c>
      <c r="AX115" s="12" t="s">
        <v>71</v>
      </c>
      <c r="AY115" s="144" t="s">
        <v>157</v>
      </c>
    </row>
    <row r="116" spans="2:51" s="13" customFormat="1" ht="12">
      <c r="B116" s="165"/>
      <c r="D116" s="143" t="s">
        <v>166</v>
      </c>
      <c r="E116" s="166" t="s">
        <v>3</v>
      </c>
      <c r="F116" s="167" t="s">
        <v>234</v>
      </c>
      <c r="H116" s="168">
        <v>116.91</v>
      </c>
      <c r="I116" s="169"/>
      <c r="L116" s="165"/>
      <c r="M116" s="170"/>
      <c r="T116" s="171"/>
      <c r="AT116" s="166" t="s">
        <v>166</v>
      </c>
      <c r="AU116" s="166" t="s">
        <v>81</v>
      </c>
      <c r="AV116" s="13" t="s">
        <v>164</v>
      </c>
      <c r="AW116" s="13" t="s">
        <v>32</v>
      </c>
      <c r="AX116" s="13" t="s">
        <v>79</v>
      </c>
      <c r="AY116" s="166" t="s">
        <v>157</v>
      </c>
    </row>
    <row r="117" spans="2:65" s="1" customFormat="1" ht="44.25" customHeight="1">
      <c r="B117" s="128"/>
      <c r="C117" s="129" t="s">
        <v>202</v>
      </c>
      <c r="D117" s="129" t="s">
        <v>160</v>
      </c>
      <c r="E117" s="130" t="s">
        <v>838</v>
      </c>
      <c r="F117" s="131" t="s">
        <v>839</v>
      </c>
      <c r="G117" s="132" t="s">
        <v>110</v>
      </c>
      <c r="H117" s="133">
        <v>116.91</v>
      </c>
      <c r="I117" s="134"/>
      <c r="J117" s="135">
        <f>ROUND(I117*H117,2)</f>
        <v>0</v>
      </c>
      <c r="K117" s="131" t="s">
        <v>173</v>
      </c>
      <c r="L117" s="32"/>
      <c r="M117" s="136" t="s">
        <v>3</v>
      </c>
      <c r="N117" s="137" t="s">
        <v>42</v>
      </c>
      <c r="P117" s="138">
        <f>O117*H117</f>
        <v>0</v>
      </c>
      <c r="Q117" s="138">
        <v>0</v>
      </c>
      <c r="R117" s="138">
        <f>Q117*H117</f>
        <v>0</v>
      </c>
      <c r="S117" s="138">
        <v>0</v>
      </c>
      <c r="T117" s="139">
        <f>S117*H117</f>
        <v>0</v>
      </c>
      <c r="AR117" s="140" t="s">
        <v>164</v>
      </c>
      <c r="AT117" s="140" t="s">
        <v>160</v>
      </c>
      <c r="AU117" s="140" t="s">
        <v>81</v>
      </c>
      <c r="AY117" s="17" t="s">
        <v>157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7" t="s">
        <v>79</v>
      </c>
      <c r="BK117" s="141">
        <f>ROUND(I117*H117,2)</f>
        <v>0</v>
      </c>
      <c r="BL117" s="17" t="s">
        <v>164</v>
      </c>
      <c r="BM117" s="140" t="s">
        <v>840</v>
      </c>
    </row>
    <row r="118" spans="2:47" s="1" customFormat="1" ht="12">
      <c r="B118" s="32"/>
      <c r="D118" s="150" t="s">
        <v>175</v>
      </c>
      <c r="F118" s="151" t="s">
        <v>841</v>
      </c>
      <c r="I118" s="152"/>
      <c r="L118" s="32"/>
      <c r="M118" s="153"/>
      <c r="T118" s="53"/>
      <c r="AT118" s="17" t="s">
        <v>175</v>
      </c>
      <c r="AU118" s="17" t="s">
        <v>81</v>
      </c>
    </row>
    <row r="119" spans="2:65" s="1" customFormat="1" ht="62.65" customHeight="1">
      <c r="B119" s="128"/>
      <c r="C119" s="129" t="s">
        <v>210</v>
      </c>
      <c r="D119" s="129" t="s">
        <v>160</v>
      </c>
      <c r="E119" s="130" t="s">
        <v>456</v>
      </c>
      <c r="F119" s="131" t="s">
        <v>457</v>
      </c>
      <c r="G119" s="132" t="s">
        <v>172</v>
      </c>
      <c r="H119" s="133">
        <v>65.182</v>
      </c>
      <c r="I119" s="134"/>
      <c r="J119" s="135">
        <f>ROUND(I119*H119,2)</f>
        <v>0</v>
      </c>
      <c r="K119" s="131" t="s">
        <v>173</v>
      </c>
      <c r="L119" s="32"/>
      <c r="M119" s="136" t="s">
        <v>3</v>
      </c>
      <c r="N119" s="137" t="s">
        <v>42</v>
      </c>
      <c r="P119" s="138">
        <f>O119*H119</f>
        <v>0</v>
      </c>
      <c r="Q119" s="138">
        <v>0</v>
      </c>
      <c r="R119" s="138">
        <f>Q119*H119</f>
        <v>0</v>
      </c>
      <c r="S119" s="138">
        <v>0</v>
      </c>
      <c r="T119" s="139">
        <f>S119*H119</f>
        <v>0</v>
      </c>
      <c r="AR119" s="140" t="s">
        <v>164</v>
      </c>
      <c r="AT119" s="140" t="s">
        <v>160</v>
      </c>
      <c r="AU119" s="140" t="s">
        <v>81</v>
      </c>
      <c r="AY119" s="17" t="s">
        <v>157</v>
      </c>
      <c r="BE119" s="141">
        <f>IF(N119="základní",J119,0)</f>
        <v>0</v>
      </c>
      <c r="BF119" s="141">
        <f>IF(N119="snížená",J119,0)</f>
        <v>0</v>
      </c>
      <c r="BG119" s="141">
        <f>IF(N119="zákl. přenesená",J119,0)</f>
        <v>0</v>
      </c>
      <c r="BH119" s="141">
        <f>IF(N119="sníž. přenesená",J119,0)</f>
        <v>0</v>
      </c>
      <c r="BI119" s="141">
        <f>IF(N119="nulová",J119,0)</f>
        <v>0</v>
      </c>
      <c r="BJ119" s="17" t="s">
        <v>79</v>
      </c>
      <c r="BK119" s="141">
        <f>ROUND(I119*H119,2)</f>
        <v>0</v>
      </c>
      <c r="BL119" s="17" t="s">
        <v>164</v>
      </c>
      <c r="BM119" s="140" t="s">
        <v>842</v>
      </c>
    </row>
    <row r="120" spans="2:47" s="1" customFormat="1" ht="12">
      <c r="B120" s="32"/>
      <c r="D120" s="150" t="s">
        <v>175</v>
      </c>
      <c r="F120" s="151" t="s">
        <v>459</v>
      </c>
      <c r="I120" s="152"/>
      <c r="L120" s="32"/>
      <c r="M120" s="153"/>
      <c r="T120" s="53"/>
      <c r="AT120" s="17" t="s">
        <v>175</v>
      </c>
      <c r="AU120" s="17" t="s">
        <v>81</v>
      </c>
    </row>
    <row r="121" spans="2:51" s="14" customFormat="1" ht="12">
      <c r="B121" s="182"/>
      <c r="D121" s="143" t="s">
        <v>166</v>
      </c>
      <c r="E121" s="183" t="s">
        <v>3</v>
      </c>
      <c r="F121" s="184" t="s">
        <v>843</v>
      </c>
      <c r="H121" s="183" t="s">
        <v>3</v>
      </c>
      <c r="I121" s="185"/>
      <c r="L121" s="182"/>
      <c r="M121" s="186"/>
      <c r="T121" s="187"/>
      <c r="AT121" s="183" t="s">
        <v>166</v>
      </c>
      <c r="AU121" s="183" t="s">
        <v>81</v>
      </c>
      <c r="AV121" s="14" t="s">
        <v>79</v>
      </c>
      <c r="AW121" s="14" t="s">
        <v>32</v>
      </c>
      <c r="AX121" s="14" t="s">
        <v>71</v>
      </c>
      <c r="AY121" s="183" t="s">
        <v>157</v>
      </c>
    </row>
    <row r="122" spans="2:51" s="12" customFormat="1" ht="12">
      <c r="B122" s="142"/>
      <c r="D122" s="143" t="s">
        <v>166</v>
      </c>
      <c r="E122" s="144" t="s">
        <v>3</v>
      </c>
      <c r="F122" s="145" t="s">
        <v>844</v>
      </c>
      <c r="H122" s="146">
        <v>13.37</v>
      </c>
      <c r="I122" s="147"/>
      <c r="L122" s="142"/>
      <c r="M122" s="148"/>
      <c r="T122" s="149"/>
      <c r="AT122" s="144" t="s">
        <v>166</v>
      </c>
      <c r="AU122" s="144" t="s">
        <v>81</v>
      </c>
      <c r="AV122" s="12" t="s">
        <v>81</v>
      </c>
      <c r="AW122" s="12" t="s">
        <v>32</v>
      </c>
      <c r="AX122" s="12" t="s">
        <v>71</v>
      </c>
      <c r="AY122" s="144" t="s">
        <v>157</v>
      </c>
    </row>
    <row r="123" spans="2:51" s="12" customFormat="1" ht="12">
      <c r="B123" s="142"/>
      <c r="D123" s="143" t="s">
        <v>166</v>
      </c>
      <c r="E123" s="144" t="s">
        <v>3</v>
      </c>
      <c r="F123" s="145" t="s">
        <v>845</v>
      </c>
      <c r="H123" s="146">
        <v>51.812</v>
      </c>
      <c r="I123" s="147"/>
      <c r="L123" s="142"/>
      <c r="M123" s="148"/>
      <c r="T123" s="149"/>
      <c r="AT123" s="144" t="s">
        <v>166</v>
      </c>
      <c r="AU123" s="144" t="s">
        <v>81</v>
      </c>
      <c r="AV123" s="12" t="s">
        <v>81</v>
      </c>
      <c r="AW123" s="12" t="s">
        <v>32</v>
      </c>
      <c r="AX123" s="12" t="s">
        <v>71</v>
      </c>
      <c r="AY123" s="144" t="s">
        <v>157</v>
      </c>
    </row>
    <row r="124" spans="2:51" s="13" customFormat="1" ht="12">
      <c r="B124" s="165"/>
      <c r="D124" s="143" t="s">
        <v>166</v>
      </c>
      <c r="E124" s="166" t="s">
        <v>3</v>
      </c>
      <c r="F124" s="167" t="s">
        <v>234</v>
      </c>
      <c r="H124" s="168">
        <v>65.182</v>
      </c>
      <c r="I124" s="169"/>
      <c r="L124" s="165"/>
      <c r="M124" s="170"/>
      <c r="T124" s="171"/>
      <c r="AT124" s="166" t="s">
        <v>166</v>
      </c>
      <c r="AU124" s="166" t="s">
        <v>81</v>
      </c>
      <c r="AV124" s="13" t="s">
        <v>164</v>
      </c>
      <c r="AW124" s="13" t="s">
        <v>32</v>
      </c>
      <c r="AX124" s="13" t="s">
        <v>79</v>
      </c>
      <c r="AY124" s="166" t="s">
        <v>157</v>
      </c>
    </row>
    <row r="125" spans="2:65" s="1" customFormat="1" ht="62.65" customHeight="1">
      <c r="B125" s="128"/>
      <c r="C125" s="129" t="s">
        <v>215</v>
      </c>
      <c r="D125" s="129" t="s">
        <v>160</v>
      </c>
      <c r="E125" s="130" t="s">
        <v>461</v>
      </c>
      <c r="F125" s="131" t="s">
        <v>462</v>
      </c>
      <c r="G125" s="132" t="s">
        <v>172</v>
      </c>
      <c r="H125" s="133">
        <v>51.812</v>
      </c>
      <c r="I125" s="134"/>
      <c r="J125" s="135">
        <f>ROUND(I125*H125,2)</f>
        <v>0</v>
      </c>
      <c r="K125" s="131" t="s">
        <v>173</v>
      </c>
      <c r="L125" s="32"/>
      <c r="M125" s="136" t="s">
        <v>3</v>
      </c>
      <c r="N125" s="137" t="s">
        <v>42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164</v>
      </c>
      <c r="AT125" s="140" t="s">
        <v>160</v>
      </c>
      <c r="AU125" s="140" t="s">
        <v>81</v>
      </c>
      <c r="AY125" s="17" t="s">
        <v>157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7" t="s">
        <v>79</v>
      </c>
      <c r="BK125" s="141">
        <f>ROUND(I125*H125,2)</f>
        <v>0</v>
      </c>
      <c r="BL125" s="17" t="s">
        <v>164</v>
      </c>
      <c r="BM125" s="140" t="s">
        <v>846</v>
      </c>
    </row>
    <row r="126" spans="2:47" s="1" customFormat="1" ht="12">
      <c r="B126" s="32"/>
      <c r="D126" s="150" t="s">
        <v>175</v>
      </c>
      <c r="F126" s="151" t="s">
        <v>464</v>
      </c>
      <c r="I126" s="152"/>
      <c r="L126" s="32"/>
      <c r="M126" s="153"/>
      <c r="T126" s="53"/>
      <c r="AT126" s="17" t="s">
        <v>175</v>
      </c>
      <c r="AU126" s="17" t="s">
        <v>81</v>
      </c>
    </row>
    <row r="127" spans="2:47" s="1" customFormat="1" ht="19.5">
      <c r="B127" s="32"/>
      <c r="D127" s="143" t="s">
        <v>207</v>
      </c>
      <c r="F127" s="154" t="s">
        <v>847</v>
      </c>
      <c r="I127" s="152"/>
      <c r="L127" s="32"/>
      <c r="M127" s="153"/>
      <c r="T127" s="53"/>
      <c r="AT127" s="17" t="s">
        <v>207</v>
      </c>
      <c r="AU127" s="17" t="s">
        <v>81</v>
      </c>
    </row>
    <row r="128" spans="2:51" s="12" customFormat="1" ht="12">
      <c r="B128" s="142"/>
      <c r="D128" s="143" t="s">
        <v>166</v>
      </c>
      <c r="E128" s="144" t="s">
        <v>3</v>
      </c>
      <c r="F128" s="145" t="s">
        <v>848</v>
      </c>
      <c r="H128" s="146">
        <v>51.812</v>
      </c>
      <c r="I128" s="147"/>
      <c r="L128" s="142"/>
      <c r="M128" s="148"/>
      <c r="T128" s="149"/>
      <c r="AT128" s="144" t="s">
        <v>166</v>
      </c>
      <c r="AU128" s="144" t="s">
        <v>81</v>
      </c>
      <c r="AV128" s="12" t="s">
        <v>81</v>
      </c>
      <c r="AW128" s="12" t="s">
        <v>32</v>
      </c>
      <c r="AX128" s="12" t="s">
        <v>79</v>
      </c>
      <c r="AY128" s="144" t="s">
        <v>157</v>
      </c>
    </row>
    <row r="129" spans="2:65" s="1" customFormat="1" ht="44.25" customHeight="1">
      <c r="B129" s="128"/>
      <c r="C129" s="129" t="s">
        <v>221</v>
      </c>
      <c r="D129" s="129" t="s">
        <v>160</v>
      </c>
      <c r="E129" s="130" t="s">
        <v>470</v>
      </c>
      <c r="F129" s="131" t="s">
        <v>471</v>
      </c>
      <c r="G129" s="132" t="s">
        <v>198</v>
      </c>
      <c r="H129" s="133">
        <v>82.899</v>
      </c>
      <c r="I129" s="134"/>
      <c r="J129" s="135">
        <f>ROUND(I129*H129,2)</f>
        <v>0</v>
      </c>
      <c r="K129" s="131" t="s">
        <v>173</v>
      </c>
      <c r="L129" s="32"/>
      <c r="M129" s="136" t="s">
        <v>3</v>
      </c>
      <c r="N129" s="137" t="s">
        <v>42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164</v>
      </c>
      <c r="AT129" s="140" t="s">
        <v>160</v>
      </c>
      <c r="AU129" s="140" t="s">
        <v>81</v>
      </c>
      <c r="AY129" s="17" t="s">
        <v>157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7" t="s">
        <v>79</v>
      </c>
      <c r="BK129" s="141">
        <f>ROUND(I129*H129,2)</f>
        <v>0</v>
      </c>
      <c r="BL129" s="17" t="s">
        <v>164</v>
      </c>
      <c r="BM129" s="140" t="s">
        <v>849</v>
      </c>
    </row>
    <row r="130" spans="2:47" s="1" customFormat="1" ht="12">
      <c r="B130" s="32"/>
      <c r="D130" s="150" t="s">
        <v>175</v>
      </c>
      <c r="F130" s="151" t="s">
        <v>473</v>
      </c>
      <c r="I130" s="152"/>
      <c r="L130" s="32"/>
      <c r="M130" s="153"/>
      <c r="T130" s="53"/>
      <c r="AT130" s="17" t="s">
        <v>175</v>
      </c>
      <c r="AU130" s="17" t="s">
        <v>81</v>
      </c>
    </row>
    <row r="131" spans="2:51" s="12" customFormat="1" ht="12">
      <c r="B131" s="142"/>
      <c r="D131" s="143" t="s">
        <v>166</v>
      </c>
      <c r="E131" s="144" t="s">
        <v>3</v>
      </c>
      <c r="F131" s="145" t="s">
        <v>850</v>
      </c>
      <c r="H131" s="146">
        <v>110.848</v>
      </c>
      <c r="I131" s="147"/>
      <c r="L131" s="142"/>
      <c r="M131" s="148"/>
      <c r="T131" s="149"/>
      <c r="AT131" s="144" t="s">
        <v>166</v>
      </c>
      <c r="AU131" s="144" t="s">
        <v>81</v>
      </c>
      <c r="AV131" s="12" t="s">
        <v>81</v>
      </c>
      <c r="AW131" s="12" t="s">
        <v>32</v>
      </c>
      <c r="AX131" s="12" t="s">
        <v>71</v>
      </c>
      <c r="AY131" s="144" t="s">
        <v>157</v>
      </c>
    </row>
    <row r="132" spans="2:51" s="12" customFormat="1" ht="12">
      <c r="B132" s="142"/>
      <c r="D132" s="143" t="s">
        <v>166</v>
      </c>
      <c r="E132" s="144" t="s">
        <v>3</v>
      </c>
      <c r="F132" s="145" t="s">
        <v>851</v>
      </c>
      <c r="H132" s="146">
        <v>-59.036</v>
      </c>
      <c r="I132" s="147"/>
      <c r="L132" s="142"/>
      <c r="M132" s="148"/>
      <c r="T132" s="149"/>
      <c r="AT132" s="144" t="s">
        <v>166</v>
      </c>
      <c r="AU132" s="144" t="s">
        <v>81</v>
      </c>
      <c r="AV132" s="12" t="s">
        <v>81</v>
      </c>
      <c r="AW132" s="12" t="s">
        <v>32</v>
      </c>
      <c r="AX132" s="12" t="s">
        <v>71</v>
      </c>
      <c r="AY132" s="144" t="s">
        <v>157</v>
      </c>
    </row>
    <row r="133" spans="2:51" s="13" customFormat="1" ht="12">
      <c r="B133" s="165"/>
      <c r="D133" s="143" t="s">
        <v>166</v>
      </c>
      <c r="E133" s="166" t="s">
        <v>790</v>
      </c>
      <c r="F133" s="167" t="s">
        <v>234</v>
      </c>
      <c r="H133" s="168">
        <v>51.812</v>
      </c>
      <c r="I133" s="169"/>
      <c r="L133" s="165"/>
      <c r="M133" s="170"/>
      <c r="T133" s="171"/>
      <c r="AT133" s="166" t="s">
        <v>166</v>
      </c>
      <c r="AU133" s="166" t="s">
        <v>81</v>
      </c>
      <c r="AV133" s="13" t="s">
        <v>164</v>
      </c>
      <c r="AW133" s="13" t="s">
        <v>32</v>
      </c>
      <c r="AX133" s="13" t="s">
        <v>79</v>
      </c>
      <c r="AY133" s="166" t="s">
        <v>157</v>
      </c>
    </row>
    <row r="134" spans="2:51" s="12" customFormat="1" ht="12">
      <c r="B134" s="142"/>
      <c r="D134" s="143" t="s">
        <v>166</v>
      </c>
      <c r="F134" s="145" t="s">
        <v>852</v>
      </c>
      <c r="H134" s="146">
        <v>82.899</v>
      </c>
      <c r="I134" s="147"/>
      <c r="L134" s="142"/>
      <c r="M134" s="148"/>
      <c r="T134" s="149"/>
      <c r="AT134" s="144" t="s">
        <v>166</v>
      </c>
      <c r="AU134" s="144" t="s">
        <v>81</v>
      </c>
      <c r="AV134" s="12" t="s">
        <v>81</v>
      </c>
      <c r="AW134" s="12" t="s">
        <v>4</v>
      </c>
      <c r="AX134" s="12" t="s">
        <v>79</v>
      </c>
      <c r="AY134" s="144" t="s">
        <v>157</v>
      </c>
    </row>
    <row r="135" spans="2:65" s="1" customFormat="1" ht="44.25" customHeight="1">
      <c r="B135" s="128"/>
      <c r="C135" s="129" t="s">
        <v>226</v>
      </c>
      <c r="D135" s="129" t="s">
        <v>160</v>
      </c>
      <c r="E135" s="130" t="s">
        <v>546</v>
      </c>
      <c r="F135" s="131" t="s">
        <v>547</v>
      </c>
      <c r="G135" s="132" t="s">
        <v>172</v>
      </c>
      <c r="H135" s="133">
        <v>59.036</v>
      </c>
      <c r="I135" s="134"/>
      <c r="J135" s="135">
        <f>ROUND(I135*H135,2)</f>
        <v>0</v>
      </c>
      <c r="K135" s="131" t="s">
        <v>173</v>
      </c>
      <c r="L135" s="32"/>
      <c r="M135" s="136" t="s">
        <v>3</v>
      </c>
      <c r="N135" s="137" t="s">
        <v>42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164</v>
      </c>
      <c r="AT135" s="140" t="s">
        <v>160</v>
      </c>
      <c r="AU135" s="140" t="s">
        <v>81</v>
      </c>
      <c r="AY135" s="17" t="s">
        <v>157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7" t="s">
        <v>79</v>
      </c>
      <c r="BK135" s="141">
        <f>ROUND(I135*H135,2)</f>
        <v>0</v>
      </c>
      <c r="BL135" s="17" t="s">
        <v>164</v>
      </c>
      <c r="BM135" s="140" t="s">
        <v>853</v>
      </c>
    </row>
    <row r="136" spans="2:47" s="1" customFormat="1" ht="12">
      <c r="B136" s="32"/>
      <c r="D136" s="150" t="s">
        <v>175</v>
      </c>
      <c r="F136" s="151" t="s">
        <v>549</v>
      </c>
      <c r="I136" s="152"/>
      <c r="L136" s="32"/>
      <c r="M136" s="153"/>
      <c r="T136" s="53"/>
      <c r="AT136" s="17" t="s">
        <v>175</v>
      </c>
      <c r="AU136" s="17" t="s">
        <v>81</v>
      </c>
    </row>
    <row r="137" spans="2:51" s="12" customFormat="1" ht="12">
      <c r="B137" s="142"/>
      <c r="D137" s="143" t="s">
        <v>166</v>
      </c>
      <c r="E137" s="144" t="s">
        <v>3</v>
      </c>
      <c r="F137" s="145" t="s">
        <v>854</v>
      </c>
      <c r="H137" s="146">
        <v>110.848</v>
      </c>
      <c r="I137" s="147"/>
      <c r="L137" s="142"/>
      <c r="M137" s="148"/>
      <c r="T137" s="149"/>
      <c r="AT137" s="144" t="s">
        <v>166</v>
      </c>
      <c r="AU137" s="144" t="s">
        <v>81</v>
      </c>
      <c r="AV137" s="12" t="s">
        <v>81</v>
      </c>
      <c r="AW137" s="12" t="s">
        <v>32</v>
      </c>
      <c r="AX137" s="12" t="s">
        <v>71</v>
      </c>
      <c r="AY137" s="144" t="s">
        <v>157</v>
      </c>
    </row>
    <row r="138" spans="2:51" s="12" customFormat="1" ht="12">
      <c r="B138" s="142"/>
      <c r="D138" s="143" t="s">
        <v>166</v>
      </c>
      <c r="E138" s="144" t="s">
        <v>3</v>
      </c>
      <c r="F138" s="145" t="s">
        <v>855</v>
      </c>
      <c r="H138" s="146">
        <v>-27.145</v>
      </c>
      <c r="I138" s="147"/>
      <c r="L138" s="142"/>
      <c r="M138" s="148"/>
      <c r="T138" s="149"/>
      <c r="AT138" s="144" t="s">
        <v>166</v>
      </c>
      <c r="AU138" s="144" t="s">
        <v>81</v>
      </c>
      <c r="AV138" s="12" t="s">
        <v>81</v>
      </c>
      <c r="AW138" s="12" t="s">
        <v>32</v>
      </c>
      <c r="AX138" s="12" t="s">
        <v>71</v>
      </c>
      <c r="AY138" s="144" t="s">
        <v>157</v>
      </c>
    </row>
    <row r="139" spans="2:51" s="12" customFormat="1" ht="12">
      <c r="B139" s="142"/>
      <c r="D139" s="143" t="s">
        <v>166</v>
      </c>
      <c r="E139" s="144" t="s">
        <v>3</v>
      </c>
      <c r="F139" s="145" t="s">
        <v>856</v>
      </c>
      <c r="H139" s="146">
        <v>-12.667</v>
      </c>
      <c r="I139" s="147"/>
      <c r="L139" s="142"/>
      <c r="M139" s="148"/>
      <c r="T139" s="149"/>
      <c r="AT139" s="144" t="s">
        <v>166</v>
      </c>
      <c r="AU139" s="144" t="s">
        <v>81</v>
      </c>
      <c r="AV139" s="12" t="s">
        <v>81</v>
      </c>
      <c r="AW139" s="12" t="s">
        <v>32</v>
      </c>
      <c r="AX139" s="12" t="s">
        <v>71</v>
      </c>
      <c r="AY139" s="144" t="s">
        <v>157</v>
      </c>
    </row>
    <row r="140" spans="2:51" s="12" customFormat="1" ht="12">
      <c r="B140" s="142"/>
      <c r="D140" s="143" t="s">
        <v>166</v>
      </c>
      <c r="E140" s="144" t="s">
        <v>3</v>
      </c>
      <c r="F140" s="145" t="s">
        <v>857</v>
      </c>
      <c r="H140" s="146">
        <v>-12</v>
      </c>
      <c r="I140" s="147"/>
      <c r="L140" s="142"/>
      <c r="M140" s="148"/>
      <c r="T140" s="149"/>
      <c r="AT140" s="144" t="s">
        <v>166</v>
      </c>
      <c r="AU140" s="144" t="s">
        <v>81</v>
      </c>
      <c r="AV140" s="12" t="s">
        <v>81</v>
      </c>
      <c r="AW140" s="12" t="s">
        <v>32</v>
      </c>
      <c r="AX140" s="12" t="s">
        <v>71</v>
      </c>
      <c r="AY140" s="144" t="s">
        <v>157</v>
      </c>
    </row>
    <row r="141" spans="2:51" s="13" customFormat="1" ht="12">
      <c r="B141" s="165"/>
      <c r="D141" s="143" t="s">
        <v>166</v>
      </c>
      <c r="E141" s="166" t="s">
        <v>782</v>
      </c>
      <c r="F141" s="167" t="s">
        <v>234</v>
      </c>
      <c r="H141" s="168">
        <v>59.036</v>
      </c>
      <c r="I141" s="169"/>
      <c r="L141" s="165"/>
      <c r="M141" s="170"/>
      <c r="T141" s="171"/>
      <c r="AT141" s="166" t="s">
        <v>166</v>
      </c>
      <c r="AU141" s="166" t="s">
        <v>81</v>
      </c>
      <c r="AV141" s="13" t="s">
        <v>164</v>
      </c>
      <c r="AW141" s="13" t="s">
        <v>32</v>
      </c>
      <c r="AX141" s="13" t="s">
        <v>79</v>
      </c>
      <c r="AY141" s="166" t="s">
        <v>157</v>
      </c>
    </row>
    <row r="142" spans="2:65" s="1" customFormat="1" ht="66.75" customHeight="1">
      <c r="B142" s="128"/>
      <c r="C142" s="129" t="s">
        <v>235</v>
      </c>
      <c r="D142" s="129" t="s">
        <v>160</v>
      </c>
      <c r="E142" s="130" t="s">
        <v>858</v>
      </c>
      <c r="F142" s="131" t="s">
        <v>859</v>
      </c>
      <c r="G142" s="132" t="s">
        <v>172</v>
      </c>
      <c r="H142" s="133">
        <v>17.147</v>
      </c>
      <c r="I142" s="134"/>
      <c r="J142" s="135">
        <f>ROUND(I142*H142,2)</f>
        <v>0</v>
      </c>
      <c r="K142" s="131" t="s">
        <v>173</v>
      </c>
      <c r="L142" s="32"/>
      <c r="M142" s="136" t="s">
        <v>3</v>
      </c>
      <c r="N142" s="137" t="s">
        <v>42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164</v>
      </c>
      <c r="AT142" s="140" t="s">
        <v>160</v>
      </c>
      <c r="AU142" s="140" t="s">
        <v>81</v>
      </c>
      <c r="AY142" s="17" t="s">
        <v>157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7" t="s">
        <v>79</v>
      </c>
      <c r="BK142" s="141">
        <f>ROUND(I142*H142,2)</f>
        <v>0</v>
      </c>
      <c r="BL142" s="17" t="s">
        <v>164</v>
      </c>
      <c r="BM142" s="140" t="s">
        <v>860</v>
      </c>
    </row>
    <row r="143" spans="2:47" s="1" customFormat="1" ht="12">
      <c r="B143" s="32"/>
      <c r="D143" s="150" t="s">
        <v>175</v>
      </c>
      <c r="F143" s="151" t="s">
        <v>861</v>
      </c>
      <c r="I143" s="152"/>
      <c r="L143" s="32"/>
      <c r="M143" s="153"/>
      <c r="T143" s="53"/>
      <c r="AT143" s="17" t="s">
        <v>175</v>
      </c>
      <c r="AU143" s="17" t="s">
        <v>81</v>
      </c>
    </row>
    <row r="144" spans="2:51" s="12" customFormat="1" ht="12">
      <c r="B144" s="142"/>
      <c r="D144" s="143" t="s">
        <v>166</v>
      </c>
      <c r="E144" s="144" t="s">
        <v>3</v>
      </c>
      <c r="F144" s="145" t="s">
        <v>862</v>
      </c>
      <c r="H144" s="146">
        <v>17.147</v>
      </c>
      <c r="I144" s="147"/>
      <c r="L144" s="142"/>
      <c r="M144" s="148"/>
      <c r="T144" s="149"/>
      <c r="AT144" s="144" t="s">
        <v>166</v>
      </c>
      <c r="AU144" s="144" t="s">
        <v>81</v>
      </c>
      <c r="AV144" s="12" t="s">
        <v>81</v>
      </c>
      <c r="AW144" s="12" t="s">
        <v>32</v>
      </c>
      <c r="AX144" s="12" t="s">
        <v>71</v>
      </c>
      <c r="AY144" s="144" t="s">
        <v>157</v>
      </c>
    </row>
    <row r="145" spans="2:51" s="13" customFormat="1" ht="12">
      <c r="B145" s="165"/>
      <c r="D145" s="143" t="s">
        <v>166</v>
      </c>
      <c r="E145" s="166" t="s">
        <v>778</v>
      </c>
      <c r="F145" s="167" t="s">
        <v>234</v>
      </c>
      <c r="H145" s="168">
        <v>17.147</v>
      </c>
      <c r="I145" s="169"/>
      <c r="L145" s="165"/>
      <c r="M145" s="170"/>
      <c r="T145" s="171"/>
      <c r="AT145" s="166" t="s">
        <v>166</v>
      </c>
      <c r="AU145" s="166" t="s">
        <v>81</v>
      </c>
      <c r="AV145" s="13" t="s">
        <v>164</v>
      </c>
      <c r="AW145" s="13" t="s">
        <v>32</v>
      </c>
      <c r="AX145" s="13" t="s">
        <v>79</v>
      </c>
      <c r="AY145" s="166" t="s">
        <v>157</v>
      </c>
    </row>
    <row r="146" spans="2:65" s="1" customFormat="1" ht="16.5" customHeight="1">
      <c r="B146" s="128"/>
      <c r="C146" s="155" t="s">
        <v>241</v>
      </c>
      <c r="D146" s="155" t="s">
        <v>216</v>
      </c>
      <c r="E146" s="156" t="s">
        <v>863</v>
      </c>
      <c r="F146" s="157" t="s">
        <v>864</v>
      </c>
      <c r="G146" s="158" t="s">
        <v>198</v>
      </c>
      <c r="H146" s="159">
        <v>34.294</v>
      </c>
      <c r="I146" s="160"/>
      <c r="J146" s="161">
        <f>ROUND(I146*H146,2)</f>
        <v>0</v>
      </c>
      <c r="K146" s="157" t="s">
        <v>173</v>
      </c>
      <c r="L146" s="162"/>
      <c r="M146" s="163" t="s">
        <v>3</v>
      </c>
      <c r="N146" s="164" t="s">
        <v>42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202</v>
      </c>
      <c r="AT146" s="140" t="s">
        <v>216</v>
      </c>
      <c r="AU146" s="140" t="s">
        <v>81</v>
      </c>
      <c r="AY146" s="17" t="s">
        <v>157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7" t="s">
        <v>79</v>
      </c>
      <c r="BK146" s="141">
        <f>ROUND(I146*H146,2)</f>
        <v>0</v>
      </c>
      <c r="BL146" s="17" t="s">
        <v>164</v>
      </c>
      <c r="BM146" s="140" t="s">
        <v>865</v>
      </c>
    </row>
    <row r="147" spans="2:51" s="12" customFormat="1" ht="12">
      <c r="B147" s="142"/>
      <c r="D147" s="143" t="s">
        <v>166</v>
      </c>
      <c r="F147" s="145" t="s">
        <v>866</v>
      </c>
      <c r="H147" s="146">
        <v>34.294</v>
      </c>
      <c r="I147" s="147"/>
      <c r="L147" s="142"/>
      <c r="M147" s="148"/>
      <c r="T147" s="149"/>
      <c r="AT147" s="144" t="s">
        <v>166</v>
      </c>
      <c r="AU147" s="144" t="s">
        <v>81</v>
      </c>
      <c r="AV147" s="12" t="s">
        <v>81</v>
      </c>
      <c r="AW147" s="12" t="s">
        <v>4</v>
      </c>
      <c r="AX147" s="12" t="s">
        <v>79</v>
      </c>
      <c r="AY147" s="144" t="s">
        <v>157</v>
      </c>
    </row>
    <row r="148" spans="2:63" s="11" customFormat="1" ht="22.9" customHeight="1">
      <c r="B148" s="116"/>
      <c r="D148" s="117" t="s">
        <v>70</v>
      </c>
      <c r="E148" s="126" t="s">
        <v>164</v>
      </c>
      <c r="F148" s="126" t="s">
        <v>482</v>
      </c>
      <c r="I148" s="119"/>
      <c r="J148" s="127">
        <f>BK148</f>
        <v>0</v>
      </c>
      <c r="L148" s="116"/>
      <c r="M148" s="121"/>
      <c r="P148" s="122">
        <f>SUM(P149:P168)</f>
        <v>0</v>
      </c>
      <c r="R148" s="122">
        <f>SUM(R149:R168)</f>
        <v>0.02751432</v>
      </c>
      <c r="T148" s="123">
        <f>SUM(T149:T168)</f>
        <v>0</v>
      </c>
      <c r="AR148" s="117" t="s">
        <v>79</v>
      </c>
      <c r="AT148" s="124" t="s">
        <v>70</v>
      </c>
      <c r="AU148" s="124" t="s">
        <v>79</v>
      </c>
      <c r="AY148" s="117" t="s">
        <v>157</v>
      </c>
      <c r="BK148" s="125">
        <f>SUM(BK149:BK168)</f>
        <v>0</v>
      </c>
    </row>
    <row r="149" spans="2:65" s="1" customFormat="1" ht="24.2" customHeight="1">
      <c r="B149" s="128"/>
      <c r="C149" s="129" t="s">
        <v>9</v>
      </c>
      <c r="D149" s="129" t="s">
        <v>160</v>
      </c>
      <c r="E149" s="130" t="s">
        <v>867</v>
      </c>
      <c r="F149" s="131" t="s">
        <v>868</v>
      </c>
      <c r="G149" s="132" t="s">
        <v>172</v>
      </c>
      <c r="H149" s="133">
        <v>2.827</v>
      </c>
      <c r="I149" s="134"/>
      <c r="J149" s="135">
        <f>ROUND(I149*H149,2)</f>
        <v>0</v>
      </c>
      <c r="K149" s="131" t="s">
        <v>3</v>
      </c>
      <c r="L149" s="32"/>
      <c r="M149" s="136" t="s">
        <v>3</v>
      </c>
      <c r="N149" s="137" t="s">
        <v>42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164</v>
      </c>
      <c r="AT149" s="140" t="s">
        <v>160</v>
      </c>
      <c r="AU149" s="140" t="s">
        <v>81</v>
      </c>
      <c r="AY149" s="17" t="s">
        <v>157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7" t="s">
        <v>79</v>
      </c>
      <c r="BK149" s="141">
        <f>ROUND(I149*H149,2)</f>
        <v>0</v>
      </c>
      <c r="BL149" s="17" t="s">
        <v>164</v>
      </c>
      <c r="BM149" s="140" t="s">
        <v>869</v>
      </c>
    </row>
    <row r="150" spans="2:51" s="12" customFormat="1" ht="12">
      <c r="B150" s="142"/>
      <c r="D150" s="143" t="s">
        <v>166</v>
      </c>
      <c r="E150" s="144" t="s">
        <v>795</v>
      </c>
      <c r="F150" s="145" t="s">
        <v>870</v>
      </c>
      <c r="H150" s="146">
        <v>2.827</v>
      </c>
      <c r="I150" s="147"/>
      <c r="L150" s="142"/>
      <c r="M150" s="148"/>
      <c r="T150" s="149"/>
      <c r="AT150" s="144" t="s">
        <v>166</v>
      </c>
      <c r="AU150" s="144" t="s">
        <v>81</v>
      </c>
      <c r="AV150" s="12" t="s">
        <v>81</v>
      </c>
      <c r="AW150" s="12" t="s">
        <v>32</v>
      </c>
      <c r="AX150" s="12" t="s">
        <v>79</v>
      </c>
      <c r="AY150" s="144" t="s">
        <v>157</v>
      </c>
    </row>
    <row r="151" spans="2:65" s="1" customFormat="1" ht="33" customHeight="1">
      <c r="B151" s="128"/>
      <c r="C151" s="129" t="s">
        <v>253</v>
      </c>
      <c r="D151" s="129" t="s">
        <v>160</v>
      </c>
      <c r="E151" s="130" t="s">
        <v>871</v>
      </c>
      <c r="F151" s="131" t="s">
        <v>872</v>
      </c>
      <c r="G151" s="132" t="s">
        <v>172</v>
      </c>
      <c r="H151" s="133">
        <v>6.574</v>
      </c>
      <c r="I151" s="134"/>
      <c r="J151" s="135">
        <f>ROUND(I151*H151,2)</f>
        <v>0</v>
      </c>
      <c r="K151" s="131" t="s">
        <v>173</v>
      </c>
      <c r="L151" s="32"/>
      <c r="M151" s="136" t="s">
        <v>3</v>
      </c>
      <c r="N151" s="137" t="s">
        <v>42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164</v>
      </c>
      <c r="AT151" s="140" t="s">
        <v>160</v>
      </c>
      <c r="AU151" s="140" t="s">
        <v>81</v>
      </c>
      <c r="AY151" s="17" t="s">
        <v>157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7" t="s">
        <v>79</v>
      </c>
      <c r="BK151" s="141">
        <f>ROUND(I151*H151,2)</f>
        <v>0</v>
      </c>
      <c r="BL151" s="17" t="s">
        <v>164</v>
      </c>
      <c r="BM151" s="140" t="s">
        <v>873</v>
      </c>
    </row>
    <row r="152" spans="2:47" s="1" customFormat="1" ht="12">
      <c r="B152" s="32"/>
      <c r="D152" s="150" t="s">
        <v>175</v>
      </c>
      <c r="F152" s="151" t="s">
        <v>874</v>
      </c>
      <c r="I152" s="152"/>
      <c r="L152" s="32"/>
      <c r="M152" s="153"/>
      <c r="T152" s="53"/>
      <c r="AT152" s="17" t="s">
        <v>175</v>
      </c>
      <c r="AU152" s="17" t="s">
        <v>81</v>
      </c>
    </row>
    <row r="153" spans="2:51" s="12" customFormat="1" ht="12">
      <c r="B153" s="142"/>
      <c r="D153" s="143" t="s">
        <v>166</v>
      </c>
      <c r="E153" s="144" t="s">
        <v>3</v>
      </c>
      <c r="F153" s="145" t="s">
        <v>875</v>
      </c>
      <c r="H153" s="146">
        <v>6.43</v>
      </c>
      <c r="I153" s="147"/>
      <c r="L153" s="142"/>
      <c r="M153" s="148"/>
      <c r="T153" s="149"/>
      <c r="AT153" s="144" t="s">
        <v>166</v>
      </c>
      <c r="AU153" s="144" t="s">
        <v>81</v>
      </c>
      <c r="AV153" s="12" t="s">
        <v>81</v>
      </c>
      <c r="AW153" s="12" t="s">
        <v>32</v>
      </c>
      <c r="AX153" s="12" t="s">
        <v>71</v>
      </c>
      <c r="AY153" s="144" t="s">
        <v>157</v>
      </c>
    </row>
    <row r="154" spans="2:51" s="12" customFormat="1" ht="12">
      <c r="B154" s="142"/>
      <c r="D154" s="143" t="s">
        <v>166</v>
      </c>
      <c r="E154" s="144" t="s">
        <v>3</v>
      </c>
      <c r="F154" s="145" t="s">
        <v>876</v>
      </c>
      <c r="H154" s="146">
        <v>0.144</v>
      </c>
      <c r="I154" s="147"/>
      <c r="L154" s="142"/>
      <c r="M154" s="148"/>
      <c r="T154" s="149"/>
      <c r="AT154" s="144" t="s">
        <v>166</v>
      </c>
      <c r="AU154" s="144" t="s">
        <v>81</v>
      </c>
      <c r="AV154" s="12" t="s">
        <v>81</v>
      </c>
      <c r="AW154" s="12" t="s">
        <v>32</v>
      </c>
      <c r="AX154" s="12" t="s">
        <v>71</v>
      </c>
      <c r="AY154" s="144" t="s">
        <v>157</v>
      </c>
    </row>
    <row r="155" spans="2:51" s="13" customFormat="1" ht="12">
      <c r="B155" s="165"/>
      <c r="D155" s="143" t="s">
        <v>166</v>
      </c>
      <c r="E155" s="166" t="s">
        <v>762</v>
      </c>
      <c r="F155" s="167" t="s">
        <v>234</v>
      </c>
      <c r="H155" s="168">
        <v>6.574</v>
      </c>
      <c r="I155" s="169"/>
      <c r="L155" s="165"/>
      <c r="M155" s="170"/>
      <c r="T155" s="171"/>
      <c r="AT155" s="166" t="s">
        <v>166</v>
      </c>
      <c r="AU155" s="166" t="s">
        <v>81</v>
      </c>
      <c r="AV155" s="13" t="s">
        <v>164</v>
      </c>
      <c r="AW155" s="13" t="s">
        <v>32</v>
      </c>
      <c r="AX155" s="13" t="s">
        <v>79</v>
      </c>
      <c r="AY155" s="166" t="s">
        <v>157</v>
      </c>
    </row>
    <row r="156" spans="2:65" s="1" customFormat="1" ht="37.9" customHeight="1">
      <c r="B156" s="128"/>
      <c r="C156" s="129" t="s">
        <v>259</v>
      </c>
      <c r="D156" s="129" t="s">
        <v>160</v>
      </c>
      <c r="E156" s="130" t="s">
        <v>877</v>
      </c>
      <c r="F156" s="131" t="s">
        <v>878</v>
      </c>
      <c r="G156" s="132" t="s">
        <v>172</v>
      </c>
      <c r="H156" s="133">
        <v>0.177</v>
      </c>
      <c r="I156" s="134"/>
      <c r="J156" s="135">
        <f>ROUND(I156*H156,2)</f>
        <v>0</v>
      </c>
      <c r="K156" s="131" t="s">
        <v>173</v>
      </c>
      <c r="L156" s="32"/>
      <c r="M156" s="136" t="s">
        <v>3</v>
      </c>
      <c r="N156" s="137" t="s">
        <v>42</v>
      </c>
      <c r="P156" s="138">
        <f>O156*H156</f>
        <v>0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164</v>
      </c>
      <c r="AT156" s="140" t="s">
        <v>160</v>
      </c>
      <c r="AU156" s="140" t="s">
        <v>81</v>
      </c>
      <c r="AY156" s="17" t="s">
        <v>157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7" t="s">
        <v>79</v>
      </c>
      <c r="BK156" s="141">
        <f>ROUND(I156*H156,2)</f>
        <v>0</v>
      </c>
      <c r="BL156" s="17" t="s">
        <v>164</v>
      </c>
      <c r="BM156" s="140" t="s">
        <v>879</v>
      </c>
    </row>
    <row r="157" spans="2:47" s="1" customFormat="1" ht="12">
      <c r="B157" s="32"/>
      <c r="D157" s="150" t="s">
        <v>175</v>
      </c>
      <c r="F157" s="151" t="s">
        <v>880</v>
      </c>
      <c r="I157" s="152"/>
      <c r="L157" s="32"/>
      <c r="M157" s="153"/>
      <c r="T157" s="53"/>
      <c r="AT157" s="17" t="s">
        <v>175</v>
      </c>
      <c r="AU157" s="17" t="s">
        <v>81</v>
      </c>
    </row>
    <row r="158" spans="2:51" s="12" customFormat="1" ht="12">
      <c r="B158" s="142"/>
      <c r="D158" s="143" t="s">
        <v>166</v>
      </c>
      <c r="E158" s="144" t="s">
        <v>765</v>
      </c>
      <c r="F158" s="145" t="s">
        <v>881</v>
      </c>
      <c r="H158" s="146">
        <v>0.177</v>
      </c>
      <c r="I158" s="147"/>
      <c r="L158" s="142"/>
      <c r="M158" s="148"/>
      <c r="T158" s="149"/>
      <c r="AT158" s="144" t="s">
        <v>166</v>
      </c>
      <c r="AU158" s="144" t="s">
        <v>81</v>
      </c>
      <c r="AV158" s="12" t="s">
        <v>81</v>
      </c>
      <c r="AW158" s="12" t="s">
        <v>32</v>
      </c>
      <c r="AX158" s="12" t="s">
        <v>79</v>
      </c>
      <c r="AY158" s="144" t="s">
        <v>157</v>
      </c>
    </row>
    <row r="159" spans="2:65" s="1" customFormat="1" ht="33" customHeight="1">
      <c r="B159" s="128"/>
      <c r="C159" s="129" t="s">
        <v>265</v>
      </c>
      <c r="D159" s="129" t="s">
        <v>160</v>
      </c>
      <c r="E159" s="130" t="s">
        <v>882</v>
      </c>
      <c r="F159" s="131" t="s">
        <v>883</v>
      </c>
      <c r="G159" s="132" t="s">
        <v>172</v>
      </c>
      <c r="H159" s="133">
        <v>0.42</v>
      </c>
      <c r="I159" s="134"/>
      <c r="J159" s="135">
        <f>ROUND(I159*H159,2)</f>
        <v>0</v>
      </c>
      <c r="K159" s="131" t="s">
        <v>173</v>
      </c>
      <c r="L159" s="32"/>
      <c r="M159" s="136" t="s">
        <v>3</v>
      </c>
      <c r="N159" s="137" t="s">
        <v>42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164</v>
      </c>
      <c r="AT159" s="140" t="s">
        <v>160</v>
      </c>
      <c r="AU159" s="140" t="s">
        <v>81</v>
      </c>
      <c r="AY159" s="17" t="s">
        <v>157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7" t="s">
        <v>79</v>
      </c>
      <c r="BK159" s="141">
        <f>ROUND(I159*H159,2)</f>
        <v>0</v>
      </c>
      <c r="BL159" s="17" t="s">
        <v>164</v>
      </c>
      <c r="BM159" s="140" t="s">
        <v>884</v>
      </c>
    </row>
    <row r="160" spans="2:47" s="1" customFormat="1" ht="12">
      <c r="B160" s="32"/>
      <c r="D160" s="150" t="s">
        <v>175</v>
      </c>
      <c r="F160" s="151" t="s">
        <v>885</v>
      </c>
      <c r="I160" s="152"/>
      <c r="L160" s="32"/>
      <c r="M160" s="153"/>
      <c r="T160" s="53"/>
      <c r="AT160" s="17" t="s">
        <v>175</v>
      </c>
      <c r="AU160" s="17" t="s">
        <v>81</v>
      </c>
    </row>
    <row r="161" spans="2:51" s="12" customFormat="1" ht="12">
      <c r="B161" s="142"/>
      <c r="D161" s="143" t="s">
        <v>166</v>
      </c>
      <c r="E161" s="144" t="s">
        <v>3</v>
      </c>
      <c r="F161" s="145" t="s">
        <v>886</v>
      </c>
      <c r="H161" s="146">
        <v>0.42</v>
      </c>
      <c r="I161" s="147"/>
      <c r="L161" s="142"/>
      <c r="M161" s="148"/>
      <c r="T161" s="149"/>
      <c r="AT161" s="144" t="s">
        <v>166</v>
      </c>
      <c r="AU161" s="144" t="s">
        <v>81</v>
      </c>
      <c r="AV161" s="12" t="s">
        <v>81</v>
      </c>
      <c r="AW161" s="12" t="s">
        <v>32</v>
      </c>
      <c r="AX161" s="12" t="s">
        <v>71</v>
      </c>
      <c r="AY161" s="144" t="s">
        <v>157</v>
      </c>
    </row>
    <row r="162" spans="2:51" s="13" customFormat="1" ht="12">
      <c r="B162" s="165"/>
      <c r="D162" s="143" t="s">
        <v>166</v>
      </c>
      <c r="E162" s="166" t="s">
        <v>768</v>
      </c>
      <c r="F162" s="167" t="s">
        <v>887</v>
      </c>
      <c r="H162" s="168">
        <v>0.42</v>
      </c>
      <c r="I162" s="169"/>
      <c r="L162" s="165"/>
      <c r="M162" s="170"/>
      <c r="T162" s="171"/>
      <c r="AT162" s="166" t="s">
        <v>166</v>
      </c>
      <c r="AU162" s="166" t="s">
        <v>81</v>
      </c>
      <c r="AV162" s="13" t="s">
        <v>164</v>
      </c>
      <c r="AW162" s="13" t="s">
        <v>32</v>
      </c>
      <c r="AX162" s="13" t="s">
        <v>79</v>
      </c>
      <c r="AY162" s="166" t="s">
        <v>157</v>
      </c>
    </row>
    <row r="163" spans="2:65" s="1" customFormat="1" ht="37.9" customHeight="1">
      <c r="B163" s="128"/>
      <c r="C163" s="129" t="s">
        <v>273</v>
      </c>
      <c r="D163" s="129" t="s">
        <v>160</v>
      </c>
      <c r="E163" s="130" t="s">
        <v>888</v>
      </c>
      <c r="F163" s="131" t="s">
        <v>889</v>
      </c>
      <c r="G163" s="132" t="s">
        <v>110</v>
      </c>
      <c r="H163" s="133">
        <v>0.471</v>
      </c>
      <c r="I163" s="134"/>
      <c r="J163" s="135">
        <f>ROUND(I163*H163,2)</f>
        <v>0</v>
      </c>
      <c r="K163" s="131" t="s">
        <v>173</v>
      </c>
      <c r="L163" s="32"/>
      <c r="M163" s="136" t="s">
        <v>3</v>
      </c>
      <c r="N163" s="137" t="s">
        <v>42</v>
      </c>
      <c r="P163" s="138">
        <f>O163*H163</f>
        <v>0</v>
      </c>
      <c r="Q163" s="138">
        <v>0.00632</v>
      </c>
      <c r="R163" s="138">
        <f>Q163*H163</f>
        <v>0.00297672</v>
      </c>
      <c r="S163" s="138">
        <v>0</v>
      </c>
      <c r="T163" s="139">
        <f>S163*H163</f>
        <v>0</v>
      </c>
      <c r="AR163" s="140" t="s">
        <v>164</v>
      </c>
      <c r="AT163" s="140" t="s">
        <v>160</v>
      </c>
      <c r="AU163" s="140" t="s">
        <v>81</v>
      </c>
      <c r="AY163" s="17" t="s">
        <v>157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7" t="s">
        <v>79</v>
      </c>
      <c r="BK163" s="141">
        <f>ROUND(I163*H163,2)</f>
        <v>0</v>
      </c>
      <c r="BL163" s="17" t="s">
        <v>164</v>
      </c>
      <c r="BM163" s="140" t="s">
        <v>890</v>
      </c>
    </row>
    <row r="164" spans="2:47" s="1" customFormat="1" ht="12">
      <c r="B164" s="32"/>
      <c r="D164" s="150" t="s">
        <v>175</v>
      </c>
      <c r="F164" s="151" t="s">
        <v>891</v>
      </c>
      <c r="I164" s="152"/>
      <c r="L164" s="32"/>
      <c r="M164" s="153"/>
      <c r="T164" s="53"/>
      <c r="AT164" s="17" t="s">
        <v>175</v>
      </c>
      <c r="AU164" s="17" t="s">
        <v>81</v>
      </c>
    </row>
    <row r="165" spans="2:51" s="12" customFormat="1" ht="12">
      <c r="B165" s="142"/>
      <c r="D165" s="143" t="s">
        <v>166</v>
      </c>
      <c r="E165" s="144" t="s">
        <v>3</v>
      </c>
      <c r="F165" s="145" t="s">
        <v>892</v>
      </c>
      <c r="H165" s="146">
        <v>0.471</v>
      </c>
      <c r="I165" s="147"/>
      <c r="L165" s="142"/>
      <c r="M165" s="148"/>
      <c r="T165" s="149"/>
      <c r="AT165" s="144" t="s">
        <v>166</v>
      </c>
      <c r="AU165" s="144" t="s">
        <v>81</v>
      </c>
      <c r="AV165" s="12" t="s">
        <v>81</v>
      </c>
      <c r="AW165" s="12" t="s">
        <v>32</v>
      </c>
      <c r="AX165" s="12" t="s">
        <v>79</v>
      </c>
      <c r="AY165" s="144" t="s">
        <v>157</v>
      </c>
    </row>
    <row r="166" spans="2:65" s="1" customFormat="1" ht="24.2" customHeight="1">
      <c r="B166" s="128"/>
      <c r="C166" s="129" t="s">
        <v>279</v>
      </c>
      <c r="D166" s="129" t="s">
        <v>160</v>
      </c>
      <c r="E166" s="130" t="s">
        <v>893</v>
      </c>
      <c r="F166" s="131" t="s">
        <v>894</v>
      </c>
      <c r="G166" s="132" t="s">
        <v>110</v>
      </c>
      <c r="H166" s="133">
        <v>3.84</v>
      </c>
      <c r="I166" s="134"/>
      <c r="J166" s="135">
        <f>ROUND(I166*H166,2)</f>
        <v>0</v>
      </c>
      <c r="K166" s="131" t="s">
        <v>3</v>
      </c>
      <c r="L166" s="32"/>
      <c r="M166" s="136" t="s">
        <v>3</v>
      </c>
      <c r="N166" s="137" t="s">
        <v>42</v>
      </c>
      <c r="P166" s="138">
        <f>O166*H166</f>
        <v>0</v>
      </c>
      <c r="Q166" s="138">
        <v>0.00639</v>
      </c>
      <c r="R166" s="138">
        <f>Q166*H166</f>
        <v>0.0245376</v>
      </c>
      <c r="S166" s="138">
        <v>0</v>
      </c>
      <c r="T166" s="139">
        <f>S166*H166</f>
        <v>0</v>
      </c>
      <c r="AR166" s="140" t="s">
        <v>164</v>
      </c>
      <c r="AT166" s="140" t="s">
        <v>160</v>
      </c>
      <c r="AU166" s="140" t="s">
        <v>81</v>
      </c>
      <c r="AY166" s="17" t="s">
        <v>157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7" t="s">
        <v>79</v>
      </c>
      <c r="BK166" s="141">
        <f>ROUND(I166*H166,2)</f>
        <v>0</v>
      </c>
      <c r="BL166" s="17" t="s">
        <v>164</v>
      </c>
      <c r="BM166" s="140" t="s">
        <v>895</v>
      </c>
    </row>
    <row r="167" spans="2:51" s="12" customFormat="1" ht="12">
      <c r="B167" s="142"/>
      <c r="D167" s="143" t="s">
        <v>166</v>
      </c>
      <c r="E167" s="144" t="s">
        <v>3</v>
      </c>
      <c r="F167" s="145" t="s">
        <v>896</v>
      </c>
      <c r="H167" s="146">
        <v>3.84</v>
      </c>
      <c r="I167" s="147"/>
      <c r="L167" s="142"/>
      <c r="M167" s="148"/>
      <c r="T167" s="149"/>
      <c r="AT167" s="144" t="s">
        <v>166</v>
      </c>
      <c r="AU167" s="144" t="s">
        <v>81</v>
      </c>
      <c r="AV167" s="12" t="s">
        <v>81</v>
      </c>
      <c r="AW167" s="12" t="s">
        <v>32</v>
      </c>
      <c r="AX167" s="12" t="s">
        <v>71</v>
      </c>
      <c r="AY167" s="144" t="s">
        <v>157</v>
      </c>
    </row>
    <row r="168" spans="2:51" s="13" customFormat="1" ht="12">
      <c r="B168" s="165"/>
      <c r="D168" s="143" t="s">
        <v>166</v>
      </c>
      <c r="E168" s="166" t="s">
        <v>3</v>
      </c>
      <c r="F168" s="167" t="s">
        <v>234</v>
      </c>
      <c r="H168" s="168">
        <v>3.84</v>
      </c>
      <c r="I168" s="169"/>
      <c r="L168" s="165"/>
      <c r="M168" s="170"/>
      <c r="T168" s="171"/>
      <c r="AT168" s="166" t="s">
        <v>166</v>
      </c>
      <c r="AU168" s="166" t="s">
        <v>81</v>
      </c>
      <c r="AV168" s="13" t="s">
        <v>164</v>
      </c>
      <c r="AW168" s="13" t="s">
        <v>32</v>
      </c>
      <c r="AX168" s="13" t="s">
        <v>79</v>
      </c>
      <c r="AY168" s="166" t="s">
        <v>157</v>
      </c>
    </row>
    <row r="169" spans="2:63" s="11" customFormat="1" ht="22.9" customHeight="1">
      <c r="B169" s="116"/>
      <c r="D169" s="117" t="s">
        <v>70</v>
      </c>
      <c r="E169" s="126" t="s">
        <v>202</v>
      </c>
      <c r="F169" s="126" t="s">
        <v>203</v>
      </c>
      <c r="I169" s="119"/>
      <c r="J169" s="127">
        <f>BK169</f>
        <v>0</v>
      </c>
      <c r="L169" s="116"/>
      <c r="M169" s="121"/>
      <c r="P169" s="122">
        <f>SUM(P170:P238)</f>
        <v>0</v>
      </c>
      <c r="R169" s="122">
        <f>SUM(R170:R238)</f>
        <v>3.52693325</v>
      </c>
      <c r="T169" s="123">
        <f>SUM(T170:T238)</f>
        <v>0</v>
      </c>
      <c r="AR169" s="117" t="s">
        <v>79</v>
      </c>
      <c r="AT169" s="124" t="s">
        <v>70</v>
      </c>
      <c r="AU169" s="124" t="s">
        <v>79</v>
      </c>
      <c r="AY169" s="117" t="s">
        <v>157</v>
      </c>
      <c r="BK169" s="125">
        <f>SUM(BK170:BK238)</f>
        <v>0</v>
      </c>
    </row>
    <row r="170" spans="2:65" s="1" customFormat="1" ht="44.25" customHeight="1">
      <c r="B170" s="128"/>
      <c r="C170" s="129" t="s">
        <v>8</v>
      </c>
      <c r="D170" s="129" t="s">
        <v>160</v>
      </c>
      <c r="E170" s="130" t="s">
        <v>897</v>
      </c>
      <c r="F170" s="131" t="s">
        <v>898</v>
      </c>
      <c r="G170" s="132" t="s">
        <v>229</v>
      </c>
      <c r="H170" s="133">
        <v>1</v>
      </c>
      <c r="I170" s="134"/>
      <c r="J170" s="135">
        <f>ROUND(I170*H170,2)</f>
        <v>0</v>
      </c>
      <c r="K170" s="131" t="s">
        <v>173</v>
      </c>
      <c r="L170" s="32"/>
      <c r="M170" s="136" t="s">
        <v>3</v>
      </c>
      <c r="N170" s="137" t="s">
        <v>42</v>
      </c>
      <c r="P170" s="138">
        <f>O170*H170</f>
        <v>0</v>
      </c>
      <c r="Q170" s="138">
        <v>0.00226</v>
      </c>
      <c r="R170" s="138">
        <f>Q170*H170</f>
        <v>0.00226</v>
      </c>
      <c r="S170" s="138">
        <v>0</v>
      </c>
      <c r="T170" s="139">
        <f>S170*H170</f>
        <v>0</v>
      </c>
      <c r="AR170" s="140" t="s">
        <v>164</v>
      </c>
      <c r="AT170" s="140" t="s">
        <v>160</v>
      </c>
      <c r="AU170" s="140" t="s">
        <v>81</v>
      </c>
      <c r="AY170" s="17" t="s">
        <v>157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7" t="s">
        <v>79</v>
      </c>
      <c r="BK170" s="141">
        <f>ROUND(I170*H170,2)</f>
        <v>0</v>
      </c>
      <c r="BL170" s="17" t="s">
        <v>164</v>
      </c>
      <c r="BM170" s="140" t="s">
        <v>899</v>
      </c>
    </row>
    <row r="171" spans="2:47" s="1" customFormat="1" ht="12">
      <c r="B171" s="32"/>
      <c r="D171" s="150" t="s">
        <v>175</v>
      </c>
      <c r="F171" s="151" t="s">
        <v>900</v>
      </c>
      <c r="I171" s="152"/>
      <c r="L171" s="32"/>
      <c r="M171" s="153"/>
      <c r="T171" s="53"/>
      <c r="AT171" s="17" t="s">
        <v>175</v>
      </c>
      <c r="AU171" s="17" t="s">
        <v>81</v>
      </c>
    </row>
    <row r="172" spans="2:51" s="12" customFormat="1" ht="12">
      <c r="B172" s="142"/>
      <c r="D172" s="143" t="s">
        <v>166</v>
      </c>
      <c r="E172" s="144" t="s">
        <v>3</v>
      </c>
      <c r="F172" s="145" t="s">
        <v>901</v>
      </c>
      <c r="H172" s="146">
        <v>1</v>
      </c>
      <c r="I172" s="147"/>
      <c r="L172" s="142"/>
      <c r="M172" s="148"/>
      <c r="T172" s="149"/>
      <c r="AT172" s="144" t="s">
        <v>166</v>
      </c>
      <c r="AU172" s="144" t="s">
        <v>81</v>
      </c>
      <c r="AV172" s="12" t="s">
        <v>81</v>
      </c>
      <c r="AW172" s="12" t="s">
        <v>32</v>
      </c>
      <c r="AX172" s="12" t="s">
        <v>79</v>
      </c>
      <c r="AY172" s="144" t="s">
        <v>157</v>
      </c>
    </row>
    <row r="173" spans="2:65" s="1" customFormat="1" ht="16.5" customHeight="1">
      <c r="B173" s="128"/>
      <c r="C173" s="155" t="s">
        <v>289</v>
      </c>
      <c r="D173" s="155" t="s">
        <v>216</v>
      </c>
      <c r="E173" s="156" t="s">
        <v>902</v>
      </c>
      <c r="F173" s="157" t="s">
        <v>903</v>
      </c>
      <c r="G173" s="158" t="s">
        <v>229</v>
      </c>
      <c r="H173" s="159">
        <v>1</v>
      </c>
      <c r="I173" s="160"/>
      <c r="J173" s="161">
        <f>ROUND(I173*H173,2)</f>
        <v>0</v>
      </c>
      <c r="K173" s="157" t="s">
        <v>173</v>
      </c>
      <c r="L173" s="162"/>
      <c r="M173" s="163" t="s">
        <v>3</v>
      </c>
      <c r="N173" s="164" t="s">
        <v>42</v>
      </c>
      <c r="P173" s="138">
        <f>O173*H173</f>
        <v>0</v>
      </c>
      <c r="Q173" s="138">
        <v>0.18618</v>
      </c>
      <c r="R173" s="138">
        <f>Q173*H173</f>
        <v>0.18618</v>
      </c>
      <c r="S173" s="138">
        <v>0</v>
      </c>
      <c r="T173" s="139">
        <f>S173*H173</f>
        <v>0</v>
      </c>
      <c r="AR173" s="140" t="s">
        <v>202</v>
      </c>
      <c r="AT173" s="140" t="s">
        <v>216</v>
      </c>
      <c r="AU173" s="140" t="s">
        <v>81</v>
      </c>
      <c r="AY173" s="17" t="s">
        <v>157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7" t="s">
        <v>79</v>
      </c>
      <c r="BK173" s="141">
        <f>ROUND(I173*H173,2)</f>
        <v>0</v>
      </c>
      <c r="BL173" s="17" t="s">
        <v>164</v>
      </c>
      <c r="BM173" s="140" t="s">
        <v>904</v>
      </c>
    </row>
    <row r="174" spans="2:65" s="1" customFormat="1" ht="24.2" customHeight="1">
      <c r="B174" s="128"/>
      <c r="C174" s="129" t="s">
        <v>295</v>
      </c>
      <c r="D174" s="129" t="s">
        <v>160</v>
      </c>
      <c r="E174" s="130" t="s">
        <v>905</v>
      </c>
      <c r="F174" s="131" t="s">
        <v>906</v>
      </c>
      <c r="G174" s="132" t="s">
        <v>163</v>
      </c>
      <c r="H174" s="133">
        <v>5</v>
      </c>
      <c r="I174" s="134"/>
      <c r="J174" s="135">
        <f>ROUND(I174*H174,2)</f>
        <v>0</v>
      </c>
      <c r="K174" s="131" t="s">
        <v>173</v>
      </c>
      <c r="L174" s="32"/>
      <c r="M174" s="136" t="s">
        <v>3</v>
      </c>
      <c r="N174" s="137" t="s">
        <v>42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164</v>
      </c>
      <c r="AT174" s="140" t="s">
        <v>160</v>
      </c>
      <c r="AU174" s="140" t="s">
        <v>81</v>
      </c>
      <c r="AY174" s="17" t="s">
        <v>157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7" t="s">
        <v>79</v>
      </c>
      <c r="BK174" s="141">
        <f>ROUND(I174*H174,2)</f>
        <v>0</v>
      </c>
      <c r="BL174" s="17" t="s">
        <v>164</v>
      </c>
      <c r="BM174" s="140" t="s">
        <v>907</v>
      </c>
    </row>
    <row r="175" spans="2:47" s="1" customFormat="1" ht="12">
      <c r="B175" s="32"/>
      <c r="D175" s="150" t="s">
        <v>175</v>
      </c>
      <c r="F175" s="151" t="s">
        <v>908</v>
      </c>
      <c r="I175" s="152"/>
      <c r="L175" s="32"/>
      <c r="M175" s="153"/>
      <c r="T175" s="53"/>
      <c r="AT175" s="17" t="s">
        <v>175</v>
      </c>
      <c r="AU175" s="17" t="s">
        <v>81</v>
      </c>
    </row>
    <row r="176" spans="2:65" s="1" customFormat="1" ht="24.2" customHeight="1">
      <c r="B176" s="128"/>
      <c r="C176" s="155" t="s">
        <v>301</v>
      </c>
      <c r="D176" s="155" t="s">
        <v>216</v>
      </c>
      <c r="E176" s="156" t="s">
        <v>909</v>
      </c>
      <c r="F176" s="157" t="s">
        <v>910</v>
      </c>
      <c r="G176" s="158" t="s">
        <v>229</v>
      </c>
      <c r="H176" s="159">
        <v>3.9</v>
      </c>
      <c r="I176" s="160"/>
      <c r="J176" s="161">
        <f>ROUND(I176*H176,2)</f>
        <v>0</v>
      </c>
      <c r="K176" s="157" t="s">
        <v>173</v>
      </c>
      <c r="L176" s="162"/>
      <c r="M176" s="163" t="s">
        <v>3</v>
      </c>
      <c r="N176" s="164" t="s">
        <v>42</v>
      </c>
      <c r="P176" s="138">
        <f>O176*H176</f>
        <v>0</v>
      </c>
      <c r="Q176" s="138">
        <v>0.0128</v>
      </c>
      <c r="R176" s="138">
        <f>Q176*H176</f>
        <v>0.04992</v>
      </c>
      <c r="S176" s="138">
        <v>0</v>
      </c>
      <c r="T176" s="139">
        <f>S176*H176</f>
        <v>0</v>
      </c>
      <c r="AR176" s="140" t="s">
        <v>202</v>
      </c>
      <c r="AT176" s="140" t="s">
        <v>216</v>
      </c>
      <c r="AU176" s="140" t="s">
        <v>81</v>
      </c>
      <c r="AY176" s="17" t="s">
        <v>157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7" t="s">
        <v>79</v>
      </c>
      <c r="BK176" s="141">
        <f>ROUND(I176*H176,2)</f>
        <v>0</v>
      </c>
      <c r="BL176" s="17" t="s">
        <v>164</v>
      </c>
      <c r="BM176" s="140" t="s">
        <v>911</v>
      </c>
    </row>
    <row r="177" spans="2:51" s="12" customFormat="1" ht="12">
      <c r="B177" s="142"/>
      <c r="D177" s="143" t="s">
        <v>166</v>
      </c>
      <c r="E177" s="144" t="s">
        <v>3</v>
      </c>
      <c r="F177" s="145" t="s">
        <v>912</v>
      </c>
      <c r="H177" s="146">
        <v>1.7</v>
      </c>
      <c r="I177" s="147"/>
      <c r="L177" s="142"/>
      <c r="M177" s="148"/>
      <c r="T177" s="149"/>
      <c r="AT177" s="144" t="s">
        <v>166</v>
      </c>
      <c r="AU177" s="144" t="s">
        <v>81</v>
      </c>
      <c r="AV177" s="12" t="s">
        <v>81</v>
      </c>
      <c r="AW177" s="12" t="s">
        <v>32</v>
      </c>
      <c r="AX177" s="12" t="s">
        <v>71</v>
      </c>
      <c r="AY177" s="144" t="s">
        <v>157</v>
      </c>
    </row>
    <row r="178" spans="2:51" s="12" customFormat="1" ht="12">
      <c r="B178" s="142"/>
      <c r="D178" s="143" t="s">
        <v>166</v>
      </c>
      <c r="E178" s="144" t="s">
        <v>3</v>
      </c>
      <c r="F178" s="145" t="s">
        <v>913</v>
      </c>
      <c r="H178" s="146">
        <v>1.6</v>
      </c>
      <c r="I178" s="147"/>
      <c r="L178" s="142"/>
      <c r="M178" s="148"/>
      <c r="T178" s="149"/>
      <c r="AT178" s="144" t="s">
        <v>166</v>
      </c>
      <c r="AU178" s="144" t="s">
        <v>81</v>
      </c>
      <c r="AV178" s="12" t="s">
        <v>81</v>
      </c>
      <c r="AW178" s="12" t="s">
        <v>32</v>
      </c>
      <c r="AX178" s="12" t="s">
        <v>71</v>
      </c>
      <c r="AY178" s="144" t="s">
        <v>157</v>
      </c>
    </row>
    <row r="179" spans="2:51" s="12" customFormat="1" ht="12">
      <c r="B179" s="142"/>
      <c r="D179" s="143" t="s">
        <v>166</v>
      </c>
      <c r="E179" s="144" t="s">
        <v>3</v>
      </c>
      <c r="F179" s="145" t="s">
        <v>914</v>
      </c>
      <c r="H179" s="146">
        <v>0.6</v>
      </c>
      <c r="I179" s="147"/>
      <c r="L179" s="142"/>
      <c r="M179" s="148"/>
      <c r="T179" s="149"/>
      <c r="AT179" s="144" t="s">
        <v>166</v>
      </c>
      <c r="AU179" s="144" t="s">
        <v>81</v>
      </c>
      <c r="AV179" s="12" t="s">
        <v>81</v>
      </c>
      <c r="AW179" s="12" t="s">
        <v>32</v>
      </c>
      <c r="AX179" s="12" t="s">
        <v>71</v>
      </c>
      <c r="AY179" s="144" t="s">
        <v>157</v>
      </c>
    </row>
    <row r="180" spans="2:51" s="13" customFormat="1" ht="12">
      <c r="B180" s="165"/>
      <c r="D180" s="143" t="s">
        <v>166</v>
      </c>
      <c r="E180" s="166" t="s">
        <v>3</v>
      </c>
      <c r="F180" s="167" t="s">
        <v>234</v>
      </c>
      <c r="H180" s="168">
        <v>3.9</v>
      </c>
      <c r="I180" s="169"/>
      <c r="L180" s="165"/>
      <c r="M180" s="170"/>
      <c r="T180" s="171"/>
      <c r="AT180" s="166" t="s">
        <v>166</v>
      </c>
      <c r="AU180" s="166" t="s">
        <v>81</v>
      </c>
      <c r="AV180" s="13" t="s">
        <v>164</v>
      </c>
      <c r="AW180" s="13" t="s">
        <v>32</v>
      </c>
      <c r="AX180" s="13" t="s">
        <v>79</v>
      </c>
      <c r="AY180" s="166" t="s">
        <v>157</v>
      </c>
    </row>
    <row r="181" spans="2:65" s="1" customFormat="1" ht="33" customHeight="1">
      <c r="B181" s="128"/>
      <c r="C181" s="129" t="s">
        <v>306</v>
      </c>
      <c r="D181" s="129" t="s">
        <v>160</v>
      </c>
      <c r="E181" s="130" t="s">
        <v>915</v>
      </c>
      <c r="F181" s="131" t="s">
        <v>916</v>
      </c>
      <c r="G181" s="132" t="s">
        <v>229</v>
      </c>
      <c r="H181" s="133">
        <v>20.73</v>
      </c>
      <c r="I181" s="134"/>
      <c r="J181" s="135">
        <f>ROUND(I181*H181,2)</f>
        <v>0</v>
      </c>
      <c r="K181" s="131" t="s">
        <v>173</v>
      </c>
      <c r="L181" s="32"/>
      <c r="M181" s="136" t="s">
        <v>3</v>
      </c>
      <c r="N181" s="137" t="s">
        <v>42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AR181" s="140" t="s">
        <v>164</v>
      </c>
      <c r="AT181" s="140" t="s">
        <v>160</v>
      </c>
      <c r="AU181" s="140" t="s">
        <v>81</v>
      </c>
      <c r="AY181" s="17" t="s">
        <v>157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7" t="s">
        <v>79</v>
      </c>
      <c r="BK181" s="141">
        <f>ROUND(I181*H181,2)</f>
        <v>0</v>
      </c>
      <c r="BL181" s="17" t="s">
        <v>164</v>
      </c>
      <c r="BM181" s="140" t="s">
        <v>917</v>
      </c>
    </row>
    <row r="182" spans="2:47" s="1" customFormat="1" ht="12">
      <c r="B182" s="32"/>
      <c r="D182" s="150" t="s">
        <v>175</v>
      </c>
      <c r="F182" s="151" t="s">
        <v>918</v>
      </c>
      <c r="I182" s="152"/>
      <c r="L182" s="32"/>
      <c r="M182" s="153"/>
      <c r="T182" s="53"/>
      <c r="AT182" s="17" t="s">
        <v>175</v>
      </c>
      <c r="AU182" s="17" t="s">
        <v>81</v>
      </c>
    </row>
    <row r="183" spans="2:51" s="12" customFormat="1" ht="12">
      <c r="B183" s="142"/>
      <c r="D183" s="143" t="s">
        <v>166</v>
      </c>
      <c r="E183" s="144" t="s">
        <v>3</v>
      </c>
      <c r="F183" s="145" t="s">
        <v>919</v>
      </c>
      <c r="H183" s="146">
        <v>10.32</v>
      </c>
      <c r="I183" s="147"/>
      <c r="L183" s="142"/>
      <c r="M183" s="148"/>
      <c r="T183" s="149"/>
      <c r="AT183" s="144" t="s">
        <v>166</v>
      </c>
      <c r="AU183" s="144" t="s">
        <v>81</v>
      </c>
      <c r="AV183" s="12" t="s">
        <v>81</v>
      </c>
      <c r="AW183" s="12" t="s">
        <v>32</v>
      </c>
      <c r="AX183" s="12" t="s">
        <v>71</v>
      </c>
      <c r="AY183" s="144" t="s">
        <v>157</v>
      </c>
    </row>
    <row r="184" spans="2:51" s="12" customFormat="1" ht="12">
      <c r="B184" s="142"/>
      <c r="D184" s="143" t="s">
        <v>166</v>
      </c>
      <c r="E184" s="144" t="s">
        <v>3</v>
      </c>
      <c r="F184" s="145" t="s">
        <v>920</v>
      </c>
      <c r="H184" s="146">
        <v>10.41</v>
      </c>
      <c r="I184" s="147"/>
      <c r="L184" s="142"/>
      <c r="M184" s="148"/>
      <c r="T184" s="149"/>
      <c r="AT184" s="144" t="s">
        <v>166</v>
      </c>
      <c r="AU184" s="144" t="s">
        <v>81</v>
      </c>
      <c r="AV184" s="12" t="s">
        <v>81</v>
      </c>
      <c r="AW184" s="12" t="s">
        <v>32</v>
      </c>
      <c r="AX184" s="12" t="s">
        <v>71</v>
      </c>
      <c r="AY184" s="144" t="s">
        <v>157</v>
      </c>
    </row>
    <row r="185" spans="2:51" s="13" customFormat="1" ht="12">
      <c r="B185" s="165"/>
      <c r="D185" s="143" t="s">
        <v>166</v>
      </c>
      <c r="E185" s="166" t="s">
        <v>771</v>
      </c>
      <c r="F185" s="167" t="s">
        <v>234</v>
      </c>
      <c r="H185" s="168">
        <v>20.73</v>
      </c>
      <c r="I185" s="169"/>
      <c r="L185" s="165"/>
      <c r="M185" s="170"/>
      <c r="T185" s="171"/>
      <c r="AT185" s="166" t="s">
        <v>166</v>
      </c>
      <c r="AU185" s="166" t="s">
        <v>81</v>
      </c>
      <c r="AV185" s="13" t="s">
        <v>164</v>
      </c>
      <c r="AW185" s="13" t="s">
        <v>32</v>
      </c>
      <c r="AX185" s="13" t="s">
        <v>79</v>
      </c>
      <c r="AY185" s="166" t="s">
        <v>157</v>
      </c>
    </row>
    <row r="186" spans="2:65" s="1" customFormat="1" ht="24.2" customHeight="1">
      <c r="B186" s="128"/>
      <c r="C186" s="155" t="s">
        <v>312</v>
      </c>
      <c r="D186" s="155" t="s">
        <v>216</v>
      </c>
      <c r="E186" s="156" t="s">
        <v>921</v>
      </c>
      <c r="F186" s="157" t="s">
        <v>922</v>
      </c>
      <c r="G186" s="158" t="s">
        <v>229</v>
      </c>
      <c r="H186" s="159">
        <v>20.937</v>
      </c>
      <c r="I186" s="160"/>
      <c r="J186" s="161">
        <f>ROUND(I186*H186,2)</f>
        <v>0</v>
      </c>
      <c r="K186" s="157" t="s">
        <v>173</v>
      </c>
      <c r="L186" s="162"/>
      <c r="M186" s="163" t="s">
        <v>3</v>
      </c>
      <c r="N186" s="164" t="s">
        <v>42</v>
      </c>
      <c r="P186" s="138">
        <f>O186*H186</f>
        <v>0</v>
      </c>
      <c r="Q186" s="138">
        <v>0.01306</v>
      </c>
      <c r="R186" s="138">
        <f>Q186*H186</f>
        <v>0.27343722000000004</v>
      </c>
      <c r="S186" s="138">
        <v>0</v>
      </c>
      <c r="T186" s="139">
        <f>S186*H186</f>
        <v>0</v>
      </c>
      <c r="AR186" s="140" t="s">
        <v>202</v>
      </c>
      <c r="AT186" s="140" t="s">
        <v>216</v>
      </c>
      <c r="AU186" s="140" t="s">
        <v>81</v>
      </c>
      <c r="AY186" s="17" t="s">
        <v>157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7" t="s">
        <v>79</v>
      </c>
      <c r="BK186" s="141">
        <f>ROUND(I186*H186,2)</f>
        <v>0</v>
      </c>
      <c r="BL186" s="17" t="s">
        <v>164</v>
      </c>
      <c r="BM186" s="140" t="s">
        <v>923</v>
      </c>
    </row>
    <row r="187" spans="2:51" s="12" customFormat="1" ht="12">
      <c r="B187" s="142"/>
      <c r="D187" s="143" t="s">
        <v>166</v>
      </c>
      <c r="F187" s="145" t="s">
        <v>924</v>
      </c>
      <c r="H187" s="146">
        <v>20.937</v>
      </c>
      <c r="I187" s="147"/>
      <c r="L187" s="142"/>
      <c r="M187" s="148"/>
      <c r="T187" s="149"/>
      <c r="AT187" s="144" t="s">
        <v>166</v>
      </c>
      <c r="AU187" s="144" t="s">
        <v>81</v>
      </c>
      <c r="AV187" s="12" t="s">
        <v>81</v>
      </c>
      <c r="AW187" s="12" t="s">
        <v>4</v>
      </c>
      <c r="AX187" s="12" t="s">
        <v>79</v>
      </c>
      <c r="AY187" s="144" t="s">
        <v>157</v>
      </c>
    </row>
    <row r="188" spans="2:65" s="1" customFormat="1" ht="44.25" customHeight="1">
      <c r="B188" s="128"/>
      <c r="C188" s="129" t="s">
        <v>318</v>
      </c>
      <c r="D188" s="129" t="s">
        <v>160</v>
      </c>
      <c r="E188" s="130" t="s">
        <v>925</v>
      </c>
      <c r="F188" s="131" t="s">
        <v>926</v>
      </c>
      <c r="G188" s="132" t="s">
        <v>163</v>
      </c>
      <c r="H188" s="133">
        <v>2</v>
      </c>
      <c r="I188" s="134"/>
      <c r="J188" s="135">
        <f>ROUND(I188*H188,2)</f>
        <v>0</v>
      </c>
      <c r="K188" s="131" t="s">
        <v>173</v>
      </c>
      <c r="L188" s="32"/>
      <c r="M188" s="136" t="s">
        <v>3</v>
      </c>
      <c r="N188" s="137" t="s">
        <v>42</v>
      </c>
      <c r="P188" s="138">
        <f>O188*H188</f>
        <v>0</v>
      </c>
      <c r="Q188" s="138">
        <v>0.00167</v>
      </c>
      <c r="R188" s="138">
        <f>Q188*H188</f>
        <v>0.00334</v>
      </c>
      <c r="S188" s="138">
        <v>0</v>
      </c>
      <c r="T188" s="139">
        <f>S188*H188</f>
        <v>0</v>
      </c>
      <c r="AR188" s="140" t="s">
        <v>164</v>
      </c>
      <c r="AT188" s="140" t="s">
        <v>160</v>
      </c>
      <c r="AU188" s="140" t="s">
        <v>81</v>
      </c>
      <c r="AY188" s="17" t="s">
        <v>157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7" t="s">
        <v>79</v>
      </c>
      <c r="BK188" s="141">
        <f>ROUND(I188*H188,2)</f>
        <v>0</v>
      </c>
      <c r="BL188" s="17" t="s">
        <v>164</v>
      </c>
      <c r="BM188" s="140" t="s">
        <v>927</v>
      </c>
    </row>
    <row r="189" spans="2:47" s="1" customFormat="1" ht="12">
      <c r="B189" s="32"/>
      <c r="D189" s="150" t="s">
        <v>175</v>
      </c>
      <c r="F189" s="151" t="s">
        <v>928</v>
      </c>
      <c r="I189" s="152"/>
      <c r="L189" s="32"/>
      <c r="M189" s="153"/>
      <c r="T189" s="53"/>
      <c r="AT189" s="17" t="s">
        <v>175</v>
      </c>
      <c r="AU189" s="17" t="s">
        <v>81</v>
      </c>
    </row>
    <row r="190" spans="2:65" s="1" customFormat="1" ht="21.75" customHeight="1">
      <c r="B190" s="128"/>
      <c r="C190" s="155" t="s">
        <v>323</v>
      </c>
      <c r="D190" s="155" t="s">
        <v>216</v>
      </c>
      <c r="E190" s="156" t="s">
        <v>929</v>
      </c>
      <c r="F190" s="157" t="s">
        <v>930</v>
      </c>
      <c r="G190" s="158" t="s">
        <v>163</v>
      </c>
      <c r="H190" s="159">
        <v>1</v>
      </c>
      <c r="I190" s="160"/>
      <c r="J190" s="161">
        <f>ROUND(I190*H190,2)</f>
        <v>0</v>
      </c>
      <c r="K190" s="157" t="s">
        <v>3</v>
      </c>
      <c r="L190" s="162"/>
      <c r="M190" s="163" t="s">
        <v>3</v>
      </c>
      <c r="N190" s="164" t="s">
        <v>42</v>
      </c>
      <c r="P190" s="138">
        <f>O190*H190</f>
        <v>0</v>
      </c>
      <c r="Q190" s="138">
        <v>0.0143</v>
      </c>
      <c r="R190" s="138">
        <f>Q190*H190</f>
        <v>0.0143</v>
      </c>
      <c r="S190" s="138">
        <v>0</v>
      </c>
      <c r="T190" s="139">
        <f>S190*H190</f>
        <v>0</v>
      </c>
      <c r="AR190" s="140" t="s">
        <v>202</v>
      </c>
      <c r="AT190" s="140" t="s">
        <v>216</v>
      </c>
      <c r="AU190" s="140" t="s">
        <v>81</v>
      </c>
      <c r="AY190" s="17" t="s">
        <v>157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7" t="s">
        <v>79</v>
      </c>
      <c r="BK190" s="141">
        <f>ROUND(I190*H190,2)</f>
        <v>0</v>
      </c>
      <c r="BL190" s="17" t="s">
        <v>164</v>
      </c>
      <c r="BM190" s="140" t="s">
        <v>931</v>
      </c>
    </row>
    <row r="191" spans="2:51" s="12" customFormat="1" ht="12">
      <c r="B191" s="142"/>
      <c r="D191" s="143" t="s">
        <v>166</v>
      </c>
      <c r="E191" s="144" t="s">
        <v>3</v>
      </c>
      <c r="F191" s="145" t="s">
        <v>932</v>
      </c>
      <c r="H191" s="146">
        <v>1</v>
      </c>
      <c r="I191" s="147"/>
      <c r="L191" s="142"/>
      <c r="M191" s="148"/>
      <c r="T191" s="149"/>
      <c r="AT191" s="144" t="s">
        <v>166</v>
      </c>
      <c r="AU191" s="144" t="s">
        <v>81</v>
      </c>
      <c r="AV191" s="12" t="s">
        <v>81</v>
      </c>
      <c r="AW191" s="12" t="s">
        <v>32</v>
      </c>
      <c r="AX191" s="12" t="s">
        <v>79</v>
      </c>
      <c r="AY191" s="144" t="s">
        <v>157</v>
      </c>
    </row>
    <row r="192" spans="2:65" s="1" customFormat="1" ht="24.2" customHeight="1">
      <c r="B192" s="128"/>
      <c r="C192" s="155" t="s">
        <v>331</v>
      </c>
      <c r="D192" s="155" t="s">
        <v>216</v>
      </c>
      <c r="E192" s="156" t="s">
        <v>933</v>
      </c>
      <c r="F192" s="157" t="s">
        <v>934</v>
      </c>
      <c r="G192" s="158" t="s">
        <v>163</v>
      </c>
      <c r="H192" s="159">
        <v>1</v>
      </c>
      <c r="I192" s="160"/>
      <c r="J192" s="161">
        <f>ROUND(I192*H192,2)</f>
        <v>0</v>
      </c>
      <c r="K192" s="157" t="s">
        <v>173</v>
      </c>
      <c r="L192" s="162"/>
      <c r="M192" s="163" t="s">
        <v>3</v>
      </c>
      <c r="N192" s="164" t="s">
        <v>42</v>
      </c>
      <c r="P192" s="138">
        <f>O192*H192</f>
        <v>0</v>
      </c>
      <c r="Q192" s="138">
        <v>0.0077</v>
      </c>
      <c r="R192" s="138">
        <f>Q192*H192</f>
        <v>0.0077</v>
      </c>
      <c r="S192" s="138">
        <v>0</v>
      </c>
      <c r="T192" s="139">
        <f>S192*H192</f>
        <v>0</v>
      </c>
      <c r="AR192" s="140" t="s">
        <v>202</v>
      </c>
      <c r="AT192" s="140" t="s">
        <v>216</v>
      </c>
      <c r="AU192" s="140" t="s">
        <v>81</v>
      </c>
      <c r="AY192" s="17" t="s">
        <v>157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7" t="s">
        <v>79</v>
      </c>
      <c r="BK192" s="141">
        <f>ROUND(I192*H192,2)</f>
        <v>0</v>
      </c>
      <c r="BL192" s="17" t="s">
        <v>164</v>
      </c>
      <c r="BM192" s="140" t="s">
        <v>935</v>
      </c>
    </row>
    <row r="193" spans="2:51" s="12" customFormat="1" ht="12">
      <c r="B193" s="142"/>
      <c r="D193" s="143" t="s">
        <v>166</v>
      </c>
      <c r="E193" s="144" t="s">
        <v>3</v>
      </c>
      <c r="F193" s="145" t="s">
        <v>936</v>
      </c>
      <c r="H193" s="146">
        <v>1</v>
      </c>
      <c r="I193" s="147"/>
      <c r="L193" s="142"/>
      <c r="M193" s="148"/>
      <c r="T193" s="149"/>
      <c r="AT193" s="144" t="s">
        <v>166</v>
      </c>
      <c r="AU193" s="144" t="s">
        <v>81</v>
      </c>
      <c r="AV193" s="12" t="s">
        <v>81</v>
      </c>
      <c r="AW193" s="12" t="s">
        <v>32</v>
      </c>
      <c r="AX193" s="12" t="s">
        <v>79</v>
      </c>
      <c r="AY193" s="144" t="s">
        <v>157</v>
      </c>
    </row>
    <row r="194" spans="2:65" s="1" customFormat="1" ht="49.15" customHeight="1">
      <c r="B194" s="128"/>
      <c r="C194" s="129" t="s">
        <v>340</v>
      </c>
      <c r="D194" s="129" t="s">
        <v>160</v>
      </c>
      <c r="E194" s="130" t="s">
        <v>937</v>
      </c>
      <c r="F194" s="131" t="s">
        <v>938</v>
      </c>
      <c r="G194" s="132" t="s">
        <v>163</v>
      </c>
      <c r="H194" s="133">
        <v>13</v>
      </c>
      <c r="I194" s="134"/>
      <c r="J194" s="135">
        <f>ROUND(I194*H194,2)</f>
        <v>0</v>
      </c>
      <c r="K194" s="131" t="s">
        <v>173</v>
      </c>
      <c r="L194" s="32"/>
      <c r="M194" s="136" t="s">
        <v>3</v>
      </c>
      <c r="N194" s="137" t="s">
        <v>42</v>
      </c>
      <c r="P194" s="138">
        <f>O194*H194</f>
        <v>0</v>
      </c>
      <c r="Q194" s="138">
        <v>0</v>
      </c>
      <c r="R194" s="138">
        <f>Q194*H194</f>
        <v>0</v>
      </c>
      <c r="S194" s="138">
        <v>0</v>
      </c>
      <c r="T194" s="139">
        <f>S194*H194</f>
        <v>0</v>
      </c>
      <c r="AR194" s="140" t="s">
        <v>164</v>
      </c>
      <c r="AT194" s="140" t="s">
        <v>160</v>
      </c>
      <c r="AU194" s="140" t="s">
        <v>81</v>
      </c>
      <c r="AY194" s="17" t="s">
        <v>157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7" t="s">
        <v>79</v>
      </c>
      <c r="BK194" s="141">
        <f>ROUND(I194*H194,2)</f>
        <v>0</v>
      </c>
      <c r="BL194" s="17" t="s">
        <v>164</v>
      </c>
      <c r="BM194" s="140" t="s">
        <v>939</v>
      </c>
    </row>
    <row r="195" spans="2:47" s="1" customFormat="1" ht="12">
      <c r="B195" s="32"/>
      <c r="D195" s="150" t="s">
        <v>175</v>
      </c>
      <c r="F195" s="151" t="s">
        <v>940</v>
      </c>
      <c r="I195" s="152"/>
      <c r="L195" s="32"/>
      <c r="M195" s="153"/>
      <c r="T195" s="53"/>
      <c r="AT195" s="17" t="s">
        <v>175</v>
      </c>
      <c r="AU195" s="17" t="s">
        <v>81</v>
      </c>
    </row>
    <row r="196" spans="2:65" s="1" customFormat="1" ht="21.75" customHeight="1">
      <c r="B196" s="128"/>
      <c r="C196" s="155" t="s">
        <v>346</v>
      </c>
      <c r="D196" s="155" t="s">
        <v>216</v>
      </c>
      <c r="E196" s="156" t="s">
        <v>941</v>
      </c>
      <c r="F196" s="157" t="s">
        <v>942</v>
      </c>
      <c r="G196" s="158" t="s">
        <v>163</v>
      </c>
      <c r="H196" s="159">
        <v>1</v>
      </c>
      <c r="I196" s="160"/>
      <c r="J196" s="161">
        <f>ROUND(I196*H196,2)</f>
        <v>0</v>
      </c>
      <c r="K196" s="157" t="s">
        <v>3</v>
      </c>
      <c r="L196" s="162"/>
      <c r="M196" s="163" t="s">
        <v>3</v>
      </c>
      <c r="N196" s="164" t="s">
        <v>42</v>
      </c>
      <c r="P196" s="138">
        <f>O196*H196</f>
        <v>0</v>
      </c>
      <c r="Q196" s="138">
        <v>0.0075</v>
      </c>
      <c r="R196" s="138">
        <f>Q196*H196</f>
        <v>0.0075</v>
      </c>
      <c r="S196" s="138">
        <v>0</v>
      </c>
      <c r="T196" s="139">
        <f>S196*H196</f>
        <v>0</v>
      </c>
      <c r="AR196" s="140" t="s">
        <v>202</v>
      </c>
      <c r="AT196" s="140" t="s">
        <v>216</v>
      </c>
      <c r="AU196" s="140" t="s">
        <v>81</v>
      </c>
      <c r="AY196" s="17" t="s">
        <v>157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7" t="s">
        <v>79</v>
      </c>
      <c r="BK196" s="141">
        <f>ROUND(I196*H196,2)</f>
        <v>0</v>
      </c>
      <c r="BL196" s="17" t="s">
        <v>164</v>
      </c>
      <c r="BM196" s="140" t="s">
        <v>943</v>
      </c>
    </row>
    <row r="197" spans="2:51" s="12" customFormat="1" ht="12">
      <c r="B197" s="142"/>
      <c r="D197" s="143" t="s">
        <v>166</v>
      </c>
      <c r="E197" s="144" t="s">
        <v>3</v>
      </c>
      <c r="F197" s="145" t="s">
        <v>944</v>
      </c>
      <c r="H197" s="146">
        <v>1</v>
      </c>
      <c r="I197" s="147"/>
      <c r="L197" s="142"/>
      <c r="M197" s="148"/>
      <c r="T197" s="149"/>
      <c r="AT197" s="144" t="s">
        <v>166</v>
      </c>
      <c r="AU197" s="144" t="s">
        <v>81</v>
      </c>
      <c r="AV197" s="12" t="s">
        <v>81</v>
      </c>
      <c r="AW197" s="12" t="s">
        <v>32</v>
      </c>
      <c r="AX197" s="12" t="s">
        <v>79</v>
      </c>
      <c r="AY197" s="144" t="s">
        <v>157</v>
      </c>
    </row>
    <row r="198" spans="2:65" s="1" customFormat="1" ht="33" customHeight="1">
      <c r="B198" s="128"/>
      <c r="C198" s="155" t="s">
        <v>350</v>
      </c>
      <c r="D198" s="155" t="s">
        <v>216</v>
      </c>
      <c r="E198" s="156" t="s">
        <v>945</v>
      </c>
      <c r="F198" s="157" t="s">
        <v>946</v>
      </c>
      <c r="G198" s="158" t="s">
        <v>163</v>
      </c>
      <c r="H198" s="159">
        <v>1</v>
      </c>
      <c r="I198" s="160"/>
      <c r="J198" s="161">
        <f>ROUND(I198*H198,2)</f>
        <v>0</v>
      </c>
      <c r="K198" s="157" t="s">
        <v>173</v>
      </c>
      <c r="L198" s="162"/>
      <c r="M198" s="163" t="s">
        <v>3</v>
      </c>
      <c r="N198" s="164" t="s">
        <v>42</v>
      </c>
      <c r="P198" s="138">
        <f>O198*H198</f>
        <v>0</v>
      </c>
      <c r="Q198" s="138">
        <v>0.0069</v>
      </c>
      <c r="R198" s="138">
        <f>Q198*H198</f>
        <v>0.0069</v>
      </c>
      <c r="S198" s="138">
        <v>0</v>
      </c>
      <c r="T198" s="139">
        <f>S198*H198</f>
        <v>0</v>
      </c>
      <c r="AR198" s="140" t="s">
        <v>202</v>
      </c>
      <c r="AT198" s="140" t="s">
        <v>216</v>
      </c>
      <c r="AU198" s="140" t="s">
        <v>81</v>
      </c>
      <c r="AY198" s="17" t="s">
        <v>157</v>
      </c>
      <c r="BE198" s="141">
        <f>IF(N198="základní",J198,0)</f>
        <v>0</v>
      </c>
      <c r="BF198" s="141">
        <f>IF(N198="snížená",J198,0)</f>
        <v>0</v>
      </c>
      <c r="BG198" s="141">
        <f>IF(N198="zákl. přenesená",J198,0)</f>
        <v>0</v>
      </c>
      <c r="BH198" s="141">
        <f>IF(N198="sníž. přenesená",J198,0)</f>
        <v>0</v>
      </c>
      <c r="BI198" s="141">
        <f>IF(N198="nulová",J198,0)</f>
        <v>0</v>
      </c>
      <c r="BJ198" s="17" t="s">
        <v>79</v>
      </c>
      <c r="BK198" s="141">
        <f>ROUND(I198*H198,2)</f>
        <v>0</v>
      </c>
      <c r="BL198" s="17" t="s">
        <v>164</v>
      </c>
      <c r="BM198" s="140" t="s">
        <v>947</v>
      </c>
    </row>
    <row r="199" spans="2:51" s="12" customFormat="1" ht="12">
      <c r="B199" s="142"/>
      <c r="D199" s="143" t="s">
        <v>166</v>
      </c>
      <c r="E199" s="144" t="s">
        <v>3</v>
      </c>
      <c r="F199" s="145" t="s">
        <v>948</v>
      </c>
      <c r="H199" s="146">
        <v>1</v>
      </c>
      <c r="I199" s="147"/>
      <c r="L199" s="142"/>
      <c r="M199" s="148"/>
      <c r="T199" s="149"/>
      <c r="AT199" s="144" t="s">
        <v>166</v>
      </c>
      <c r="AU199" s="144" t="s">
        <v>81</v>
      </c>
      <c r="AV199" s="12" t="s">
        <v>81</v>
      </c>
      <c r="AW199" s="12" t="s">
        <v>32</v>
      </c>
      <c r="AX199" s="12" t="s">
        <v>79</v>
      </c>
      <c r="AY199" s="144" t="s">
        <v>157</v>
      </c>
    </row>
    <row r="200" spans="2:65" s="1" customFormat="1" ht="24.2" customHeight="1">
      <c r="B200" s="128"/>
      <c r="C200" s="155" t="s">
        <v>358</v>
      </c>
      <c r="D200" s="155" t="s">
        <v>216</v>
      </c>
      <c r="E200" s="156" t="s">
        <v>949</v>
      </c>
      <c r="F200" s="157" t="s">
        <v>950</v>
      </c>
      <c r="G200" s="158" t="s">
        <v>163</v>
      </c>
      <c r="H200" s="159">
        <v>3</v>
      </c>
      <c r="I200" s="160"/>
      <c r="J200" s="161">
        <f aca="true" t="shared" si="0" ref="J200:J205">ROUND(I200*H200,2)</f>
        <v>0</v>
      </c>
      <c r="K200" s="157" t="s">
        <v>3</v>
      </c>
      <c r="L200" s="162"/>
      <c r="M200" s="163" t="s">
        <v>3</v>
      </c>
      <c r="N200" s="164" t="s">
        <v>42</v>
      </c>
      <c r="P200" s="138">
        <f aca="true" t="shared" si="1" ref="P200:P205">O200*H200</f>
        <v>0</v>
      </c>
      <c r="Q200" s="138">
        <v>0.008</v>
      </c>
      <c r="R200" s="138">
        <f aca="true" t="shared" si="2" ref="R200:R205">Q200*H200</f>
        <v>0.024</v>
      </c>
      <c r="S200" s="138">
        <v>0</v>
      </c>
      <c r="T200" s="139">
        <f aca="true" t="shared" si="3" ref="T200:T205">S200*H200</f>
        <v>0</v>
      </c>
      <c r="AR200" s="140" t="s">
        <v>202</v>
      </c>
      <c r="AT200" s="140" t="s">
        <v>216</v>
      </c>
      <c r="AU200" s="140" t="s">
        <v>81</v>
      </c>
      <c r="AY200" s="17" t="s">
        <v>157</v>
      </c>
      <c r="BE200" s="141">
        <f aca="true" t="shared" si="4" ref="BE200:BE205">IF(N200="základní",J200,0)</f>
        <v>0</v>
      </c>
      <c r="BF200" s="141">
        <f aca="true" t="shared" si="5" ref="BF200:BF205">IF(N200="snížená",J200,0)</f>
        <v>0</v>
      </c>
      <c r="BG200" s="141">
        <f aca="true" t="shared" si="6" ref="BG200:BG205">IF(N200="zákl. přenesená",J200,0)</f>
        <v>0</v>
      </c>
      <c r="BH200" s="141">
        <f aca="true" t="shared" si="7" ref="BH200:BH205">IF(N200="sníž. přenesená",J200,0)</f>
        <v>0</v>
      </c>
      <c r="BI200" s="141">
        <f aca="true" t="shared" si="8" ref="BI200:BI205">IF(N200="nulová",J200,0)</f>
        <v>0</v>
      </c>
      <c r="BJ200" s="17" t="s">
        <v>79</v>
      </c>
      <c r="BK200" s="141">
        <f aca="true" t="shared" si="9" ref="BK200:BK205">ROUND(I200*H200,2)</f>
        <v>0</v>
      </c>
      <c r="BL200" s="17" t="s">
        <v>164</v>
      </c>
      <c r="BM200" s="140" t="s">
        <v>951</v>
      </c>
    </row>
    <row r="201" spans="2:65" s="1" customFormat="1" ht="24.2" customHeight="1">
      <c r="B201" s="128"/>
      <c r="C201" s="155" t="s">
        <v>364</v>
      </c>
      <c r="D201" s="155" t="s">
        <v>216</v>
      </c>
      <c r="E201" s="156" t="s">
        <v>952</v>
      </c>
      <c r="F201" s="157" t="s">
        <v>953</v>
      </c>
      <c r="G201" s="158" t="s">
        <v>163</v>
      </c>
      <c r="H201" s="159">
        <v>1</v>
      </c>
      <c r="I201" s="160"/>
      <c r="J201" s="161">
        <f t="shared" si="0"/>
        <v>0</v>
      </c>
      <c r="K201" s="157" t="s">
        <v>173</v>
      </c>
      <c r="L201" s="162"/>
      <c r="M201" s="163" t="s">
        <v>3</v>
      </c>
      <c r="N201" s="164" t="s">
        <v>42</v>
      </c>
      <c r="P201" s="138">
        <f t="shared" si="1"/>
        <v>0</v>
      </c>
      <c r="Q201" s="138">
        <v>0.0065</v>
      </c>
      <c r="R201" s="138">
        <f t="shared" si="2"/>
        <v>0.0065</v>
      </c>
      <c r="S201" s="138">
        <v>0</v>
      </c>
      <c r="T201" s="139">
        <f t="shared" si="3"/>
        <v>0</v>
      </c>
      <c r="AR201" s="140" t="s">
        <v>202</v>
      </c>
      <c r="AT201" s="140" t="s">
        <v>216</v>
      </c>
      <c r="AU201" s="140" t="s">
        <v>81</v>
      </c>
      <c r="AY201" s="17" t="s">
        <v>157</v>
      </c>
      <c r="BE201" s="141">
        <f t="shared" si="4"/>
        <v>0</v>
      </c>
      <c r="BF201" s="141">
        <f t="shared" si="5"/>
        <v>0</v>
      </c>
      <c r="BG201" s="141">
        <f t="shared" si="6"/>
        <v>0</v>
      </c>
      <c r="BH201" s="141">
        <f t="shared" si="7"/>
        <v>0</v>
      </c>
      <c r="BI201" s="141">
        <f t="shared" si="8"/>
        <v>0</v>
      </c>
      <c r="BJ201" s="17" t="s">
        <v>79</v>
      </c>
      <c r="BK201" s="141">
        <f t="shared" si="9"/>
        <v>0</v>
      </c>
      <c r="BL201" s="17" t="s">
        <v>164</v>
      </c>
      <c r="BM201" s="140" t="s">
        <v>954</v>
      </c>
    </row>
    <row r="202" spans="2:65" s="1" customFormat="1" ht="24.2" customHeight="1">
      <c r="B202" s="128"/>
      <c r="C202" s="155" t="s">
        <v>369</v>
      </c>
      <c r="D202" s="155" t="s">
        <v>216</v>
      </c>
      <c r="E202" s="156" t="s">
        <v>955</v>
      </c>
      <c r="F202" s="157" t="s">
        <v>956</v>
      </c>
      <c r="G202" s="158" t="s">
        <v>163</v>
      </c>
      <c r="H202" s="159">
        <v>3</v>
      </c>
      <c r="I202" s="160"/>
      <c r="J202" s="161">
        <f t="shared" si="0"/>
        <v>0</v>
      </c>
      <c r="K202" s="157" t="s">
        <v>173</v>
      </c>
      <c r="L202" s="162"/>
      <c r="M202" s="163" t="s">
        <v>3</v>
      </c>
      <c r="N202" s="164" t="s">
        <v>42</v>
      </c>
      <c r="P202" s="138">
        <f t="shared" si="1"/>
        <v>0</v>
      </c>
      <c r="Q202" s="138">
        <v>0.0087</v>
      </c>
      <c r="R202" s="138">
        <f t="shared" si="2"/>
        <v>0.026099999999999998</v>
      </c>
      <c r="S202" s="138">
        <v>0</v>
      </c>
      <c r="T202" s="139">
        <f t="shared" si="3"/>
        <v>0</v>
      </c>
      <c r="AR202" s="140" t="s">
        <v>202</v>
      </c>
      <c r="AT202" s="140" t="s">
        <v>216</v>
      </c>
      <c r="AU202" s="140" t="s">
        <v>81</v>
      </c>
      <c r="AY202" s="17" t="s">
        <v>157</v>
      </c>
      <c r="BE202" s="141">
        <f t="shared" si="4"/>
        <v>0</v>
      </c>
      <c r="BF202" s="141">
        <f t="shared" si="5"/>
        <v>0</v>
      </c>
      <c r="BG202" s="141">
        <f t="shared" si="6"/>
        <v>0</v>
      </c>
      <c r="BH202" s="141">
        <f t="shared" si="7"/>
        <v>0</v>
      </c>
      <c r="BI202" s="141">
        <f t="shared" si="8"/>
        <v>0</v>
      </c>
      <c r="BJ202" s="17" t="s">
        <v>79</v>
      </c>
      <c r="BK202" s="141">
        <f t="shared" si="9"/>
        <v>0</v>
      </c>
      <c r="BL202" s="17" t="s">
        <v>164</v>
      </c>
      <c r="BM202" s="140" t="s">
        <v>957</v>
      </c>
    </row>
    <row r="203" spans="2:65" s="1" customFormat="1" ht="24.2" customHeight="1">
      <c r="B203" s="128"/>
      <c r="C203" s="155" t="s">
        <v>373</v>
      </c>
      <c r="D203" s="155" t="s">
        <v>216</v>
      </c>
      <c r="E203" s="156" t="s">
        <v>958</v>
      </c>
      <c r="F203" s="157" t="s">
        <v>959</v>
      </c>
      <c r="G203" s="158" t="s">
        <v>163</v>
      </c>
      <c r="H203" s="159">
        <v>1</v>
      </c>
      <c r="I203" s="160"/>
      <c r="J203" s="161">
        <f t="shared" si="0"/>
        <v>0</v>
      </c>
      <c r="K203" s="157" t="s">
        <v>3</v>
      </c>
      <c r="L203" s="162"/>
      <c r="M203" s="163" t="s">
        <v>3</v>
      </c>
      <c r="N203" s="164" t="s">
        <v>42</v>
      </c>
      <c r="P203" s="138">
        <f t="shared" si="1"/>
        <v>0</v>
      </c>
      <c r="Q203" s="138">
        <v>0.0068</v>
      </c>
      <c r="R203" s="138">
        <f t="shared" si="2"/>
        <v>0.0068</v>
      </c>
      <c r="S203" s="138">
        <v>0</v>
      </c>
      <c r="T203" s="139">
        <f t="shared" si="3"/>
        <v>0</v>
      </c>
      <c r="AR203" s="140" t="s">
        <v>202</v>
      </c>
      <c r="AT203" s="140" t="s">
        <v>216</v>
      </c>
      <c r="AU203" s="140" t="s">
        <v>81</v>
      </c>
      <c r="AY203" s="17" t="s">
        <v>157</v>
      </c>
      <c r="BE203" s="141">
        <f t="shared" si="4"/>
        <v>0</v>
      </c>
      <c r="BF203" s="141">
        <f t="shared" si="5"/>
        <v>0</v>
      </c>
      <c r="BG203" s="141">
        <f t="shared" si="6"/>
        <v>0</v>
      </c>
      <c r="BH203" s="141">
        <f t="shared" si="7"/>
        <v>0</v>
      </c>
      <c r="BI203" s="141">
        <f t="shared" si="8"/>
        <v>0</v>
      </c>
      <c r="BJ203" s="17" t="s">
        <v>79</v>
      </c>
      <c r="BK203" s="141">
        <f t="shared" si="9"/>
        <v>0</v>
      </c>
      <c r="BL203" s="17" t="s">
        <v>164</v>
      </c>
      <c r="BM203" s="140" t="s">
        <v>960</v>
      </c>
    </row>
    <row r="204" spans="2:65" s="1" customFormat="1" ht="24.2" customHeight="1">
      <c r="B204" s="128"/>
      <c r="C204" s="155" t="s">
        <v>378</v>
      </c>
      <c r="D204" s="155" t="s">
        <v>216</v>
      </c>
      <c r="E204" s="156" t="s">
        <v>961</v>
      </c>
      <c r="F204" s="157" t="s">
        <v>962</v>
      </c>
      <c r="G204" s="158" t="s">
        <v>163</v>
      </c>
      <c r="H204" s="159">
        <v>3</v>
      </c>
      <c r="I204" s="160"/>
      <c r="J204" s="161">
        <f t="shared" si="0"/>
        <v>0</v>
      </c>
      <c r="K204" s="157" t="s">
        <v>3</v>
      </c>
      <c r="L204" s="162"/>
      <c r="M204" s="163" t="s">
        <v>3</v>
      </c>
      <c r="N204" s="164" t="s">
        <v>42</v>
      </c>
      <c r="P204" s="138">
        <f t="shared" si="1"/>
        <v>0</v>
      </c>
      <c r="Q204" s="138">
        <v>0.004</v>
      </c>
      <c r="R204" s="138">
        <f t="shared" si="2"/>
        <v>0.012</v>
      </c>
      <c r="S204" s="138">
        <v>0</v>
      </c>
      <c r="T204" s="139">
        <f t="shared" si="3"/>
        <v>0</v>
      </c>
      <c r="AR204" s="140" t="s">
        <v>202</v>
      </c>
      <c r="AT204" s="140" t="s">
        <v>216</v>
      </c>
      <c r="AU204" s="140" t="s">
        <v>81</v>
      </c>
      <c r="AY204" s="17" t="s">
        <v>157</v>
      </c>
      <c r="BE204" s="141">
        <f t="shared" si="4"/>
        <v>0</v>
      </c>
      <c r="BF204" s="141">
        <f t="shared" si="5"/>
        <v>0</v>
      </c>
      <c r="BG204" s="141">
        <f t="shared" si="6"/>
        <v>0</v>
      </c>
      <c r="BH204" s="141">
        <f t="shared" si="7"/>
        <v>0</v>
      </c>
      <c r="BI204" s="141">
        <f t="shared" si="8"/>
        <v>0</v>
      </c>
      <c r="BJ204" s="17" t="s">
        <v>79</v>
      </c>
      <c r="BK204" s="141">
        <f t="shared" si="9"/>
        <v>0</v>
      </c>
      <c r="BL204" s="17" t="s">
        <v>164</v>
      </c>
      <c r="BM204" s="140" t="s">
        <v>963</v>
      </c>
    </row>
    <row r="205" spans="2:65" s="1" customFormat="1" ht="37.9" customHeight="1">
      <c r="B205" s="128"/>
      <c r="C205" s="129" t="s">
        <v>383</v>
      </c>
      <c r="D205" s="129" t="s">
        <v>160</v>
      </c>
      <c r="E205" s="130" t="s">
        <v>964</v>
      </c>
      <c r="F205" s="131" t="s">
        <v>965</v>
      </c>
      <c r="G205" s="132" t="s">
        <v>229</v>
      </c>
      <c r="H205" s="133">
        <v>18.24</v>
      </c>
      <c r="I205" s="134"/>
      <c r="J205" s="135">
        <f t="shared" si="0"/>
        <v>0</v>
      </c>
      <c r="K205" s="131" t="s">
        <v>173</v>
      </c>
      <c r="L205" s="32"/>
      <c r="M205" s="136" t="s">
        <v>3</v>
      </c>
      <c r="N205" s="137" t="s">
        <v>42</v>
      </c>
      <c r="P205" s="138">
        <f t="shared" si="1"/>
        <v>0</v>
      </c>
      <c r="Q205" s="138">
        <v>0</v>
      </c>
      <c r="R205" s="138">
        <f t="shared" si="2"/>
        <v>0</v>
      </c>
      <c r="S205" s="138">
        <v>0</v>
      </c>
      <c r="T205" s="139">
        <f t="shared" si="3"/>
        <v>0</v>
      </c>
      <c r="AR205" s="140" t="s">
        <v>164</v>
      </c>
      <c r="AT205" s="140" t="s">
        <v>160</v>
      </c>
      <c r="AU205" s="140" t="s">
        <v>81</v>
      </c>
      <c r="AY205" s="17" t="s">
        <v>157</v>
      </c>
      <c r="BE205" s="141">
        <f t="shared" si="4"/>
        <v>0</v>
      </c>
      <c r="BF205" s="141">
        <f t="shared" si="5"/>
        <v>0</v>
      </c>
      <c r="BG205" s="141">
        <f t="shared" si="6"/>
        <v>0</v>
      </c>
      <c r="BH205" s="141">
        <f t="shared" si="7"/>
        <v>0</v>
      </c>
      <c r="BI205" s="141">
        <f t="shared" si="8"/>
        <v>0</v>
      </c>
      <c r="BJ205" s="17" t="s">
        <v>79</v>
      </c>
      <c r="BK205" s="141">
        <f t="shared" si="9"/>
        <v>0</v>
      </c>
      <c r="BL205" s="17" t="s">
        <v>164</v>
      </c>
      <c r="BM205" s="140" t="s">
        <v>966</v>
      </c>
    </row>
    <row r="206" spans="2:47" s="1" customFormat="1" ht="12">
      <c r="B206" s="32"/>
      <c r="D206" s="150" t="s">
        <v>175</v>
      </c>
      <c r="F206" s="151" t="s">
        <v>967</v>
      </c>
      <c r="I206" s="152"/>
      <c r="L206" s="32"/>
      <c r="M206" s="153"/>
      <c r="T206" s="53"/>
      <c r="AT206" s="17" t="s">
        <v>175</v>
      </c>
      <c r="AU206" s="17" t="s">
        <v>81</v>
      </c>
    </row>
    <row r="207" spans="2:51" s="12" customFormat="1" ht="12">
      <c r="B207" s="142"/>
      <c r="D207" s="143" t="s">
        <v>166</v>
      </c>
      <c r="E207" s="144" t="s">
        <v>774</v>
      </c>
      <c r="F207" s="145" t="s">
        <v>968</v>
      </c>
      <c r="H207" s="146">
        <v>18.24</v>
      </c>
      <c r="I207" s="147"/>
      <c r="L207" s="142"/>
      <c r="M207" s="148"/>
      <c r="T207" s="149"/>
      <c r="AT207" s="144" t="s">
        <v>166</v>
      </c>
      <c r="AU207" s="144" t="s">
        <v>81</v>
      </c>
      <c r="AV207" s="12" t="s">
        <v>81</v>
      </c>
      <c r="AW207" s="12" t="s">
        <v>32</v>
      </c>
      <c r="AX207" s="12" t="s">
        <v>79</v>
      </c>
      <c r="AY207" s="144" t="s">
        <v>157</v>
      </c>
    </row>
    <row r="208" spans="2:65" s="1" customFormat="1" ht="21.75" customHeight="1">
      <c r="B208" s="128"/>
      <c r="C208" s="155" t="s">
        <v>388</v>
      </c>
      <c r="D208" s="155" t="s">
        <v>216</v>
      </c>
      <c r="E208" s="156" t="s">
        <v>969</v>
      </c>
      <c r="F208" s="157" t="s">
        <v>970</v>
      </c>
      <c r="G208" s="158" t="s">
        <v>229</v>
      </c>
      <c r="H208" s="159">
        <v>18.514</v>
      </c>
      <c r="I208" s="160"/>
      <c r="J208" s="161">
        <f>ROUND(I208*H208,2)</f>
        <v>0</v>
      </c>
      <c r="K208" s="157" t="s">
        <v>173</v>
      </c>
      <c r="L208" s="162"/>
      <c r="M208" s="163" t="s">
        <v>3</v>
      </c>
      <c r="N208" s="164" t="s">
        <v>42</v>
      </c>
      <c r="P208" s="138">
        <f>O208*H208</f>
        <v>0</v>
      </c>
      <c r="Q208" s="138">
        <v>0.00214</v>
      </c>
      <c r="R208" s="138">
        <f>Q208*H208</f>
        <v>0.039619959999999996</v>
      </c>
      <c r="S208" s="138">
        <v>0</v>
      </c>
      <c r="T208" s="139">
        <f>S208*H208</f>
        <v>0</v>
      </c>
      <c r="AR208" s="140" t="s">
        <v>202</v>
      </c>
      <c r="AT208" s="140" t="s">
        <v>216</v>
      </c>
      <c r="AU208" s="140" t="s">
        <v>81</v>
      </c>
      <c r="AY208" s="17" t="s">
        <v>157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7" t="s">
        <v>79</v>
      </c>
      <c r="BK208" s="141">
        <f>ROUND(I208*H208,2)</f>
        <v>0</v>
      </c>
      <c r="BL208" s="17" t="s">
        <v>164</v>
      </c>
      <c r="BM208" s="140" t="s">
        <v>971</v>
      </c>
    </row>
    <row r="209" spans="2:51" s="12" customFormat="1" ht="12">
      <c r="B209" s="142"/>
      <c r="D209" s="143" t="s">
        <v>166</v>
      </c>
      <c r="F209" s="145" t="s">
        <v>972</v>
      </c>
      <c r="H209" s="146">
        <v>18.514</v>
      </c>
      <c r="I209" s="147"/>
      <c r="L209" s="142"/>
      <c r="M209" s="148"/>
      <c r="T209" s="149"/>
      <c r="AT209" s="144" t="s">
        <v>166</v>
      </c>
      <c r="AU209" s="144" t="s">
        <v>81</v>
      </c>
      <c r="AV209" s="12" t="s">
        <v>81</v>
      </c>
      <c r="AW209" s="12" t="s">
        <v>4</v>
      </c>
      <c r="AX209" s="12" t="s">
        <v>79</v>
      </c>
      <c r="AY209" s="144" t="s">
        <v>157</v>
      </c>
    </row>
    <row r="210" spans="2:65" s="1" customFormat="1" ht="24.2" customHeight="1">
      <c r="B210" s="128"/>
      <c r="C210" s="129" t="s">
        <v>395</v>
      </c>
      <c r="D210" s="129" t="s">
        <v>160</v>
      </c>
      <c r="E210" s="130" t="s">
        <v>973</v>
      </c>
      <c r="F210" s="131" t="s">
        <v>974</v>
      </c>
      <c r="G210" s="132" t="s">
        <v>163</v>
      </c>
      <c r="H210" s="133">
        <v>1</v>
      </c>
      <c r="I210" s="134"/>
      <c r="J210" s="135">
        <f>ROUND(I210*H210,2)</f>
        <v>0</v>
      </c>
      <c r="K210" s="131" t="s">
        <v>173</v>
      </c>
      <c r="L210" s="32"/>
      <c r="M210" s="136" t="s">
        <v>3</v>
      </c>
      <c r="N210" s="137" t="s">
        <v>42</v>
      </c>
      <c r="P210" s="138">
        <f>O210*H210</f>
        <v>0</v>
      </c>
      <c r="Q210" s="138">
        <v>0.0003</v>
      </c>
      <c r="R210" s="138">
        <f>Q210*H210</f>
        <v>0.0003</v>
      </c>
      <c r="S210" s="138">
        <v>0</v>
      </c>
      <c r="T210" s="139">
        <f>S210*H210</f>
        <v>0</v>
      </c>
      <c r="AR210" s="140" t="s">
        <v>164</v>
      </c>
      <c r="AT210" s="140" t="s">
        <v>160</v>
      </c>
      <c r="AU210" s="140" t="s">
        <v>81</v>
      </c>
      <c r="AY210" s="17" t="s">
        <v>157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7" t="s">
        <v>79</v>
      </c>
      <c r="BK210" s="141">
        <f>ROUND(I210*H210,2)</f>
        <v>0</v>
      </c>
      <c r="BL210" s="17" t="s">
        <v>164</v>
      </c>
      <c r="BM210" s="140" t="s">
        <v>975</v>
      </c>
    </row>
    <row r="211" spans="2:47" s="1" customFormat="1" ht="12">
      <c r="B211" s="32"/>
      <c r="D211" s="150" t="s">
        <v>175</v>
      </c>
      <c r="F211" s="151" t="s">
        <v>976</v>
      </c>
      <c r="I211" s="152"/>
      <c r="L211" s="32"/>
      <c r="M211" s="153"/>
      <c r="T211" s="53"/>
      <c r="AT211" s="17" t="s">
        <v>175</v>
      </c>
      <c r="AU211" s="17" t="s">
        <v>81</v>
      </c>
    </row>
    <row r="212" spans="2:65" s="1" customFormat="1" ht="24.2" customHeight="1">
      <c r="B212" s="128"/>
      <c r="C212" s="155" t="s">
        <v>399</v>
      </c>
      <c r="D212" s="155" t="s">
        <v>216</v>
      </c>
      <c r="E212" s="156" t="s">
        <v>977</v>
      </c>
      <c r="F212" s="157" t="s">
        <v>978</v>
      </c>
      <c r="G212" s="158" t="s">
        <v>163</v>
      </c>
      <c r="H212" s="159">
        <v>1</v>
      </c>
      <c r="I212" s="160"/>
      <c r="J212" s="161">
        <f>ROUND(I212*H212,2)</f>
        <v>0</v>
      </c>
      <c r="K212" s="157" t="s">
        <v>173</v>
      </c>
      <c r="L212" s="162"/>
      <c r="M212" s="163" t="s">
        <v>3</v>
      </c>
      <c r="N212" s="164" t="s">
        <v>42</v>
      </c>
      <c r="P212" s="138">
        <f>O212*H212</f>
        <v>0</v>
      </c>
      <c r="Q212" s="138">
        <v>0.0032</v>
      </c>
      <c r="R212" s="138">
        <f>Q212*H212</f>
        <v>0.0032</v>
      </c>
      <c r="S212" s="138">
        <v>0</v>
      </c>
      <c r="T212" s="139">
        <f>S212*H212</f>
        <v>0</v>
      </c>
      <c r="AR212" s="140" t="s">
        <v>202</v>
      </c>
      <c r="AT212" s="140" t="s">
        <v>216</v>
      </c>
      <c r="AU212" s="140" t="s">
        <v>81</v>
      </c>
      <c r="AY212" s="17" t="s">
        <v>157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7" t="s">
        <v>79</v>
      </c>
      <c r="BK212" s="141">
        <f>ROUND(I212*H212,2)</f>
        <v>0</v>
      </c>
      <c r="BL212" s="17" t="s">
        <v>164</v>
      </c>
      <c r="BM212" s="140" t="s">
        <v>979</v>
      </c>
    </row>
    <row r="213" spans="2:65" s="1" customFormat="1" ht="16.5" customHeight="1">
      <c r="B213" s="128"/>
      <c r="C213" s="129" t="s">
        <v>404</v>
      </c>
      <c r="D213" s="129" t="s">
        <v>160</v>
      </c>
      <c r="E213" s="130" t="s">
        <v>980</v>
      </c>
      <c r="F213" s="131" t="s">
        <v>981</v>
      </c>
      <c r="G213" s="132" t="s">
        <v>229</v>
      </c>
      <c r="H213" s="133">
        <v>38.97</v>
      </c>
      <c r="I213" s="134"/>
      <c r="J213" s="135">
        <f>ROUND(I213*H213,2)</f>
        <v>0</v>
      </c>
      <c r="K213" s="131" t="s">
        <v>3</v>
      </c>
      <c r="L213" s="32"/>
      <c r="M213" s="136" t="s">
        <v>3</v>
      </c>
      <c r="N213" s="137" t="s">
        <v>42</v>
      </c>
      <c r="P213" s="138">
        <f>O213*H213</f>
        <v>0</v>
      </c>
      <c r="Q213" s="138">
        <v>0</v>
      </c>
      <c r="R213" s="138">
        <f>Q213*H213</f>
        <v>0</v>
      </c>
      <c r="S213" s="138">
        <v>0</v>
      </c>
      <c r="T213" s="139">
        <f>S213*H213</f>
        <v>0</v>
      </c>
      <c r="AR213" s="140" t="s">
        <v>164</v>
      </c>
      <c r="AT213" s="140" t="s">
        <v>160</v>
      </c>
      <c r="AU213" s="140" t="s">
        <v>81</v>
      </c>
      <c r="AY213" s="17" t="s">
        <v>157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7" t="s">
        <v>79</v>
      </c>
      <c r="BK213" s="141">
        <f>ROUND(I213*H213,2)</f>
        <v>0</v>
      </c>
      <c r="BL213" s="17" t="s">
        <v>164</v>
      </c>
      <c r="BM213" s="140" t="s">
        <v>982</v>
      </c>
    </row>
    <row r="214" spans="2:51" s="12" customFormat="1" ht="12">
      <c r="B214" s="142"/>
      <c r="D214" s="143" t="s">
        <v>166</v>
      </c>
      <c r="E214" s="144" t="s">
        <v>3</v>
      </c>
      <c r="F214" s="145" t="s">
        <v>983</v>
      </c>
      <c r="H214" s="146">
        <v>38.97</v>
      </c>
      <c r="I214" s="147"/>
      <c r="L214" s="142"/>
      <c r="M214" s="148"/>
      <c r="T214" s="149"/>
      <c r="AT214" s="144" t="s">
        <v>166</v>
      </c>
      <c r="AU214" s="144" t="s">
        <v>81</v>
      </c>
      <c r="AV214" s="12" t="s">
        <v>81</v>
      </c>
      <c r="AW214" s="12" t="s">
        <v>32</v>
      </c>
      <c r="AX214" s="12" t="s">
        <v>79</v>
      </c>
      <c r="AY214" s="144" t="s">
        <v>157</v>
      </c>
    </row>
    <row r="215" spans="2:65" s="1" customFormat="1" ht="24.2" customHeight="1">
      <c r="B215" s="128"/>
      <c r="C215" s="129" t="s">
        <v>410</v>
      </c>
      <c r="D215" s="129" t="s">
        <v>160</v>
      </c>
      <c r="E215" s="130" t="s">
        <v>984</v>
      </c>
      <c r="F215" s="131" t="s">
        <v>985</v>
      </c>
      <c r="G215" s="132" t="s">
        <v>229</v>
      </c>
      <c r="H215" s="133">
        <v>38.97</v>
      </c>
      <c r="I215" s="134"/>
      <c r="J215" s="135">
        <f>ROUND(I215*H215,2)</f>
        <v>0</v>
      </c>
      <c r="K215" s="131" t="s">
        <v>3</v>
      </c>
      <c r="L215" s="32"/>
      <c r="M215" s="136" t="s">
        <v>3</v>
      </c>
      <c r="N215" s="137" t="s">
        <v>42</v>
      </c>
      <c r="P215" s="138">
        <f>O215*H215</f>
        <v>0</v>
      </c>
      <c r="Q215" s="138">
        <v>0</v>
      </c>
      <c r="R215" s="138">
        <f>Q215*H215</f>
        <v>0</v>
      </c>
      <c r="S215" s="138">
        <v>0</v>
      </c>
      <c r="T215" s="139">
        <f>S215*H215</f>
        <v>0</v>
      </c>
      <c r="AR215" s="140" t="s">
        <v>164</v>
      </c>
      <c r="AT215" s="140" t="s">
        <v>160</v>
      </c>
      <c r="AU215" s="140" t="s">
        <v>81</v>
      </c>
      <c r="AY215" s="17" t="s">
        <v>157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7" t="s">
        <v>79</v>
      </c>
      <c r="BK215" s="141">
        <f>ROUND(I215*H215,2)</f>
        <v>0</v>
      </c>
      <c r="BL215" s="17" t="s">
        <v>164</v>
      </c>
      <c r="BM215" s="140" t="s">
        <v>986</v>
      </c>
    </row>
    <row r="216" spans="2:51" s="12" customFormat="1" ht="12">
      <c r="B216" s="142"/>
      <c r="D216" s="143" t="s">
        <v>166</v>
      </c>
      <c r="E216" s="144" t="s">
        <v>3</v>
      </c>
      <c r="F216" s="145" t="s">
        <v>987</v>
      </c>
      <c r="H216" s="146">
        <v>38.97</v>
      </c>
      <c r="I216" s="147"/>
      <c r="L216" s="142"/>
      <c r="M216" s="148"/>
      <c r="T216" s="149"/>
      <c r="AT216" s="144" t="s">
        <v>166</v>
      </c>
      <c r="AU216" s="144" t="s">
        <v>81</v>
      </c>
      <c r="AV216" s="12" t="s">
        <v>81</v>
      </c>
      <c r="AW216" s="12" t="s">
        <v>32</v>
      </c>
      <c r="AX216" s="12" t="s">
        <v>79</v>
      </c>
      <c r="AY216" s="144" t="s">
        <v>157</v>
      </c>
    </row>
    <row r="217" spans="2:65" s="1" customFormat="1" ht="24.2" customHeight="1">
      <c r="B217" s="128"/>
      <c r="C217" s="129" t="s">
        <v>417</v>
      </c>
      <c r="D217" s="129" t="s">
        <v>160</v>
      </c>
      <c r="E217" s="130" t="s">
        <v>988</v>
      </c>
      <c r="F217" s="131" t="s">
        <v>989</v>
      </c>
      <c r="G217" s="132" t="s">
        <v>163</v>
      </c>
      <c r="H217" s="133">
        <v>3</v>
      </c>
      <c r="I217" s="134"/>
      <c r="J217" s="135">
        <f>ROUND(I217*H217,2)</f>
        <v>0</v>
      </c>
      <c r="K217" s="131" t="s">
        <v>3</v>
      </c>
      <c r="L217" s="32"/>
      <c r="M217" s="136" t="s">
        <v>3</v>
      </c>
      <c r="N217" s="137" t="s">
        <v>42</v>
      </c>
      <c r="P217" s="138">
        <f>O217*H217</f>
        <v>0</v>
      </c>
      <c r="Q217" s="138">
        <v>0.45937</v>
      </c>
      <c r="R217" s="138">
        <f>Q217*H217</f>
        <v>1.37811</v>
      </c>
      <c r="S217" s="138">
        <v>0</v>
      </c>
      <c r="T217" s="139">
        <f>S217*H217</f>
        <v>0</v>
      </c>
      <c r="AR217" s="140" t="s">
        <v>164</v>
      </c>
      <c r="AT217" s="140" t="s">
        <v>160</v>
      </c>
      <c r="AU217" s="140" t="s">
        <v>81</v>
      </c>
      <c r="AY217" s="17" t="s">
        <v>157</v>
      </c>
      <c r="BE217" s="141">
        <f>IF(N217="základní",J217,0)</f>
        <v>0</v>
      </c>
      <c r="BF217" s="141">
        <f>IF(N217="snížená",J217,0)</f>
        <v>0</v>
      </c>
      <c r="BG217" s="141">
        <f>IF(N217="zákl. přenesená",J217,0)</f>
        <v>0</v>
      </c>
      <c r="BH217" s="141">
        <f>IF(N217="sníž. přenesená",J217,0)</f>
        <v>0</v>
      </c>
      <c r="BI217" s="141">
        <f>IF(N217="nulová",J217,0)</f>
        <v>0</v>
      </c>
      <c r="BJ217" s="17" t="s">
        <v>79</v>
      </c>
      <c r="BK217" s="141">
        <f>ROUND(I217*H217,2)</f>
        <v>0</v>
      </c>
      <c r="BL217" s="17" t="s">
        <v>164</v>
      </c>
      <c r="BM217" s="140" t="s">
        <v>990</v>
      </c>
    </row>
    <row r="218" spans="2:65" s="1" customFormat="1" ht="90" customHeight="1">
      <c r="B218" s="128"/>
      <c r="C218" s="129" t="s">
        <v>422</v>
      </c>
      <c r="D218" s="129" t="s">
        <v>160</v>
      </c>
      <c r="E218" s="130" t="s">
        <v>991</v>
      </c>
      <c r="F218" s="131" t="s">
        <v>992</v>
      </c>
      <c r="G218" s="132" t="s">
        <v>172</v>
      </c>
      <c r="H218" s="133">
        <v>0.653</v>
      </c>
      <c r="I218" s="134"/>
      <c r="J218" s="135">
        <f>ROUND(I218*H218,2)</f>
        <v>0</v>
      </c>
      <c r="K218" s="131" t="s">
        <v>173</v>
      </c>
      <c r="L218" s="32"/>
      <c r="M218" s="136" t="s">
        <v>3</v>
      </c>
      <c r="N218" s="137" t="s">
        <v>42</v>
      </c>
      <c r="P218" s="138">
        <f>O218*H218</f>
        <v>0</v>
      </c>
      <c r="Q218" s="138">
        <v>1.05409</v>
      </c>
      <c r="R218" s="138">
        <f>Q218*H218</f>
        <v>0.68832077</v>
      </c>
      <c r="S218" s="138">
        <v>0</v>
      </c>
      <c r="T218" s="139">
        <f>S218*H218</f>
        <v>0</v>
      </c>
      <c r="AR218" s="140" t="s">
        <v>164</v>
      </c>
      <c r="AT218" s="140" t="s">
        <v>160</v>
      </c>
      <c r="AU218" s="140" t="s">
        <v>81</v>
      </c>
      <c r="AY218" s="17" t="s">
        <v>157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7" t="s">
        <v>79</v>
      </c>
      <c r="BK218" s="141">
        <f>ROUND(I218*H218,2)</f>
        <v>0</v>
      </c>
      <c r="BL218" s="17" t="s">
        <v>164</v>
      </c>
      <c r="BM218" s="140" t="s">
        <v>993</v>
      </c>
    </row>
    <row r="219" spans="2:47" s="1" customFormat="1" ht="12">
      <c r="B219" s="32"/>
      <c r="D219" s="150" t="s">
        <v>175</v>
      </c>
      <c r="F219" s="151" t="s">
        <v>994</v>
      </c>
      <c r="I219" s="152"/>
      <c r="L219" s="32"/>
      <c r="M219" s="153"/>
      <c r="T219" s="53"/>
      <c r="AT219" s="17" t="s">
        <v>175</v>
      </c>
      <c r="AU219" s="17" t="s">
        <v>81</v>
      </c>
    </row>
    <row r="220" spans="2:51" s="12" customFormat="1" ht="12">
      <c r="B220" s="142"/>
      <c r="D220" s="143" t="s">
        <v>166</v>
      </c>
      <c r="E220" s="144" t="s">
        <v>3</v>
      </c>
      <c r="F220" s="145" t="s">
        <v>995</v>
      </c>
      <c r="H220" s="146">
        <v>0.653</v>
      </c>
      <c r="I220" s="147"/>
      <c r="L220" s="142"/>
      <c r="M220" s="148"/>
      <c r="T220" s="149"/>
      <c r="AT220" s="144" t="s">
        <v>166</v>
      </c>
      <c r="AU220" s="144" t="s">
        <v>81</v>
      </c>
      <c r="AV220" s="12" t="s">
        <v>81</v>
      </c>
      <c r="AW220" s="12" t="s">
        <v>32</v>
      </c>
      <c r="AX220" s="12" t="s">
        <v>79</v>
      </c>
      <c r="AY220" s="144" t="s">
        <v>157</v>
      </c>
    </row>
    <row r="221" spans="2:65" s="1" customFormat="1" ht="24.2" customHeight="1">
      <c r="B221" s="128"/>
      <c r="C221" s="129" t="s">
        <v>426</v>
      </c>
      <c r="D221" s="129" t="s">
        <v>160</v>
      </c>
      <c r="E221" s="130" t="s">
        <v>996</v>
      </c>
      <c r="F221" s="131" t="s">
        <v>997</v>
      </c>
      <c r="G221" s="132" t="s">
        <v>163</v>
      </c>
      <c r="H221" s="133">
        <v>1</v>
      </c>
      <c r="I221" s="134"/>
      <c r="J221" s="135">
        <f>ROUND(I221*H221,2)</f>
        <v>0</v>
      </c>
      <c r="K221" s="131" t="s">
        <v>3</v>
      </c>
      <c r="L221" s="32"/>
      <c r="M221" s="136" t="s">
        <v>3</v>
      </c>
      <c r="N221" s="137" t="s">
        <v>42</v>
      </c>
      <c r="P221" s="138">
        <f>O221*H221</f>
        <v>0</v>
      </c>
      <c r="Q221" s="138">
        <v>0.03882</v>
      </c>
      <c r="R221" s="138">
        <f>Q221*H221</f>
        <v>0.03882</v>
      </c>
      <c r="S221" s="138">
        <v>0</v>
      </c>
      <c r="T221" s="139">
        <f>S221*H221</f>
        <v>0</v>
      </c>
      <c r="AR221" s="140" t="s">
        <v>164</v>
      </c>
      <c r="AT221" s="140" t="s">
        <v>160</v>
      </c>
      <c r="AU221" s="140" t="s">
        <v>81</v>
      </c>
      <c r="AY221" s="17" t="s">
        <v>157</v>
      </c>
      <c r="BE221" s="141">
        <f>IF(N221="základní",J221,0)</f>
        <v>0</v>
      </c>
      <c r="BF221" s="141">
        <f>IF(N221="snížená",J221,0)</f>
        <v>0</v>
      </c>
      <c r="BG221" s="141">
        <f>IF(N221="zákl. přenesená",J221,0)</f>
        <v>0</v>
      </c>
      <c r="BH221" s="141">
        <f>IF(N221="sníž. přenesená",J221,0)</f>
        <v>0</v>
      </c>
      <c r="BI221" s="141">
        <f>IF(N221="nulová",J221,0)</f>
        <v>0</v>
      </c>
      <c r="BJ221" s="17" t="s">
        <v>79</v>
      </c>
      <c r="BK221" s="141">
        <f>ROUND(I221*H221,2)</f>
        <v>0</v>
      </c>
      <c r="BL221" s="17" t="s">
        <v>164</v>
      </c>
      <c r="BM221" s="140" t="s">
        <v>998</v>
      </c>
    </row>
    <row r="222" spans="2:51" s="12" customFormat="1" ht="12">
      <c r="B222" s="142"/>
      <c r="D222" s="143" t="s">
        <v>166</v>
      </c>
      <c r="E222" s="144" t="s">
        <v>3</v>
      </c>
      <c r="F222" s="145" t="s">
        <v>999</v>
      </c>
      <c r="H222" s="146">
        <v>1</v>
      </c>
      <c r="I222" s="147"/>
      <c r="L222" s="142"/>
      <c r="M222" s="148"/>
      <c r="T222" s="149"/>
      <c r="AT222" s="144" t="s">
        <v>166</v>
      </c>
      <c r="AU222" s="144" t="s">
        <v>81</v>
      </c>
      <c r="AV222" s="12" t="s">
        <v>81</v>
      </c>
      <c r="AW222" s="12" t="s">
        <v>32</v>
      </c>
      <c r="AX222" s="12" t="s">
        <v>79</v>
      </c>
      <c r="AY222" s="144" t="s">
        <v>157</v>
      </c>
    </row>
    <row r="223" spans="2:65" s="1" customFormat="1" ht="16.5" customHeight="1">
      <c r="B223" s="128"/>
      <c r="C223" s="155" t="s">
        <v>433</v>
      </c>
      <c r="D223" s="155" t="s">
        <v>216</v>
      </c>
      <c r="E223" s="156" t="s">
        <v>1000</v>
      </c>
      <c r="F223" s="157" t="s">
        <v>1001</v>
      </c>
      <c r="G223" s="158" t="s">
        <v>163</v>
      </c>
      <c r="H223" s="159">
        <v>1</v>
      </c>
      <c r="I223" s="160"/>
      <c r="J223" s="161">
        <f>ROUND(I223*H223,2)</f>
        <v>0</v>
      </c>
      <c r="K223" s="157" t="s">
        <v>3</v>
      </c>
      <c r="L223" s="162"/>
      <c r="M223" s="163" t="s">
        <v>3</v>
      </c>
      <c r="N223" s="164" t="s">
        <v>42</v>
      </c>
      <c r="P223" s="138">
        <f>O223*H223</f>
        <v>0</v>
      </c>
      <c r="Q223" s="138">
        <v>0.62</v>
      </c>
      <c r="R223" s="138">
        <f>Q223*H223</f>
        <v>0.62</v>
      </c>
      <c r="S223" s="138">
        <v>0</v>
      </c>
      <c r="T223" s="139">
        <f>S223*H223</f>
        <v>0</v>
      </c>
      <c r="AR223" s="140" t="s">
        <v>202</v>
      </c>
      <c r="AT223" s="140" t="s">
        <v>216</v>
      </c>
      <c r="AU223" s="140" t="s">
        <v>81</v>
      </c>
      <c r="AY223" s="17" t="s">
        <v>157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7" t="s">
        <v>79</v>
      </c>
      <c r="BK223" s="141">
        <f>ROUND(I223*H223,2)</f>
        <v>0</v>
      </c>
      <c r="BL223" s="17" t="s">
        <v>164</v>
      </c>
      <c r="BM223" s="140" t="s">
        <v>1002</v>
      </c>
    </row>
    <row r="224" spans="2:65" s="1" customFormat="1" ht="24.2" customHeight="1">
      <c r="B224" s="128"/>
      <c r="C224" s="129" t="s">
        <v>759</v>
      </c>
      <c r="D224" s="129" t="s">
        <v>160</v>
      </c>
      <c r="E224" s="130" t="s">
        <v>204</v>
      </c>
      <c r="F224" s="131" t="s">
        <v>1003</v>
      </c>
      <c r="G224" s="132" t="s">
        <v>163</v>
      </c>
      <c r="H224" s="133">
        <v>1</v>
      </c>
      <c r="I224" s="134"/>
      <c r="J224" s="135">
        <f>ROUND(I224*H224,2)</f>
        <v>0</v>
      </c>
      <c r="K224" s="131" t="s">
        <v>3</v>
      </c>
      <c r="L224" s="32"/>
      <c r="M224" s="136" t="s">
        <v>3</v>
      </c>
      <c r="N224" s="137" t="s">
        <v>42</v>
      </c>
      <c r="P224" s="138">
        <f>O224*H224</f>
        <v>0</v>
      </c>
      <c r="Q224" s="138">
        <v>0.01018</v>
      </c>
      <c r="R224" s="138">
        <f>Q224*H224</f>
        <v>0.01018</v>
      </c>
      <c r="S224" s="138">
        <v>0</v>
      </c>
      <c r="T224" s="139">
        <f>S224*H224</f>
        <v>0</v>
      </c>
      <c r="AR224" s="140" t="s">
        <v>164</v>
      </c>
      <c r="AT224" s="140" t="s">
        <v>160</v>
      </c>
      <c r="AU224" s="140" t="s">
        <v>81</v>
      </c>
      <c r="AY224" s="17" t="s">
        <v>157</v>
      </c>
      <c r="BE224" s="141">
        <f>IF(N224="základní",J224,0)</f>
        <v>0</v>
      </c>
      <c r="BF224" s="141">
        <f>IF(N224="snížená",J224,0)</f>
        <v>0</v>
      </c>
      <c r="BG224" s="141">
        <f>IF(N224="zákl. přenesená",J224,0)</f>
        <v>0</v>
      </c>
      <c r="BH224" s="141">
        <f>IF(N224="sníž. přenesená",J224,0)</f>
        <v>0</v>
      </c>
      <c r="BI224" s="141">
        <f>IF(N224="nulová",J224,0)</f>
        <v>0</v>
      </c>
      <c r="BJ224" s="17" t="s">
        <v>79</v>
      </c>
      <c r="BK224" s="141">
        <f>ROUND(I224*H224,2)</f>
        <v>0</v>
      </c>
      <c r="BL224" s="17" t="s">
        <v>164</v>
      </c>
      <c r="BM224" s="140" t="s">
        <v>1004</v>
      </c>
    </row>
    <row r="225" spans="2:51" s="12" customFormat="1" ht="12">
      <c r="B225" s="142"/>
      <c r="D225" s="143" t="s">
        <v>166</v>
      </c>
      <c r="E225" s="144" t="s">
        <v>3</v>
      </c>
      <c r="F225" s="145" t="s">
        <v>999</v>
      </c>
      <c r="H225" s="146">
        <v>1</v>
      </c>
      <c r="I225" s="147"/>
      <c r="L225" s="142"/>
      <c r="M225" s="148"/>
      <c r="T225" s="149"/>
      <c r="AT225" s="144" t="s">
        <v>166</v>
      </c>
      <c r="AU225" s="144" t="s">
        <v>81</v>
      </c>
      <c r="AV225" s="12" t="s">
        <v>81</v>
      </c>
      <c r="AW225" s="12" t="s">
        <v>32</v>
      </c>
      <c r="AX225" s="12" t="s">
        <v>79</v>
      </c>
      <c r="AY225" s="144" t="s">
        <v>157</v>
      </c>
    </row>
    <row r="226" spans="2:65" s="1" customFormat="1" ht="24.2" customHeight="1">
      <c r="B226" s="128"/>
      <c r="C226" s="129" t="s">
        <v>1005</v>
      </c>
      <c r="D226" s="129" t="s">
        <v>160</v>
      </c>
      <c r="E226" s="130" t="s">
        <v>1006</v>
      </c>
      <c r="F226" s="131" t="s">
        <v>1007</v>
      </c>
      <c r="G226" s="132" t="s">
        <v>163</v>
      </c>
      <c r="H226" s="133">
        <v>1</v>
      </c>
      <c r="I226" s="134"/>
      <c r="J226" s="135">
        <f>ROUND(I226*H226,2)</f>
        <v>0</v>
      </c>
      <c r="K226" s="131" t="s">
        <v>3</v>
      </c>
      <c r="L226" s="32"/>
      <c r="M226" s="136" t="s">
        <v>3</v>
      </c>
      <c r="N226" s="137" t="s">
        <v>42</v>
      </c>
      <c r="P226" s="138">
        <f>O226*H226</f>
        <v>0</v>
      </c>
      <c r="Q226" s="138">
        <v>0.1018</v>
      </c>
      <c r="R226" s="138">
        <f>Q226*H226</f>
        <v>0.1018</v>
      </c>
      <c r="S226" s="138">
        <v>0</v>
      </c>
      <c r="T226" s="139">
        <f>S226*H226</f>
        <v>0</v>
      </c>
      <c r="AR226" s="140" t="s">
        <v>164</v>
      </c>
      <c r="AT226" s="140" t="s">
        <v>160</v>
      </c>
      <c r="AU226" s="140" t="s">
        <v>81</v>
      </c>
      <c r="AY226" s="17" t="s">
        <v>157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7" t="s">
        <v>79</v>
      </c>
      <c r="BK226" s="141">
        <f>ROUND(I226*H226,2)</f>
        <v>0</v>
      </c>
      <c r="BL226" s="17" t="s">
        <v>164</v>
      </c>
      <c r="BM226" s="140" t="s">
        <v>1008</v>
      </c>
    </row>
    <row r="227" spans="2:51" s="12" customFormat="1" ht="12">
      <c r="B227" s="142"/>
      <c r="D227" s="143" t="s">
        <v>166</v>
      </c>
      <c r="E227" s="144" t="s">
        <v>3</v>
      </c>
      <c r="F227" s="145" t="s">
        <v>999</v>
      </c>
      <c r="H227" s="146">
        <v>1</v>
      </c>
      <c r="I227" s="147"/>
      <c r="L227" s="142"/>
      <c r="M227" s="148"/>
      <c r="T227" s="149"/>
      <c r="AT227" s="144" t="s">
        <v>166</v>
      </c>
      <c r="AU227" s="144" t="s">
        <v>81</v>
      </c>
      <c r="AV227" s="12" t="s">
        <v>81</v>
      </c>
      <c r="AW227" s="12" t="s">
        <v>32</v>
      </c>
      <c r="AX227" s="12" t="s">
        <v>79</v>
      </c>
      <c r="AY227" s="144" t="s">
        <v>157</v>
      </c>
    </row>
    <row r="228" spans="2:65" s="1" customFormat="1" ht="16.5" customHeight="1">
      <c r="B228" s="128"/>
      <c r="C228" s="129" t="s">
        <v>1009</v>
      </c>
      <c r="D228" s="129" t="s">
        <v>160</v>
      </c>
      <c r="E228" s="130" t="s">
        <v>1010</v>
      </c>
      <c r="F228" s="131" t="s">
        <v>1011</v>
      </c>
      <c r="G228" s="132" t="s">
        <v>172</v>
      </c>
      <c r="H228" s="133">
        <v>0.628</v>
      </c>
      <c r="I228" s="134"/>
      <c r="J228" s="135">
        <f>ROUND(I228*H228,2)</f>
        <v>0</v>
      </c>
      <c r="K228" s="131" t="s">
        <v>3</v>
      </c>
      <c r="L228" s="32"/>
      <c r="M228" s="136" t="s">
        <v>3</v>
      </c>
      <c r="N228" s="137" t="s">
        <v>42</v>
      </c>
      <c r="P228" s="138">
        <f>O228*H228</f>
        <v>0</v>
      </c>
      <c r="Q228" s="138">
        <v>0</v>
      </c>
      <c r="R228" s="138">
        <f>Q228*H228</f>
        <v>0</v>
      </c>
      <c r="S228" s="138">
        <v>0</v>
      </c>
      <c r="T228" s="139">
        <f>S228*H228</f>
        <v>0</v>
      </c>
      <c r="AR228" s="140" t="s">
        <v>164</v>
      </c>
      <c r="AT228" s="140" t="s">
        <v>160</v>
      </c>
      <c r="AU228" s="140" t="s">
        <v>81</v>
      </c>
      <c r="AY228" s="17" t="s">
        <v>157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7" t="s">
        <v>79</v>
      </c>
      <c r="BK228" s="141">
        <f>ROUND(I228*H228,2)</f>
        <v>0</v>
      </c>
      <c r="BL228" s="17" t="s">
        <v>164</v>
      </c>
      <c r="BM228" s="140" t="s">
        <v>1012</v>
      </c>
    </row>
    <row r="229" spans="2:51" s="12" customFormat="1" ht="12">
      <c r="B229" s="142"/>
      <c r="D229" s="143" t="s">
        <v>166</v>
      </c>
      <c r="E229" s="144" t="s">
        <v>3</v>
      </c>
      <c r="F229" s="145" t="s">
        <v>1013</v>
      </c>
      <c r="H229" s="146">
        <v>0.628</v>
      </c>
      <c r="I229" s="147"/>
      <c r="L229" s="142"/>
      <c r="M229" s="148"/>
      <c r="T229" s="149"/>
      <c r="AT229" s="144" t="s">
        <v>166</v>
      </c>
      <c r="AU229" s="144" t="s">
        <v>81</v>
      </c>
      <c r="AV229" s="12" t="s">
        <v>81</v>
      </c>
      <c r="AW229" s="12" t="s">
        <v>32</v>
      </c>
      <c r="AX229" s="12" t="s">
        <v>79</v>
      </c>
      <c r="AY229" s="144" t="s">
        <v>157</v>
      </c>
    </row>
    <row r="230" spans="2:65" s="1" customFormat="1" ht="16.5" customHeight="1">
      <c r="B230" s="128"/>
      <c r="C230" s="129" t="s">
        <v>1014</v>
      </c>
      <c r="D230" s="129" t="s">
        <v>160</v>
      </c>
      <c r="E230" s="130" t="s">
        <v>1015</v>
      </c>
      <c r="F230" s="131" t="s">
        <v>1016</v>
      </c>
      <c r="G230" s="132" t="s">
        <v>229</v>
      </c>
      <c r="H230" s="133">
        <v>77.94</v>
      </c>
      <c r="I230" s="134"/>
      <c r="J230" s="135">
        <f>ROUND(I230*H230,2)</f>
        <v>0</v>
      </c>
      <c r="K230" s="131" t="s">
        <v>173</v>
      </c>
      <c r="L230" s="32"/>
      <c r="M230" s="136" t="s">
        <v>3</v>
      </c>
      <c r="N230" s="137" t="s">
        <v>42</v>
      </c>
      <c r="P230" s="138">
        <f>O230*H230</f>
        <v>0</v>
      </c>
      <c r="Q230" s="138">
        <v>0.0002</v>
      </c>
      <c r="R230" s="138">
        <f>Q230*H230</f>
        <v>0.015588</v>
      </c>
      <c r="S230" s="138">
        <v>0</v>
      </c>
      <c r="T230" s="139">
        <f>S230*H230</f>
        <v>0</v>
      </c>
      <c r="AR230" s="140" t="s">
        <v>164</v>
      </c>
      <c r="AT230" s="140" t="s">
        <v>160</v>
      </c>
      <c r="AU230" s="140" t="s">
        <v>81</v>
      </c>
      <c r="AY230" s="17" t="s">
        <v>157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7" t="s">
        <v>79</v>
      </c>
      <c r="BK230" s="141">
        <f>ROUND(I230*H230,2)</f>
        <v>0</v>
      </c>
      <c r="BL230" s="17" t="s">
        <v>164</v>
      </c>
      <c r="BM230" s="140" t="s">
        <v>1017</v>
      </c>
    </row>
    <row r="231" spans="2:47" s="1" customFormat="1" ht="12">
      <c r="B231" s="32"/>
      <c r="D231" s="150" t="s">
        <v>175</v>
      </c>
      <c r="F231" s="151" t="s">
        <v>1018</v>
      </c>
      <c r="I231" s="152"/>
      <c r="L231" s="32"/>
      <c r="M231" s="153"/>
      <c r="T231" s="53"/>
      <c r="AT231" s="17" t="s">
        <v>175</v>
      </c>
      <c r="AU231" s="17" t="s">
        <v>81</v>
      </c>
    </row>
    <row r="232" spans="2:51" s="12" customFormat="1" ht="12">
      <c r="B232" s="142"/>
      <c r="D232" s="143" t="s">
        <v>166</v>
      </c>
      <c r="E232" s="144" t="s">
        <v>3</v>
      </c>
      <c r="F232" s="145" t="s">
        <v>1019</v>
      </c>
      <c r="H232" s="146">
        <v>77.94</v>
      </c>
      <c r="I232" s="147"/>
      <c r="L232" s="142"/>
      <c r="M232" s="148"/>
      <c r="T232" s="149"/>
      <c r="AT232" s="144" t="s">
        <v>166</v>
      </c>
      <c r="AU232" s="144" t="s">
        <v>81</v>
      </c>
      <c r="AV232" s="12" t="s">
        <v>81</v>
      </c>
      <c r="AW232" s="12" t="s">
        <v>32</v>
      </c>
      <c r="AX232" s="12" t="s">
        <v>79</v>
      </c>
      <c r="AY232" s="144" t="s">
        <v>157</v>
      </c>
    </row>
    <row r="233" spans="2:65" s="1" customFormat="1" ht="21.75" customHeight="1">
      <c r="B233" s="128"/>
      <c r="C233" s="129" t="s">
        <v>1020</v>
      </c>
      <c r="D233" s="129" t="s">
        <v>160</v>
      </c>
      <c r="E233" s="130" t="s">
        <v>1021</v>
      </c>
      <c r="F233" s="131" t="s">
        <v>1022</v>
      </c>
      <c r="G233" s="132" t="s">
        <v>229</v>
      </c>
      <c r="H233" s="133">
        <v>38.97</v>
      </c>
      <c r="I233" s="134"/>
      <c r="J233" s="135">
        <f>ROUND(I233*H233,2)</f>
        <v>0</v>
      </c>
      <c r="K233" s="131" t="s">
        <v>173</v>
      </c>
      <c r="L233" s="32"/>
      <c r="M233" s="136" t="s">
        <v>3</v>
      </c>
      <c r="N233" s="137" t="s">
        <v>42</v>
      </c>
      <c r="P233" s="138">
        <f>O233*H233</f>
        <v>0</v>
      </c>
      <c r="Q233" s="138">
        <v>9E-05</v>
      </c>
      <c r="R233" s="138">
        <f>Q233*H233</f>
        <v>0.0035073</v>
      </c>
      <c r="S233" s="138">
        <v>0</v>
      </c>
      <c r="T233" s="139">
        <f>S233*H233</f>
        <v>0</v>
      </c>
      <c r="AR233" s="140" t="s">
        <v>164</v>
      </c>
      <c r="AT233" s="140" t="s">
        <v>160</v>
      </c>
      <c r="AU233" s="140" t="s">
        <v>81</v>
      </c>
      <c r="AY233" s="17" t="s">
        <v>157</v>
      </c>
      <c r="BE233" s="141">
        <f>IF(N233="základní",J233,0)</f>
        <v>0</v>
      </c>
      <c r="BF233" s="141">
        <f>IF(N233="snížená",J233,0)</f>
        <v>0</v>
      </c>
      <c r="BG233" s="141">
        <f>IF(N233="zákl. přenesená",J233,0)</f>
        <v>0</v>
      </c>
      <c r="BH233" s="141">
        <f>IF(N233="sníž. přenesená",J233,0)</f>
        <v>0</v>
      </c>
      <c r="BI233" s="141">
        <f>IF(N233="nulová",J233,0)</f>
        <v>0</v>
      </c>
      <c r="BJ233" s="17" t="s">
        <v>79</v>
      </c>
      <c r="BK233" s="141">
        <f>ROUND(I233*H233,2)</f>
        <v>0</v>
      </c>
      <c r="BL233" s="17" t="s">
        <v>164</v>
      </c>
      <c r="BM233" s="140" t="s">
        <v>1023</v>
      </c>
    </row>
    <row r="234" spans="2:47" s="1" customFormat="1" ht="12">
      <c r="B234" s="32"/>
      <c r="D234" s="150" t="s">
        <v>175</v>
      </c>
      <c r="F234" s="151" t="s">
        <v>1024</v>
      </c>
      <c r="I234" s="152"/>
      <c r="L234" s="32"/>
      <c r="M234" s="153"/>
      <c r="T234" s="53"/>
      <c r="AT234" s="17" t="s">
        <v>175</v>
      </c>
      <c r="AU234" s="17" t="s">
        <v>81</v>
      </c>
    </row>
    <row r="235" spans="2:51" s="12" customFormat="1" ht="12">
      <c r="B235" s="142"/>
      <c r="D235" s="143" t="s">
        <v>166</v>
      </c>
      <c r="E235" s="144" t="s">
        <v>3</v>
      </c>
      <c r="F235" s="145" t="s">
        <v>1025</v>
      </c>
      <c r="H235" s="146">
        <v>38.97</v>
      </c>
      <c r="I235" s="147"/>
      <c r="L235" s="142"/>
      <c r="M235" s="148"/>
      <c r="T235" s="149"/>
      <c r="AT235" s="144" t="s">
        <v>166</v>
      </c>
      <c r="AU235" s="144" t="s">
        <v>81</v>
      </c>
      <c r="AV235" s="12" t="s">
        <v>81</v>
      </c>
      <c r="AW235" s="12" t="s">
        <v>32</v>
      </c>
      <c r="AX235" s="12" t="s">
        <v>79</v>
      </c>
      <c r="AY235" s="144" t="s">
        <v>157</v>
      </c>
    </row>
    <row r="236" spans="2:65" s="1" customFormat="1" ht="37.9" customHeight="1">
      <c r="B236" s="128"/>
      <c r="C236" s="129" t="s">
        <v>1026</v>
      </c>
      <c r="D236" s="129" t="s">
        <v>160</v>
      </c>
      <c r="E236" s="130" t="s">
        <v>1027</v>
      </c>
      <c r="F236" s="131" t="s">
        <v>1028</v>
      </c>
      <c r="G236" s="132" t="s">
        <v>163</v>
      </c>
      <c r="H236" s="133">
        <v>1</v>
      </c>
      <c r="I236" s="134"/>
      <c r="J236" s="135">
        <f>ROUND(I236*H236,2)</f>
        <v>0</v>
      </c>
      <c r="K236" s="131" t="s">
        <v>173</v>
      </c>
      <c r="L236" s="32"/>
      <c r="M236" s="136" t="s">
        <v>3</v>
      </c>
      <c r="N236" s="137" t="s">
        <v>42</v>
      </c>
      <c r="P236" s="138">
        <f>O236*H236</f>
        <v>0</v>
      </c>
      <c r="Q236" s="138">
        <v>0.00055</v>
      </c>
      <c r="R236" s="138">
        <f>Q236*H236</f>
        <v>0.00055</v>
      </c>
      <c r="S236" s="138">
        <v>0</v>
      </c>
      <c r="T236" s="139">
        <f>S236*H236</f>
        <v>0</v>
      </c>
      <c r="AR236" s="140" t="s">
        <v>164</v>
      </c>
      <c r="AT236" s="140" t="s">
        <v>160</v>
      </c>
      <c r="AU236" s="140" t="s">
        <v>81</v>
      </c>
      <c r="AY236" s="17" t="s">
        <v>157</v>
      </c>
      <c r="BE236" s="141">
        <f>IF(N236="základní",J236,0)</f>
        <v>0</v>
      </c>
      <c r="BF236" s="141">
        <f>IF(N236="snížená",J236,0)</f>
        <v>0</v>
      </c>
      <c r="BG236" s="141">
        <f>IF(N236="zákl. přenesená",J236,0)</f>
        <v>0</v>
      </c>
      <c r="BH236" s="141">
        <f>IF(N236="sníž. přenesená",J236,0)</f>
        <v>0</v>
      </c>
      <c r="BI236" s="141">
        <f>IF(N236="nulová",J236,0)</f>
        <v>0</v>
      </c>
      <c r="BJ236" s="17" t="s">
        <v>79</v>
      </c>
      <c r="BK236" s="141">
        <f>ROUND(I236*H236,2)</f>
        <v>0</v>
      </c>
      <c r="BL236" s="17" t="s">
        <v>164</v>
      </c>
      <c r="BM236" s="140" t="s">
        <v>1029</v>
      </c>
    </row>
    <row r="237" spans="2:47" s="1" customFormat="1" ht="12">
      <c r="B237" s="32"/>
      <c r="D237" s="150" t="s">
        <v>175</v>
      </c>
      <c r="F237" s="151" t="s">
        <v>1030</v>
      </c>
      <c r="I237" s="152"/>
      <c r="L237" s="32"/>
      <c r="M237" s="153"/>
      <c r="T237" s="53"/>
      <c r="AT237" s="17" t="s">
        <v>175</v>
      </c>
      <c r="AU237" s="17" t="s">
        <v>81</v>
      </c>
    </row>
    <row r="238" spans="2:51" s="12" customFormat="1" ht="12">
      <c r="B238" s="142"/>
      <c r="D238" s="143" t="s">
        <v>166</v>
      </c>
      <c r="E238" s="144" t="s">
        <v>3</v>
      </c>
      <c r="F238" s="145" t="s">
        <v>1031</v>
      </c>
      <c r="H238" s="146">
        <v>1</v>
      </c>
      <c r="I238" s="147"/>
      <c r="L238" s="142"/>
      <c r="M238" s="148"/>
      <c r="T238" s="149"/>
      <c r="AT238" s="144" t="s">
        <v>166</v>
      </c>
      <c r="AU238" s="144" t="s">
        <v>81</v>
      </c>
      <c r="AV238" s="12" t="s">
        <v>81</v>
      </c>
      <c r="AW238" s="12" t="s">
        <v>32</v>
      </c>
      <c r="AX238" s="12" t="s">
        <v>79</v>
      </c>
      <c r="AY238" s="144" t="s">
        <v>157</v>
      </c>
    </row>
    <row r="239" spans="2:63" s="11" customFormat="1" ht="22.9" customHeight="1">
      <c r="B239" s="116"/>
      <c r="D239" s="117" t="s">
        <v>70</v>
      </c>
      <c r="E239" s="126" t="s">
        <v>590</v>
      </c>
      <c r="F239" s="126" t="s">
        <v>591</v>
      </c>
      <c r="I239" s="119"/>
      <c r="J239" s="127">
        <f>BK239</f>
        <v>0</v>
      </c>
      <c r="L239" s="116"/>
      <c r="M239" s="121"/>
      <c r="P239" s="122">
        <f>SUM(P240:P249)</f>
        <v>0</v>
      </c>
      <c r="R239" s="122">
        <f>SUM(R240:R249)</f>
        <v>0</v>
      </c>
      <c r="T239" s="123">
        <f>SUM(T240:T249)</f>
        <v>0</v>
      </c>
      <c r="AR239" s="117" t="s">
        <v>79</v>
      </c>
      <c r="AT239" s="124" t="s">
        <v>70</v>
      </c>
      <c r="AU239" s="124" t="s">
        <v>79</v>
      </c>
      <c r="AY239" s="117" t="s">
        <v>157</v>
      </c>
      <c r="BK239" s="125">
        <f>SUM(BK240:BK249)</f>
        <v>0</v>
      </c>
    </row>
    <row r="240" spans="2:65" s="1" customFormat="1" ht="37.9" customHeight="1">
      <c r="B240" s="128"/>
      <c r="C240" s="129" t="s">
        <v>1032</v>
      </c>
      <c r="D240" s="129" t="s">
        <v>160</v>
      </c>
      <c r="E240" s="130" t="s">
        <v>1033</v>
      </c>
      <c r="F240" s="131" t="s">
        <v>1034</v>
      </c>
      <c r="G240" s="132" t="s">
        <v>198</v>
      </c>
      <c r="H240" s="133">
        <v>0.957</v>
      </c>
      <c r="I240" s="134"/>
      <c r="J240" s="135">
        <f>ROUND(I240*H240,2)</f>
        <v>0</v>
      </c>
      <c r="K240" s="131" t="s">
        <v>173</v>
      </c>
      <c r="L240" s="32"/>
      <c r="M240" s="136" t="s">
        <v>3</v>
      </c>
      <c r="N240" s="137" t="s">
        <v>42</v>
      </c>
      <c r="P240" s="138">
        <f>O240*H240</f>
        <v>0</v>
      </c>
      <c r="Q240" s="138">
        <v>0</v>
      </c>
      <c r="R240" s="138">
        <f>Q240*H240</f>
        <v>0</v>
      </c>
      <c r="S240" s="138">
        <v>0</v>
      </c>
      <c r="T240" s="139">
        <f>S240*H240</f>
        <v>0</v>
      </c>
      <c r="AR240" s="140" t="s">
        <v>164</v>
      </c>
      <c r="AT240" s="140" t="s">
        <v>160</v>
      </c>
      <c r="AU240" s="140" t="s">
        <v>81</v>
      </c>
      <c r="AY240" s="17" t="s">
        <v>157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7" t="s">
        <v>79</v>
      </c>
      <c r="BK240" s="141">
        <f>ROUND(I240*H240,2)</f>
        <v>0</v>
      </c>
      <c r="BL240" s="17" t="s">
        <v>164</v>
      </c>
      <c r="BM240" s="140" t="s">
        <v>1035</v>
      </c>
    </row>
    <row r="241" spans="2:47" s="1" customFormat="1" ht="12">
      <c r="B241" s="32"/>
      <c r="D241" s="150" t="s">
        <v>175</v>
      </c>
      <c r="F241" s="151" t="s">
        <v>1036</v>
      </c>
      <c r="I241" s="152"/>
      <c r="L241" s="32"/>
      <c r="M241" s="153"/>
      <c r="T241" s="53"/>
      <c r="AT241" s="17" t="s">
        <v>175</v>
      </c>
      <c r="AU241" s="17" t="s">
        <v>81</v>
      </c>
    </row>
    <row r="242" spans="2:65" s="1" customFormat="1" ht="37.9" customHeight="1">
      <c r="B242" s="128"/>
      <c r="C242" s="129" t="s">
        <v>1037</v>
      </c>
      <c r="D242" s="129" t="s">
        <v>160</v>
      </c>
      <c r="E242" s="130" t="s">
        <v>1038</v>
      </c>
      <c r="F242" s="131" t="s">
        <v>1039</v>
      </c>
      <c r="G242" s="132" t="s">
        <v>198</v>
      </c>
      <c r="H242" s="133">
        <v>8.613</v>
      </c>
      <c r="I242" s="134"/>
      <c r="J242" s="135">
        <f>ROUND(I242*H242,2)</f>
        <v>0</v>
      </c>
      <c r="K242" s="131" t="s">
        <v>173</v>
      </c>
      <c r="L242" s="32"/>
      <c r="M242" s="136" t="s">
        <v>3</v>
      </c>
      <c r="N242" s="137" t="s">
        <v>42</v>
      </c>
      <c r="P242" s="138">
        <f>O242*H242</f>
        <v>0</v>
      </c>
      <c r="Q242" s="138">
        <v>0</v>
      </c>
      <c r="R242" s="138">
        <f>Q242*H242</f>
        <v>0</v>
      </c>
      <c r="S242" s="138">
        <v>0</v>
      </c>
      <c r="T242" s="139">
        <f>S242*H242</f>
        <v>0</v>
      </c>
      <c r="AR242" s="140" t="s">
        <v>164</v>
      </c>
      <c r="AT242" s="140" t="s">
        <v>160</v>
      </c>
      <c r="AU242" s="140" t="s">
        <v>81</v>
      </c>
      <c r="AY242" s="17" t="s">
        <v>157</v>
      </c>
      <c r="BE242" s="141">
        <f>IF(N242="základní",J242,0)</f>
        <v>0</v>
      </c>
      <c r="BF242" s="141">
        <f>IF(N242="snížená",J242,0)</f>
        <v>0</v>
      </c>
      <c r="BG242" s="141">
        <f>IF(N242="zákl. přenesená",J242,0)</f>
        <v>0</v>
      </c>
      <c r="BH242" s="141">
        <f>IF(N242="sníž. přenesená",J242,0)</f>
        <v>0</v>
      </c>
      <c r="BI242" s="141">
        <f>IF(N242="nulová",J242,0)</f>
        <v>0</v>
      </c>
      <c r="BJ242" s="17" t="s">
        <v>79</v>
      </c>
      <c r="BK242" s="141">
        <f>ROUND(I242*H242,2)</f>
        <v>0</v>
      </c>
      <c r="BL242" s="17" t="s">
        <v>164</v>
      </c>
      <c r="BM242" s="140" t="s">
        <v>1040</v>
      </c>
    </row>
    <row r="243" spans="2:47" s="1" customFormat="1" ht="12">
      <c r="B243" s="32"/>
      <c r="D243" s="150" t="s">
        <v>175</v>
      </c>
      <c r="F243" s="151" t="s">
        <v>1041</v>
      </c>
      <c r="I243" s="152"/>
      <c r="L243" s="32"/>
      <c r="M243" s="153"/>
      <c r="T243" s="53"/>
      <c r="AT243" s="17" t="s">
        <v>175</v>
      </c>
      <c r="AU243" s="17" t="s">
        <v>81</v>
      </c>
    </row>
    <row r="244" spans="2:47" s="1" customFormat="1" ht="19.5">
      <c r="B244" s="32"/>
      <c r="D244" s="143" t="s">
        <v>207</v>
      </c>
      <c r="F244" s="154" t="s">
        <v>1042</v>
      </c>
      <c r="I244" s="152"/>
      <c r="L244" s="32"/>
      <c r="M244" s="153"/>
      <c r="T244" s="53"/>
      <c r="AT244" s="17" t="s">
        <v>207</v>
      </c>
      <c r="AU244" s="17" t="s">
        <v>81</v>
      </c>
    </row>
    <row r="245" spans="2:51" s="12" customFormat="1" ht="12">
      <c r="B245" s="142"/>
      <c r="D245" s="143" t="s">
        <v>166</v>
      </c>
      <c r="E245" s="144" t="s">
        <v>3</v>
      </c>
      <c r="F245" s="145" t="s">
        <v>1043</v>
      </c>
      <c r="H245" s="146">
        <v>0.957</v>
      </c>
      <c r="I245" s="147"/>
      <c r="L245" s="142"/>
      <c r="M245" s="148"/>
      <c r="T245" s="149"/>
      <c r="AT245" s="144" t="s">
        <v>166</v>
      </c>
      <c r="AU245" s="144" t="s">
        <v>81</v>
      </c>
      <c r="AV245" s="12" t="s">
        <v>81</v>
      </c>
      <c r="AW245" s="12" t="s">
        <v>32</v>
      </c>
      <c r="AX245" s="12" t="s">
        <v>79</v>
      </c>
      <c r="AY245" s="144" t="s">
        <v>157</v>
      </c>
    </row>
    <row r="246" spans="2:51" s="12" customFormat="1" ht="12">
      <c r="B246" s="142"/>
      <c r="D246" s="143" t="s">
        <v>166</v>
      </c>
      <c r="F246" s="145" t="s">
        <v>1044</v>
      </c>
      <c r="H246" s="146">
        <v>8.613</v>
      </c>
      <c r="I246" s="147"/>
      <c r="L246" s="142"/>
      <c r="M246" s="148"/>
      <c r="T246" s="149"/>
      <c r="AT246" s="144" t="s">
        <v>166</v>
      </c>
      <c r="AU246" s="144" t="s">
        <v>81</v>
      </c>
      <c r="AV246" s="12" t="s">
        <v>81</v>
      </c>
      <c r="AW246" s="12" t="s">
        <v>4</v>
      </c>
      <c r="AX246" s="12" t="s">
        <v>79</v>
      </c>
      <c r="AY246" s="144" t="s">
        <v>157</v>
      </c>
    </row>
    <row r="247" spans="2:65" s="1" customFormat="1" ht="44.25" customHeight="1">
      <c r="B247" s="128"/>
      <c r="C247" s="129" t="s">
        <v>1045</v>
      </c>
      <c r="D247" s="129" t="s">
        <v>160</v>
      </c>
      <c r="E247" s="130" t="s">
        <v>1046</v>
      </c>
      <c r="F247" s="131" t="s">
        <v>471</v>
      </c>
      <c r="G247" s="132" t="s">
        <v>198</v>
      </c>
      <c r="H247" s="133">
        <v>0.957</v>
      </c>
      <c r="I247" s="134"/>
      <c r="J247" s="135">
        <f>ROUND(I247*H247,2)</f>
        <v>0</v>
      </c>
      <c r="K247" s="131" t="s">
        <v>173</v>
      </c>
      <c r="L247" s="32"/>
      <c r="M247" s="136" t="s">
        <v>3</v>
      </c>
      <c r="N247" s="137" t="s">
        <v>42</v>
      </c>
      <c r="P247" s="138">
        <f>O247*H247</f>
        <v>0</v>
      </c>
      <c r="Q247" s="138">
        <v>0</v>
      </c>
      <c r="R247" s="138">
        <f>Q247*H247</f>
        <v>0</v>
      </c>
      <c r="S247" s="138">
        <v>0</v>
      </c>
      <c r="T247" s="139">
        <f>S247*H247</f>
        <v>0</v>
      </c>
      <c r="AR247" s="140" t="s">
        <v>164</v>
      </c>
      <c r="AT247" s="140" t="s">
        <v>160</v>
      </c>
      <c r="AU247" s="140" t="s">
        <v>81</v>
      </c>
      <c r="AY247" s="17" t="s">
        <v>157</v>
      </c>
      <c r="BE247" s="141">
        <f>IF(N247="základní",J247,0)</f>
        <v>0</v>
      </c>
      <c r="BF247" s="141">
        <f>IF(N247="snížená",J247,0)</f>
        <v>0</v>
      </c>
      <c r="BG247" s="141">
        <f>IF(N247="zákl. přenesená",J247,0)</f>
        <v>0</v>
      </c>
      <c r="BH247" s="141">
        <f>IF(N247="sníž. přenesená",J247,0)</f>
        <v>0</v>
      </c>
      <c r="BI247" s="141">
        <f>IF(N247="nulová",J247,0)</f>
        <v>0</v>
      </c>
      <c r="BJ247" s="17" t="s">
        <v>79</v>
      </c>
      <c r="BK247" s="141">
        <f>ROUND(I247*H247,2)</f>
        <v>0</v>
      </c>
      <c r="BL247" s="17" t="s">
        <v>164</v>
      </c>
      <c r="BM247" s="140" t="s">
        <v>1047</v>
      </c>
    </row>
    <row r="248" spans="2:47" s="1" customFormat="1" ht="12">
      <c r="B248" s="32"/>
      <c r="D248" s="150" t="s">
        <v>175</v>
      </c>
      <c r="F248" s="151" t="s">
        <v>1048</v>
      </c>
      <c r="I248" s="152"/>
      <c r="L248" s="32"/>
      <c r="M248" s="153"/>
      <c r="T248" s="53"/>
      <c r="AT248" s="17" t="s">
        <v>175</v>
      </c>
      <c r="AU248" s="17" t="s">
        <v>81</v>
      </c>
    </row>
    <row r="249" spans="2:51" s="12" customFormat="1" ht="12">
      <c r="B249" s="142"/>
      <c r="D249" s="143" t="s">
        <v>166</v>
      </c>
      <c r="E249" s="144" t="s">
        <v>3</v>
      </c>
      <c r="F249" s="145" t="s">
        <v>1049</v>
      </c>
      <c r="H249" s="146">
        <v>0.957</v>
      </c>
      <c r="I249" s="147"/>
      <c r="L249" s="142"/>
      <c r="M249" s="148"/>
      <c r="T249" s="149"/>
      <c r="AT249" s="144" t="s">
        <v>166</v>
      </c>
      <c r="AU249" s="144" t="s">
        <v>81</v>
      </c>
      <c r="AV249" s="12" t="s">
        <v>81</v>
      </c>
      <c r="AW249" s="12" t="s">
        <v>32</v>
      </c>
      <c r="AX249" s="12" t="s">
        <v>79</v>
      </c>
      <c r="AY249" s="144" t="s">
        <v>157</v>
      </c>
    </row>
    <row r="250" spans="2:63" s="11" customFormat="1" ht="22.9" customHeight="1">
      <c r="B250" s="116"/>
      <c r="D250" s="117" t="s">
        <v>70</v>
      </c>
      <c r="E250" s="126" t="s">
        <v>329</v>
      </c>
      <c r="F250" s="126" t="s">
        <v>330</v>
      </c>
      <c r="I250" s="119"/>
      <c r="J250" s="127">
        <f>BK250</f>
        <v>0</v>
      </c>
      <c r="L250" s="116"/>
      <c r="M250" s="121"/>
      <c r="P250" s="122">
        <f>SUM(P251:P252)</f>
        <v>0</v>
      </c>
      <c r="R250" s="122">
        <f>SUM(R251:R252)</f>
        <v>0</v>
      </c>
      <c r="T250" s="123">
        <f>SUM(T251:T252)</f>
        <v>0</v>
      </c>
      <c r="AR250" s="117" t="s">
        <v>79</v>
      </c>
      <c r="AT250" s="124" t="s">
        <v>70</v>
      </c>
      <c r="AU250" s="124" t="s">
        <v>79</v>
      </c>
      <c r="AY250" s="117" t="s">
        <v>157</v>
      </c>
      <c r="BK250" s="125">
        <f>SUM(BK251:BK252)</f>
        <v>0</v>
      </c>
    </row>
    <row r="251" spans="2:65" s="1" customFormat="1" ht="37.9" customHeight="1">
      <c r="B251" s="128"/>
      <c r="C251" s="129" t="s">
        <v>1050</v>
      </c>
      <c r="D251" s="129" t="s">
        <v>160</v>
      </c>
      <c r="E251" s="130" t="s">
        <v>1051</v>
      </c>
      <c r="F251" s="131" t="s">
        <v>1052</v>
      </c>
      <c r="G251" s="132" t="s">
        <v>198</v>
      </c>
      <c r="H251" s="133">
        <v>3.636</v>
      </c>
      <c r="I251" s="134"/>
      <c r="J251" s="135">
        <f>ROUND(I251*H251,2)</f>
        <v>0</v>
      </c>
      <c r="K251" s="131" t="s">
        <v>173</v>
      </c>
      <c r="L251" s="32"/>
      <c r="M251" s="136" t="s">
        <v>3</v>
      </c>
      <c r="N251" s="137" t="s">
        <v>42</v>
      </c>
      <c r="P251" s="138">
        <f>O251*H251</f>
        <v>0</v>
      </c>
      <c r="Q251" s="138">
        <v>0</v>
      </c>
      <c r="R251" s="138">
        <f>Q251*H251</f>
        <v>0</v>
      </c>
      <c r="S251" s="138">
        <v>0</v>
      </c>
      <c r="T251" s="139">
        <f>S251*H251</f>
        <v>0</v>
      </c>
      <c r="AR251" s="140" t="s">
        <v>164</v>
      </c>
      <c r="AT251" s="140" t="s">
        <v>160</v>
      </c>
      <c r="AU251" s="140" t="s">
        <v>81</v>
      </c>
      <c r="AY251" s="17" t="s">
        <v>157</v>
      </c>
      <c r="BE251" s="141">
        <f>IF(N251="základní",J251,0)</f>
        <v>0</v>
      </c>
      <c r="BF251" s="141">
        <f>IF(N251="snížená",J251,0)</f>
        <v>0</v>
      </c>
      <c r="BG251" s="141">
        <f>IF(N251="zákl. přenesená",J251,0)</f>
        <v>0</v>
      </c>
      <c r="BH251" s="141">
        <f>IF(N251="sníž. přenesená",J251,0)</f>
        <v>0</v>
      </c>
      <c r="BI251" s="141">
        <f>IF(N251="nulová",J251,0)</f>
        <v>0</v>
      </c>
      <c r="BJ251" s="17" t="s">
        <v>79</v>
      </c>
      <c r="BK251" s="141">
        <f>ROUND(I251*H251,2)</f>
        <v>0</v>
      </c>
      <c r="BL251" s="17" t="s">
        <v>164</v>
      </c>
      <c r="BM251" s="140" t="s">
        <v>1053</v>
      </c>
    </row>
    <row r="252" spans="2:47" s="1" customFormat="1" ht="12">
      <c r="B252" s="32"/>
      <c r="D252" s="150" t="s">
        <v>175</v>
      </c>
      <c r="F252" s="151" t="s">
        <v>1054</v>
      </c>
      <c r="I252" s="152"/>
      <c r="L252" s="32"/>
      <c r="M252" s="175"/>
      <c r="N252" s="176"/>
      <c r="O252" s="176"/>
      <c r="P252" s="176"/>
      <c r="Q252" s="176"/>
      <c r="R252" s="176"/>
      <c r="S252" s="176"/>
      <c r="T252" s="177"/>
      <c r="AT252" s="17" t="s">
        <v>175</v>
      </c>
      <c r="AU252" s="17" t="s">
        <v>81</v>
      </c>
    </row>
    <row r="253" spans="2:12" s="1" customFormat="1" ht="6.95" customHeight="1">
      <c r="B253" s="41"/>
      <c r="C253" s="42"/>
      <c r="D253" s="42"/>
      <c r="E253" s="42"/>
      <c r="F253" s="42"/>
      <c r="G253" s="42"/>
      <c r="H253" s="42"/>
      <c r="I253" s="42"/>
      <c r="J253" s="42"/>
      <c r="K253" s="42"/>
      <c r="L253" s="32"/>
    </row>
  </sheetData>
  <autoFilter ref="C84:K25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113107322"/>
    <hyperlink ref="F92" r:id="rId2" display="https://podminky.urs.cz/item/CS_URS_2022_01/121151103"/>
    <hyperlink ref="F97" r:id="rId3" display="https://podminky.urs.cz/item/CS_URS_2022_01/131151103"/>
    <hyperlink ref="F100" r:id="rId4" display="https://podminky.urs.cz/item/CS_URS_2022_01/131251103"/>
    <hyperlink ref="F104" r:id="rId5" display="https://podminky.urs.cz/item/CS_URS_2022_01/132154203"/>
    <hyperlink ref="F107" r:id="rId6" display="https://podminky.urs.cz/item/CS_URS_2022_01/132254203"/>
    <hyperlink ref="F114" r:id="rId7" display="https://podminky.urs.cz/item/CS_URS_2022_01/151101201"/>
    <hyperlink ref="F118" r:id="rId8" display="https://podminky.urs.cz/item/CS_URS_2022_01/151101211"/>
    <hyperlink ref="F120" r:id="rId9" display="https://podminky.urs.cz/item/CS_URS_2022_01/162351104"/>
    <hyperlink ref="F126" r:id="rId10" display="https://podminky.urs.cz/item/CS_URS_2022_01/162751117"/>
    <hyperlink ref="F130" r:id="rId11" display="https://podminky.urs.cz/item/CS_URS_2022_01/171201221"/>
    <hyperlink ref="F136" r:id="rId12" display="https://podminky.urs.cz/item/CS_URS_2022_01/174151101"/>
    <hyperlink ref="F143" r:id="rId13" display="https://podminky.urs.cz/item/CS_URS_2022_01/175151101"/>
    <hyperlink ref="F152" r:id="rId14" display="https://podminky.urs.cz/item/CS_URS_2022_01/451572111"/>
    <hyperlink ref="F157" r:id="rId15" display="https://podminky.urs.cz/item/CS_URS_2022_01/452311131"/>
    <hyperlink ref="F160" r:id="rId16" display="https://podminky.urs.cz/item/CS_URS_2022_01/452313131"/>
    <hyperlink ref="F164" r:id="rId17" display="https://podminky.urs.cz/item/CS_URS_2022_01/452351101"/>
    <hyperlink ref="F171" r:id="rId18" display="https://podminky.urs.cz/item/CS_URS_2022_01/811391111"/>
    <hyperlink ref="F175" r:id="rId19" display="https://podminky.urs.cz/item/CS_URS_2022_01/850245121"/>
    <hyperlink ref="F182" r:id="rId20" display="https://podminky.urs.cz/item/CS_URS_2022_01/851241131"/>
    <hyperlink ref="F189" r:id="rId21" display="https://podminky.urs.cz/item/CS_URS_2022_01/852242122"/>
    <hyperlink ref="F195" r:id="rId22" display="https://podminky.urs.cz/item/CS_URS_2022_01/857241131"/>
    <hyperlink ref="F206" r:id="rId23" display="https://podminky.urs.cz/item/CS_URS_2022_01/871241141"/>
    <hyperlink ref="F211" r:id="rId24" display="https://podminky.urs.cz/item/CS_URS_2022_01/891245111"/>
    <hyperlink ref="F219" r:id="rId25" display="https://podminky.urs.cz/item/CS_URS_2022_01/893225111"/>
    <hyperlink ref="F231" r:id="rId26" display="https://podminky.urs.cz/item/CS_URS_2022_01/899721112"/>
    <hyperlink ref="F234" r:id="rId27" display="https://podminky.urs.cz/item/CS_URS_2022_01/899722113"/>
    <hyperlink ref="F237" r:id="rId28" display="https://podminky.urs.cz/item/CS_URS_2022_01/899911162"/>
    <hyperlink ref="F241" r:id="rId29" display="https://podminky.urs.cz/item/CS_URS_2022_01/997221551"/>
    <hyperlink ref="F243" r:id="rId30" display="https://podminky.urs.cz/item/CS_URS_2022_01/997221559"/>
    <hyperlink ref="F248" r:id="rId31" display="https://podminky.urs.cz/item/CS_URS_2022_01/997221655"/>
    <hyperlink ref="F252" r:id="rId32" display="https://podminky.urs.cz/item/CS_URS_2022_01/998273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0"/>
  <sheetViews>
    <sheetView showGridLines="0" workbookViewId="0" topLeftCell="A158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96</v>
      </c>
      <c r="AZ2" s="85" t="s">
        <v>48</v>
      </c>
      <c r="BA2" s="85" t="s">
        <v>1055</v>
      </c>
      <c r="BB2" s="85" t="s">
        <v>172</v>
      </c>
      <c r="BC2" s="85" t="s">
        <v>1056</v>
      </c>
      <c r="BD2" s="85" t="s">
        <v>81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85" t="s">
        <v>778</v>
      </c>
      <c r="BA3" s="85" t="s">
        <v>1057</v>
      </c>
      <c r="BB3" s="85" t="s">
        <v>172</v>
      </c>
      <c r="BC3" s="85" t="s">
        <v>279</v>
      </c>
      <c r="BD3" s="85" t="s">
        <v>81</v>
      </c>
    </row>
    <row r="4" spans="2:56" ht="24.95" customHeight="1">
      <c r="B4" s="20"/>
      <c r="D4" s="21" t="s">
        <v>115</v>
      </c>
      <c r="L4" s="20"/>
      <c r="M4" s="86" t="s">
        <v>11</v>
      </c>
      <c r="AT4" s="17" t="s">
        <v>4</v>
      </c>
      <c r="AZ4" s="85" t="s">
        <v>790</v>
      </c>
      <c r="BA4" s="85" t="s">
        <v>791</v>
      </c>
      <c r="BB4" s="85" t="s">
        <v>172</v>
      </c>
      <c r="BC4" s="85" t="s">
        <v>1058</v>
      </c>
      <c r="BD4" s="85" t="s">
        <v>81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1059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ROUND(J86,2)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ROUND((SUM(BE86:BE179)),2)</f>
        <v>0</v>
      </c>
      <c r="I33" s="90">
        <v>0.21</v>
      </c>
      <c r="J33" s="89">
        <f>ROUND(((SUM(BE86:BE179))*I33),2)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ROUND((SUM(BF86:BF179)),2)</f>
        <v>0</v>
      </c>
      <c r="I34" s="90">
        <v>0.15</v>
      </c>
      <c r="J34" s="89">
        <f>ROUND(((SUM(BF86:BF179))*I34),2)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ROUND((SUM(BG86:BG179)),2)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ROUND((SUM(BH86:BH179)),2)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ROUND((SUM(BI86:BI179)),2)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06 - SO 06 - Oplocení a terénní úpravy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J86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</v>
      </c>
      <c r="E60" s="102"/>
      <c r="F60" s="102"/>
      <c r="G60" s="102"/>
      <c r="H60" s="102"/>
      <c r="I60" s="102"/>
      <c r="J60" s="103">
        <f>J87</f>
        <v>0</v>
      </c>
      <c r="L60" s="100"/>
    </row>
    <row r="61" spans="2:12" s="9" customFormat="1" ht="19.9" customHeight="1">
      <c r="B61" s="104"/>
      <c r="D61" s="105" t="s">
        <v>441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12" s="9" customFormat="1" ht="19.9" customHeight="1">
      <c r="B62" s="104"/>
      <c r="D62" s="105" t="s">
        <v>442</v>
      </c>
      <c r="E62" s="106"/>
      <c r="F62" s="106"/>
      <c r="G62" s="106"/>
      <c r="H62" s="106"/>
      <c r="I62" s="106"/>
      <c r="J62" s="107">
        <f>J126</f>
        <v>0</v>
      </c>
      <c r="L62" s="104"/>
    </row>
    <row r="63" spans="2:12" s="9" customFormat="1" ht="19.9" customHeight="1">
      <c r="B63" s="104"/>
      <c r="D63" s="105" t="s">
        <v>132</v>
      </c>
      <c r="E63" s="106"/>
      <c r="F63" s="106"/>
      <c r="G63" s="106"/>
      <c r="H63" s="106"/>
      <c r="I63" s="106"/>
      <c r="J63" s="107">
        <f>J136</f>
        <v>0</v>
      </c>
      <c r="L63" s="104"/>
    </row>
    <row r="64" spans="2:12" s="9" customFormat="1" ht="19.9" customHeight="1">
      <c r="B64" s="104"/>
      <c r="D64" s="105" t="s">
        <v>1060</v>
      </c>
      <c r="E64" s="106"/>
      <c r="F64" s="106"/>
      <c r="G64" s="106"/>
      <c r="H64" s="106"/>
      <c r="I64" s="106"/>
      <c r="J64" s="107">
        <f>J144</f>
        <v>0</v>
      </c>
      <c r="L64" s="104"/>
    </row>
    <row r="65" spans="2:12" s="9" customFormat="1" ht="19.9" customHeight="1">
      <c r="B65" s="104"/>
      <c r="D65" s="105" t="s">
        <v>527</v>
      </c>
      <c r="E65" s="106"/>
      <c r="F65" s="106"/>
      <c r="G65" s="106"/>
      <c r="H65" s="106"/>
      <c r="I65" s="106"/>
      <c r="J65" s="107">
        <f>J163</f>
        <v>0</v>
      </c>
      <c r="L65" s="104"/>
    </row>
    <row r="66" spans="2:12" s="9" customFormat="1" ht="19.9" customHeight="1">
      <c r="B66" s="104"/>
      <c r="D66" s="105" t="s">
        <v>136</v>
      </c>
      <c r="E66" s="106"/>
      <c r="F66" s="106"/>
      <c r="G66" s="106"/>
      <c r="H66" s="106"/>
      <c r="I66" s="106"/>
      <c r="J66" s="107">
        <f>J177</f>
        <v>0</v>
      </c>
      <c r="L66" s="104"/>
    </row>
    <row r="67" spans="2:12" s="1" customFormat="1" ht="21.75" customHeight="1">
      <c r="B67" s="32"/>
      <c r="L67" s="32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32"/>
    </row>
    <row r="72" spans="2:12" s="1" customFormat="1" ht="6.9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32"/>
    </row>
    <row r="73" spans="2:12" s="1" customFormat="1" ht="24.95" customHeight="1">
      <c r="B73" s="32"/>
      <c r="C73" s="21" t="s">
        <v>142</v>
      </c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17</v>
      </c>
      <c r="L75" s="32"/>
    </row>
    <row r="76" spans="2:12" s="1" customFormat="1" ht="16.5" customHeight="1">
      <c r="B76" s="32"/>
      <c r="E76" s="345" t="str">
        <f>E7</f>
        <v>Jizerní Vtelno - Úpravna vody - rekonstrukce, úprava 24.6.</v>
      </c>
      <c r="F76" s="346"/>
      <c r="G76" s="346"/>
      <c r="H76" s="346"/>
      <c r="L76" s="32"/>
    </row>
    <row r="77" spans="2:12" s="1" customFormat="1" ht="12" customHeight="1">
      <c r="B77" s="32"/>
      <c r="C77" s="27" t="s">
        <v>125</v>
      </c>
      <c r="L77" s="32"/>
    </row>
    <row r="78" spans="2:12" s="1" customFormat="1" ht="16.5" customHeight="1">
      <c r="B78" s="32"/>
      <c r="E78" s="329" t="str">
        <f>E9</f>
        <v>06 - SO 06 - Oplocení a terénní úpravy</v>
      </c>
      <c r="F78" s="344"/>
      <c r="G78" s="344"/>
      <c r="H78" s="344"/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21</v>
      </c>
      <c r="F80" s="25" t="str">
        <f>F12</f>
        <v xml:space="preserve"> </v>
      </c>
      <c r="I80" s="27" t="s">
        <v>23</v>
      </c>
      <c r="J80" s="49" t="str">
        <f>IF(J12="","",J12)</f>
        <v>21. 4. 2022</v>
      </c>
      <c r="L80" s="32"/>
    </row>
    <row r="81" spans="2:12" s="1" customFormat="1" ht="6.95" customHeight="1">
      <c r="B81" s="32"/>
      <c r="L81" s="32"/>
    </row>
    <row r="82" spans="2:12" s="1" customFormat="1" ht="40.15" customHeight="1">
      <c r="B82" s="32"/>
      <c r="C82" s="27" t="s">
        <v>25</v>
      </c>
      <c r="F82" s="25" t="str">
        <f>E15</f>
        <v xml:space="preserve"> </v>
      </c>
      <c r="I82" s="27" t="s">
        <v>30</v>
      </c>
      <c r="J82" s="30" t="str">
        <f>E21</f>
        <v>Vodohospodářské inženýrské stavby, a.s.</v>
      </c>
      <c r="L82" s="32"/>
    </row>
    <row r="83" spans="2:12" s="1" customFormat="1" ht="15.2" customHeight="1">
      <c r="B83" s="32"/>
      <c r="C83" s="27" t="s">
        <v>28</v>
      </c>
      <c r="F83" s="25" t="str">
        <f>IF(E18="","",E18)</f>
        <v>Vyplň údaj</v>
      </c>
      <c r="I83" s="27" t="s">
        <v>33</v>
      </c>
      <c r="J83" s="30" t="str">
        <f>E24</f>
        <v>Ing. Josef Němeček</v>
      </c>
      <c r="L83" s="32"/>
    </row>
    <row r="84" spans="2:12" s="1" customFormat="1" ht="10.35" customHeight="1">
      <c r="B84" s="32"/>
      <c r="L84" s="32"/>
    </row>
    <row r="85" spans="2:20" s="10" customFormat="1" ht="29.25" customHeight="1">
      <c r="B85" s="108"/>
      <c r="C85" s="109" t="s">
        <v>143</v>
      </c>
      <c r="D85" s="110" t="s">
        <v>56</v>
      </c>
      <c r="E85" s="110" t="s">
        <v>52</v>
      </c>
      <c r="F85" s="110" t="s">
        <v>53</v>
      </c>
      <c r="G85" s="110" t="s">
        <v>144</v>
      </c>
      <c r="H85" s="110" t="s">
        <v>145</v>
      </c>
      <c r="I85" s="110" t="s">
        <v>146</v>
      </c>
      <c r="J85" s="110" t="s">
        <v>129</v>
      </c>
      <c r="K85" s="111" t="s">
        <v>147</v>
      </c>
      <c r="L85" s="108"/>
      <c r="M85" s="56" t="s">
        <v>3</v>
      </c>
      <c r="N85" s="57" t="s">
        <v>41</v>
      </c>
      <c r="O85" s="57" t="s">
        <v>148</v>
      </c>
      <c r="P85" s="57" t="s">
        <v>149</v>
      </c>
      <c r="Q85" s="57" t="s">
        <v>150</v>
      </c>
      <c r="R85" s="57" t="s">
        <v>151</v>
      </c>
      <c r="S85" s="57" t="s">
        <v>152</v>
      </c>
      <c r="T85" s="58" t="s">
        <v>153</v>
      </c>
    </row>
    <row r="86" spans="2:63" s="1" customFormat="1" ht="22.9" customHeight="1">
      <c r="B86" s="32"/>
      <c r="C86" s="61" t="s">
        <v>154</v>
      </c>
      <c r="J86" s="112">
        <f>BK86</f>
        <v>0</v>
      </c>
      <c r="L86" s="32"/>
      <c r="M86" s="59"/>
      <c r="N86" s="50"/>
      <c r="O86" s="50"/>
      <c r="P86" s="113">
        <f>P87</f>
        <v>0</v>
      </c>
      <c r="Q86" s="50"/>
      <c r="R86" s="113">
        <f>R87</f>
        <v>26.245067549999998</v>
      </c>
      <c r="S86" s="50"/>
      <c r="T86" s="114">
        <f>T87</f>
        <v>0</v>
      </c>
      <c r="AT86" s="17" t="s">
        <v>70</v>
      </c>
      <c r="AU86" s="17" t="s">
        <v>130</v>
      </c>
      <c r="BK86" s="115">
        <f>BK87</f>
        <v>0</v>
      </c>
    </row>
    <row r="87" spans="2:63" s="11" customFormat="1" ht="25.9" customHeight="1">
      <c r="B87" s="116"/>
      <c r="D87" s="117" t="s">
        <v>70</v>
      </c>
      <c r="E87" s="118" t="s">
        <v>155</v>
      </c>
      <c r="F87" s="118" t="s">
        <v>156</v>
      </c>
      <c r="I87" s="119"/>
      <c r="J87" s="120">
        <f>BK87</f>
        <v>0</v>
      </c>
      <c r="L87" s="116"/>
      <c r="M87" s="121"/>
      <c r="P87" s="122">
        <f>P88+P126+P136+P144+P163+P177</f>
        <v>0</v>
      </c>
      <c r="R87" s="122">
        <f>R88+R126+R136+R144+R163+R177</f>
        <v>26.245067549999998</v>
      </c>
      <c r="T87" s="123">
        <f>T88+T126+T136+T144+T163+T177</f>
        <v>0</v>
      </c>
      <c r="AR87" s="117" t="s">
        <v>79</v>
      </c>
      <c r="AT87" s="124" t="s">
        <v>70</v>
      </c>
      <c r="AU87" s="124" t="s">
        <v>71</v>
      </c>
      <c r="AY87" s="117" t="s">
        <v>157</v>
      </c>
      <c r="BK87" s="125">
        <f>BK88+BK126+BK136+BK144+BK163+BK177</f>
        <v>0</v>
      </c>
    </row>
    <row r="88" spans="2:63" s="11" customFormat="1" ht="22.9" customHeight="1">
      <c r="B88" s="116"/>
      <c r="D88" s="117" t="s">
        <v>70</v>
      </c>
      <c r="E88" s="126" t="s">
        <v>79</v>
      </c>
      <c r="F88" s="126" t="s">
        <v>444</v>
      </c>
      <c r="I88" s="119"/>
      <c r="J88" s="127">
        <f>BK88</f>
        <v>0</v>
      </c>
      <c r="L88" s="116"/>
      <c r="M88" s="121"/>
      <c r="P88" s="122">
        <f>SUM(P89:P125)</f>
        <v>0</v>
      </c>
      <c r="R88" s="122">
        <f>SUM(R89:R125)</f>
        <v>0.396</v>
      </c>
      <c r="T88" s="123">
        <f>SUM(T89:T125)</f>
        <v>0</v>
      </c>
      <c r="AR88" s="117" t="s">
        <v>79</v>
      </c>
      <c r="AT88" s="124" t="s">
        <v>70</v>
      </c>
      <c r="AU88" s="124" t="s">
        <v>79</v>
      </c>
      <c r="AY88" s="117" t="s">
        <v>157</v>
      </c>
      <c r="BK88" s="125">
        <f>SUM(BK89:BK125)</f>
        <v>0</v>
      </c>
    </row>
    <row r="89" spans="2:65" s="1" customFormat="1" ht="24.2" customHeight="1">
      <c r="B89" s="128"/>
      <c r="C89" s="129" t="s">
        <v>79</v>
      </c>
      <c r="D89" s="129" t="s">
        <v>160</v>
      </c>
      <c r="E89" s="130" t="s">
        <v>1061</v>
      </c>
      <c r="F89" s="131" t="s">
        <v>1062</v>
      </c>
      <c r="G89" s="132" t="s">
        <v>110</v>
      </c>
      <c r="H89" s="133">
        <v>285</v>
      </c>
      <c r="I89" s="134"/>
      <c r="J89" s="135">
        <f>ROUND(I89*H89,2)</f>
        <v>0</v>
      </c>
      <c r="K89" s="131" t="s">
        <v>173</v>
      </c>
      <c r="L89" s="32"/>
      <c r="M89" s="136" t="s">
        <v>3</v>
      </c>
      <c r="N89" s="137" t="s">
        <v>42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164</v>
      </c>
      <c r="AT89" s="140" t="s">
        <v>160</v>
      </c>
      <c r="AU89" s="140" t="s">
        <v>81</v>
      </c>
      <c r="AY89" s="17" t="s">
        <v>157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7" t="s">
        <v>79</v>
      </c>
      <c r="BK89" s="141">
        <f>ROUND(I89*H89,2)</f>
        <v>0</v>
      </c>
      <c r="BL89" s="17" t="s">
        <v>164</v>
      </c>
      <c r="BM89" s="140" t="s">
        <v>1063</v>
      </c>
    </row>
    <row r="90" spans="2:47" s="1" customFormat="1" ht="12">
      <c r="B90" s="32"/>
      <c r="D90" s="150" t="s">
        <v>175</v>
      </c>
      <c r="F90" s="151" t="s">
        <v>1064</v>
      </c>
      <c r="I90" s="152"/>
      <c r="L90" s="32"/>
      <c r="M90" s="153"/>
      <c r="T90" s="53"/>
      <c r="AT90" s="17" t="s">
        <v>175</v>
      </c>
      <c r="AU90" s="17" t="s">
        <v>81</v>
      </c>
    </row>
    <row r="91" spans="2:51" s="12" customFormat="1" ht="12">
      <c r="B91" s="142"/>
      <c r="D91" s="143" t="s">
        <v>166</v>
      </c>
      <c r="E91" s="144" t="s">
        <v>3</v>
      </c>
      <c r="F91" s="145" t="s">
        <v>1065</v>
      </c>
      <c r="H91" s="146">
        <v>285</v>
      </c>
      <c r="I91" s="147"/>
      <c r="L91" s="142"/>
      <c r="M91" s="148"/>
      <c r="T91" s="149"/>
      <c r="AT91" s="144" t="s">
        <v>166</v>
      </c>
      <c r="AU91" s="144" t="s">
        <v>81</v>
      </c>
      <c r="AV91" s="12" t="s">
        <v>81</v>
      </c>
      <c r="AW91" s="12" t="s">
        <v>32</v>
      </c>
      <c r="AX91" s="12" t="s">
        <v>79</v>
      </c>
      <c r="AY91" s="144" t="s">
        <v>157</v>
      </c>
    </row>
    <row r="92" spans="2:65" s="1" customFormat="1" ht="37.9" customHeight="1">
      <c r="B92" s="128"/>
      <c r="C92" s="129" t="s">
        <v>81</v>
      </c>
      <c r="D92" s="129" t="s">
        <v>160</v>
      </c>
      <c r="E92" s="130" t="s">
        <v>1066</v>
      </c>
      <c r="F92" s="131" t="s">
        <v>1067</v>
      </c>
      <c r="G92" s="132" t="s">
        <v>172</v>
      </c>
      <c r="H92" s="133">
        <v>0.99</v>
      </c>
      <c r="I92" s="134"/>
      <c r="J92" s="135">
        <f>ROUND(I92*H92,2)</f>
        <v>0</v>
      </c>
      <c r="K92" s="131" t="s">
        <v>407</v>
      </c>
      <c r="L92" s="32"/>
      <c r="M92" s="136" t="s">
        <v>3</v>
      </c>
      <c r="N92" s="137" t="s">
        <v>42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164</v>
      </c>
      <c r="AT92" s="140" t="s">
        <v>160</v>
      </c>
      <c r="AU92" s="140" t="s">
        <v>81</v>
      </c>
      <c r="AY92" s="17" t="s">
        <v>157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7" t="s">
        <v>79</v>
      </c>
      <c r="BK92" s="141">
        <f>ROUND(I92*H92,2)</f>
        <v>0</v>
      </c>
      <c r="BL92" s="17" t="s">
        <v>164</v>
      </c>
      <c r="BM92" s="140" t="s">
        <v>1068</v>
      </c>
    </row>
    <row r="93" spans="2:51" s="12" customFormat="1" ht="12">
      <c r="B93" s="142"/>
      <c r="D93" s="143" t="s">
        <v>166</v>
      </c>
      <c r="E93" s="144" t="s">
        <v>3</v>
      </c>
      <c r="F93" s="145" t="s">
        <v>1069</v>
      </c>
      <c r="H93" s="146">
        <v>0.99</v>
      </c>
      <c r="I93" s="147"/>
      <c r="L93" s="142"/>
      <c r="M93" s="148"/>
      <c r="T93" s="149"/>
      <c r="AT93" s="144" t="s">
        <v>166</v>
      </c>
      <c r="AU93" s="144" t="s">
        <v>81</v>
      </c>
      <c r="AV93" s="12" t="s">
        <v>81</v>
      </c>
      <c r="AW93" s="12" t="s">
        <v>32</v>
      </c>
      <c r="AX93" s="12" t="s">
        <v>71</v>
      </c>
      <c r="AY93" s="144" t="s">
        <v>157</v>
      </c>
    </row>
    <row r="94" spans="2:51" s="13" customFormat="1" ht="12">
      <c r="B94" s="165"/>
      <c r="D94" s="143" t="s">
        <v>166</v>
      </c>
      <c r="E94" s="166" t="s">
        <v>48</v>
      </c>
      <c r="F94" s="167" t="s">
        <v>234</v>
      </c>
      <c r="H94" s="168">
        <v>0.99</v>
      </c>
      <c r="I94" s="169"/>
      <c r="L94" s="165"/>
      <c r="M94" s="170"/>
      <c r="T94" s="171"/>
      <c r="AT94" s="166" t="s">
        <v>166</v>
      </c>
      <c r="AU94" s="166" t="s">
        <v>81</v>
      </c>
      <c r="AV94" s="13" t="s">
        <v>164</v>
      </c>
      <c r="AW94" s="13" t="s">
        <v>32</v>
      </c>
      <c r="AX94" s="13" t="s">
        <v>79</v>
      </c>
      <c r="AY94" s="166" t="s">
        <v>157</v>
      </c>
    </row>
    <row r="95" spans="2:65" s="1" customFormat="1" ht="62.65" customHeight="1">
      <c r="B95" s="128"/>
      <c r="C95" s="129" t="s">
        <v>158</v>
      </c>
      <c r="D95" s="129" t="s">
        <v>160</v>
      </c>
      <c r="E95" s="130" t="s">
        <v>456</v>
      </c>
      <c r="F95" s="131" t="s">
        <v>457</v>
      </c>
      <c r="G95" s="132" t="s">
        <v>172</v>
      </c>
      <c r="H95" s="133">
        <v>87.48</v>
      </c>
      <c r="I95" s="134"/>
      <c r="J95" s="135">
        <f>ROUND(I95*H95,2)</f>
        <v>0</v>
      </c>
      <c r="K95" s="131" t="s">
        <v>173</v>
      </c>
      <c r="L95" s="32"/>
      <c r="M95" s="136" t="s">
        <v>3</v>
      </c>
      <c r="N95" s="137" t="s">
        <v>42</v>
      </c>
      <c r="P95" s="138">
        <f>O95*H95</f>
        <v>0</v>
      </c>
      <c r="Q95" s="138">
        <v>0</v>
      </c>
      <c r="R95" s="138">
        <f>Q95*H95</f>
        <v>0</v>
      </c>
      <c r="S95" s="138">
        <v>0</v>
      </c>
      <c r="T95" s="139">
        <f>S95*H95</f>
        <v>0</v>
      </c>
      <c r="AR95" s="140" t="s">
        <v>164</v>
      </c>
      <c r="AT95" s="140" t="s">
        <v>160</v>
      </c>
      <c r="AU95" s="140" t="s">
        <v>81</v>
      </c>
      <c r="AY95" s="17" t="s">
        <v>157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7" t="s">
        <v>79</v>
      </c>
      <c r="BK95" s="141">
        <f>ROUND(I95*H95,2)</f>
        <v>0</v>
      </c>
      <c r="BL95" s="17" t="s">
        <v>164</v>
      </c>
      <c r="BM95" s="140" t="s">
        <v>1070</v>
      </c>
    </row>
    <row r="96" spans="2:47" s="1" customFormat="1" ht="12">
      <c r="B96" s="32"/>
      <c r="D96" s="150" t="s">
        <v>175</v>
      </c>
      <c r="F96" s="151" t="s">
        <v>459</v>
      </c>
      <c r="I96" s="152"/>
      <c r="L96" s="32"/>
      <c r="M96" s="153"/>
      <c r="T96" s="53"/>
      <c r="AT96" s="17" t="s">
        <v>175</v>
      </c>
      <c r="AU96" s="17" t="s">
        <v>81</v>
      </c>
    </row>
    <row r="97" spans="2:51" s="12" customFormat="1" ht="12">
      <c r="B97" s="142"/>
      <c r="D97" s="143" t="s">
        <v>166</v>
      </c>
      <c r="E97" s="144" t="s">
        <v>3</v>
      </c>
      <c r="F97" s="145" t="s">
        <v>1071</v>
      </c>
      <c r="H97" s="146">
        <v>85.5</v>
      </c>
      <c r="I97" s="147"/>
      <c r="L97" s="142"/>
      <c r="M97" s="148"/>
      <c r="T97" s="149"/>
      <c r="AT97" s="144" t="s">
        <v>166</v>
      </c>
      <c r="AU97" s="144" t="s">
        <v>81</v>
      </c>
      <c r="AV97" s="12" t="s">
        <v>81</v>
      </c>
      <c r="AW97" s="12" t="s">
        <v>32</v>
      </c>
      <c r="AX97" s="12" t="s">
        <v>71</v>
      </c>
      <c r="AY97" s="144" t="s">
        <v>157</v>
      </c>
    </row>
    <row r="98" spans="2:51" s="12" customFormat="1" ht="12">
      <c r="B98" s="142"/>
      <c r="D98" s="143" t="s">
        <v>166</v>
      </c>
      <c r="E98" s="144" t="s">
        <v>3</v>
      </c>
      <c r="F98" s="145" t="s">
        <v>1072</v>
      </c>
      <c r="H98" s="146">
        <v>1.98</v>
      </c>
      <c r="I98" s="147"/>
      <c r="L98" s="142"/>
      <c r="M98" s="148"/>
      <c r="T98" s="149"/>
      <c r="AT98" s="144" t="s">
        <v>166</v>
      </c>
      <c r="AU98" s="144" t="s">
        <v>81</v>
      </c>
      <c r="AV98" s="12" t="s">
        <v>81</v>
      </c>
      <c r="AW98" s="12" t="s">
        <v>32</v>
      </c>
      <c r="AX98" s="12" t="s">
        <v>71</v>
      </c>
      <c r="AY98" s="144" t="s">
        <v>157</v>
      </c>
    </row>
    <row r="99" spans="2:51" s="13" customFormat="1" ht="12">
      <c r="B99" s="165"/>
      <c r="D99" s="143" t="s">
        <v>166</v>
      </c>
      <c r="E99" s="166" t="s">
        <v>3</v>
      </c>
      <c r="F99" s="167" t="s">
        <v>234</v>
      </c>
      <c r="H99" s="168">
        <v>87.48</v>
      </c>
      <c r="I99" s="169"/>
      <c r="L99" s="165"/>
      <c r="M99" s="170"/>
      <c r="T99" s="171"/>
      <c r="AT99" s="166" t="s">
        <v>166</v>
      </c>
      <c r="AU99" s="166" t="s">
        <v>81</v>
      </c>
      <c r="AV99" s="13" t="s">
        <v>164</v>
      </c>
      <c r="AW99" s="13" t="s">
        <v>32</v>
      </c>
      <c r="AX99" s="13" t="s">
        <v>79</v>
      </c>
      <c r="AY99" s="166" t="s">
        <v>157</v>
      </c>
    </row>
    <row r="100" spans="2:65" s="1" customFormat="1" ht="62.65" customHeight="1">
      <c r="B100" s="128"/>
      <c r="C100" s="129" t="s">
        <v>164</v>
      </c>
      <c r="D100" s="129" t="s">
        <v>160</v>
      </c>
      <c r="E100" s="130" t="s">
        <v>461</v>
      </c>
      <c r="F100" s="131" t="s">
        <v>462</v>
      </c>
      <c r="G100" s="132" t="s">
        <v>172</v>
      </c>
      <c r="H100" s="133">
        <v>25.61</v>
      </c>
      <c r="I100" s="134"/>
      <c r="J100" s="135">
        <f>ROUND(I100*H100,2)</f>
        <v>0</v>
      </c>
      <c r="K100" s="131" t="s">
        <v>173</v>
      </c>
      <c r="L100" s="32"/>
      <c r="M100" s="136" t="s">
        <v>3</v>
      </c>
      <c r="N100" s="137" t="s">
        <v>42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164</v>
      </c>
      <c r="AT100" s="140" t="s">
        <v>160</v>
      </c>
      <c r="AU100" s="140" t="s">
        <v>81</v>
      </c>
      <c r="AY100" s="17" t="s">
        <v>157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7" t="s">
        <v>79</v>
      </c>
      <c r="BK100" s="141">
        <f>ROUND(I100*H100,2)</f>
        <v>0</v>
      </c>
      <c r="BL100" s="17" t="s">
        <v>164</v>
      </c>
      <c r="BM100" s="140" t="s">
        <v>1073</v>
      </c>
    </row>
    <row r="101" spans="2:47" s="1" customFormat="1" ht="12">
      <c r="B101" s="32"/>
      <c r="D101" s="150" t="s">
        <v>175</v>
      </c>
      <c r="F101" s="151" t="s">
        <v>464</v>
      </c>
      <c r="I101" s="152"/>
      <c r="L101" s="32"/>
      <c r="M101" s="153"/>
      <c r="T101" s="53"/>
      <c r="AT101" s="17" t="s">
        <v>175</v>
      </c>
      <c r="AU101" s="17" t="s">
        <v>81</v>
      </c>
    </row>
    <row r="102" spans="2:51" s="12" customFormat="1" ht="12">
      <c r="B102" s="142"/>
      <c r="D102" s="143" t="s">
        <v>166</v>
      </c>
      <c r="E102" s="144" t="s">
        <v>3</v>
      </c>
      <c r="F102" s="145" t="s">
        <v>1074</v>
      </c>
      <c r="H102" s="146">
        <v>25.61</v>
      </c>
      <c r="I102" s="147"/>
      <c r="L102" s="142"/>
      <c r="M102" s="148"/>
      <c r="T102" s="149"/>
      <c r="AT102" s="144" t="s">
        <v>166</v>
      </c>
      <c r="AU102" s="144" t="s">
        <v>81</v>
      </c>
      <c r="AV102" s="12" t="s">
        <v>81</v>
      </c>
      <c r="AW102" s="12" t="s">
        <v>32</v>
      </c>
      <c r="AX102" s="12" t="s">
        <v>79</v>
      </c>
      <c r="AY102" s="144" t="s">
        <v>157</v>
      </c>
    </row>
    <row r="103" spans="2:65" s="1" customFormat="1" ht="44.25" customHeight="1">
      <c r="B103" s="128"/>
      <c r="C103" s="129" t="s">
        <v>187</v>
      </c>
      <c r="D103" s="129" t="s">
        <v>160</v>
      </c>
      <c r="E103" s="130" t="s">
        <v>470</v>
      </c>
      <c r="F103" s="131" t="s">
        <v>471</v>
      </c>
      <c r="G103" s="132" t="s">
        <v>198</v>
      </c>
      <c r="H103" s="133">
        <v>40.976</v>
      </c>
      <c r="I103" s="134"/>
      <c r="J103" s="135">
        <f>ROUND(I103*H103,2)</f>
        <v>0</v>
      </c>
      <c r="K103" s="131" t="s">
        <v>173</v>
      </c>
      <c r="L103" s="32"/>
      <c r="M103" s="136" t="s">
        <v>3</v>
      </c>
      <c r="N103" s="137" t="s">
        <v>42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164</v>
      </c>
      <c r="AT103" s="140" t="s">
        <v>160</v>
      </c>
      <c r="AU103" s="140" t="s">
        <v>81</v>
      </c>
      <c r="AY103" s="17" t="s">
        <v>157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7" t="s">
        <v>79</v>
      </c>
      <c r="BK103" s="141">
        <f>ROUND(I103*H103,2)</f>
        <v>0</v>
      </c>
      <c r="BL103" s="17" t="s">
        <v>164</v>
      </c>
      <c r="BM103" s="140" t="s">
        <v>1075</v>
      </c>
    </row>
    <row r="104" spans="2:47" s="1" customFormat="1" ht="12">
      <c r="B104" s="32"/>
      <c r="D104" s="150" t="s">
        <v>175</v>
      </c>
      <c r="F104" s="151" t="s">
        <v>473</v>
      </c>
      <c r="I104" s="152"/>
      <c r="L104" s="32"/>
      <c r="M104" s="153"/>
      <c r="T104" s="53"/>
      <c r="AT104" s="17" t="s">
        <v>175</v>
      </c>
      <c r="AU104" s="17" t="s">
        <v>81</v>
      </c>
    </row>
    <row r="105" spans="2:51" s="12" customFormat="1" ht="12">
      <c r="B105" s="142"/>
      <c r="D105" s="143" t="s">
        <v>166</v>
      </c>
      <c r="E105" s="144" t="s">
        <v>3</v>
      </c>
      <c r="F105" s="145" t="s">
        <v>1076</v>
      </c>
      <c r="H105" s="146">
        <v>45.61</v>
      </c>
      <c r="I105" s="147"/>
      <c r="L105" s="142"/>
      <c r="M105" s="148"/>
      <c r="T105" s="149"/>
      <c r="AT105" s="144" t="s">
        <v>166</v>
      </c>
      <c r="AU105" s="144" t="s">
        <v>81</v>
      </c>
      <c r="AV105" s="12" t="s">
        <v>81</v>
      </c>
      <c r="AW105" s="12" t="s">
        <v>32</v>
      </c>
      <c r="AX105" s="12" t="s">
        <v>71</v>
      </c>
      <c r="AY105" s="144" t="s">
        <v>157</v>
      </c>
    </row>
    <row r="106" spans="2:51" s="12" customFormat="1" ht="12">
      <c r="B106" s="142"/>
      <c r="D106" s="143" t="s">
        <v>166</v>
      </c>
      <c r="E106" s="144" t="s">
        <v>3</v>
      </c>
      <c r="F106" s="145" t="s">
        <v>1077</v>
      </c>
      <c r="H106" s="146">
        <v>-20</v>
      </c>
      <c r="I106" s="147"/>
      <c r="L106" s="142"/>
      <c r="M106" s="148"/>
      <c r="T106" s="149"/>
      <c r="AT106" s="144" t="s">
        <v>166</v>
      </c>
      <c r="AU106" s="144" t="s">
        <v>81</v>
      </c>
      <c r="AV106" s="12" t="s">
        <v>81</v>
      </c>
      <c r="AW106" s="12" t="s">
        <v>32</v>
      </c>
      <c r="AX106" s="12" t="s">
        <v>71</v>
      </c>
      <c r="AY106" s="144" t="s">
        <v>157</v>
      </c>
    </row>
    <row r="107" spans="2:51" s="13" customFormat="1" ht="12">
      <c r="B107" s="165"/>
      <c r="D107" s="143" t="s">
        <v>166</v>
      </c>
      <c r="E107" s="166" t="s">
        <v>790</v>
      </c>
      <c r="F107" s="167" t="s">
        <v>234</v>
      </c>
      <c r="H107" s="168">
        <v>25.61</v>
      </c>
      <c r="I107" s="169"/>
      <c r="L107" s="165"/>
      <c r="M107" s="170"/>
      <c r="T107" s="171"/>
      <c r="AT107" s="166" t="s">
        <v>166</v>
      </c>
      <c r="AU107" s="166" t="s">
        <v>81</v>
      </c>
      <c r="AV107" s="13" t="s">
        <v>164</v>
      </c>
      <c r="AW107" s="13" t="s">
        <v>32</v>
      </c>
      <c r="AX107" s="13" t="s">
        <v>79</v>
      </c>
      <c r="AY107" s="166" t="s">
        <v>157</v>
      </c>
    </row>
    <row r="108" spans="2:51" s="12" customFormat="1" ht="12">
      <c r="B108" s="142"/>
      <c r="D108" s="143" t="s">
        <v>166</v>
      </c>
      <c r="F108" s="145" t="s">
        <v>1078</v>
      </c>
      <c r="H108" s="146">
        <v>40.976</v>
      </c>
      <c r="I108" s="147"/>
      <c r="L108" s="142"/>
      <c r="M108" s="148"/>
      <c r="T108" s="149"/>
      <c r="AT108" s="144" t="s">
        <v>166</v>
      </c>
      <c r="AU108" s="144" t="s">
        <v>81</v>
      </c>
      <c r="AV108" s="12" t="s">
        <v>81</v>
      </c>
      <c r="AW108" s="12" t="s">
        <v>4</v>
      </c>
      <c r="AX108" s="12" t="s">
        <v>79</v>
      </c>
      <c r="AY108" s="144" t="s">
        <v>157</v>
      </c>
    </row>
    <row r="109" spans="2:65" s="1" customFormat="1" ht="66.75" customHeight="1">
      <c r="B109" s="128"/>
      <c r="C109" s="129" t="s">
        <v>168</v>
      </c>
      <c r="D109" s="129" t="s">
        <v>160</v>
      </c>
      <c r="E109" s="130" t="s">
        <v>1079</v>
      </c>
      <c r="F109" s="131" t="s">
        <v>1080</v>
      </c>
      <c r="G109" s="132" t="s">
        <v>172</v>
      </c>
      <c r="H109" s="133">
        <v>20</v>
      </c>
      <c r="I109" s="134"/>
      <c r="J109" s="135">
        <f>ROUND(I109*H109,2)</f>
        <v>0</v>
      </c>
      <c r="K109" s="131" t="s">
        <v>173</v>
      </c>
      <c r="L109" s="32"/>
      <c r="M109" s="136" t="s">
        <v>3</v>
      </c>
      <c r="N109" s="137" t="s">
        <v>42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164</v>
      </c>
      <c r="AT109" s="140" t="s">
        <v>160</v>
      </c>
      <c r="AU109" s="140" t="s">
        <v>81</v>
      </c>
      <c r="AY109" s="17" t="s">
        <v>157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7" t="s">
        <v>79</v>
      </c>
      <c r="BK109" s="141">
        <f>ROUND(I109*H109,2)</f>
        <v>0</v>
      </c>
      <c r="BL109" s="17" t="s">
        <v>164</v>
      </c>
      <c r="BM109" s="140" t="s">
        <v>1081</v>
      </c>
    </row>
    <row r="110" spans="2:47" s="1" customFormat="1" ht="12">
      <c r="B110" s="32"/>
      <c r="D110" s="150" t="s">
        <v>175</v>
      </c>
      <c r="F110" s="151" t="s">
        <v>1082</v>
      </c>
      <c r="I110" s="152"/>
      <c r="L110" s="32"/>
      <c r="M110" s="153"/>
      <c r="T110" s="53"/>
      <c r="AT110" s="17" t="s">
        <v>175</v>
      </c>
      <c r="AU110" s="17" t="s">
        <v>81</v>
      </c>
    </row>
    <row r="111" spans="2:51" s="12" customFormat="1" ht="12">
      <c r="B111" s="142"/>
      <c r="D111" s="143" t="s">
        <v>166</v>
      </c>
      <c r="E111" s="144" t="s">
        <v>778</v>
      </c>
      <c r="F111" s="145" t="s">
        <v>1083</v>
      </c>
      <c r="H111" s="146">
        <v>20</v>
      </c>
      <c r="I111" s="147"/>
      <c r="L111" s="142"/>
      <c r="M111" s="148"/>
      <c r="T111" s="149"/>
      <c r="AT111" s="144" t="s">
        <v>166</v>
      </c>
      <c r="AU111" s="144" t="s">
        <v>81</v>
      </c>
      <c r="AV111" s="12" t="s">
        <v>81</v>
      </c>
      <c r="AW111" s="12" t="s">
        <v>32</v>
      </c>
      <c r="AX111" s="12" t="s">
        <v>79</v>
      </c>
      <c r="AY111" s="144" t="s">
        <v>157</v>
      </c>
    </row>
    <row r="112" spans="2:65" s="1" customFormat="1" ht="33" customHeight="1">
      <c r="B112" s="128"/>
      <c r="C112" s="129" t="s">
        <v>195</v>
      </c>
      <c r="D112" s="129" t="s">
        <v>160</v>
      </c>
      <c r="E112" s="130" t="s">
        <v>1084</v>
      </c>
      <c r="F112" s="131" t="s">
        <v>1085</v>
      </c>
      <c r="G112" s="132" t="s">
        <v>110</v>
      </c>
      <c r="H112" s="133">
        <v>322.2</v>
      </c>
      <c r="I112" s="134"/>
      <c r="J112" s="135">
        <f>ROUND(I112*H112,2)</f>
        <v>0</v>
      </c>
      <c r="K112" s="131" t="s">
        <v>173</v>
      </c>
      <c r="L112" s="32"/>
      <c r="M112" s="136" t="s">
        <v>3</v>
      </c>
      <c r="N112" s="137" t="s">
        <v>42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164</v>
      </c>
      <c r="AT112" s="140" t="s">
        <v>160</v>
      </c>
      <c r="AU112" s="140" t="s">
        <v>81</v>
      </c>
      <c r="AY112" s="17" t="s">
        <v>157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7" t="s">
        <v>79</v>
      </c>
      <c r="BK112" s="141">
        <f>ROUND(I112*H112,2)</f>
        <v>0</v>
      </c>
      <c r="BL112" s="17" t="s">
        <v>164</v>
      </c>
      <c r="BM112" s="140" t="s">
        <v>1086</v>
      </c>
    </row>
    <row r="113" spans="2:47" s="1" customFormat="1" ht="12">
      <c r="B113" s="32"/>
      <c r="D113" s="150" t="s">
        <v>175</v>
      </c>
      <c r="F113" s="151" t="s">
        <v>1087</v>
      </c>
      <c r="I113" s="152"/>
      <c r="L113" s="32"/>
      <c r="M113" s="153"/>
      <c r="T113" s="53"/>
      <c r="AT113" s="17" t="s">
        <v>175</v>
      </c>
      <c r="AU113" s="17" t="s">
        <v>81</v>
      </c>
    </row>
    <row r="114" spans="2:51" s="12" customFormat="1" ht="12">
      <c r="B114" s="142"/>
      <c r="D114" s="143" t="s">
        <v>166</v>
      </c>
      <c r="E114" s="144" t="s">
        <v>3</v>
      </c>
      <c r="F114" s="145" t="s">
        <v>1088</v>
      </c>
      <c r="H114" s="146">
        <v>285</v>
      </c>
      <c r="I114" s="147"/>
      <c r="L114" s="142"/>
      <c r="M114" s="148"/>
      <c r="T114" s="149"/>
      <c r="AT114" s="144" t="s">
        <v>166</v>
      </c>
      <c r="AU114" s="144" t="s">
        <v>81</v>
      </c>
      <c r="AV114" s="12" t="s">
        <v>81</v>
      </c>
      <c r="AW114" s="12" t="s">
        <v>32</v>
      </c>
      <c r="AX114" s="12" t="s">
        <v>71</v>
      </c>
      <c r="AY114" s="144" t="s">
        <v>157</v>
      </c>
    </row>
    <row r="115" spans="2:51" s="12" customFormat="1" ht="12">
      <c r="B115" s="142"/>
      <c r="D115" s="143" t="s">
        <v>166</v>
      </c>
      <c r="E115" s="144" t="s">
        <v>3</v>
      </c>
      <c r="F115" s="145" t="s">
        <v>1089</v>
      </c>
      <c r="H115" s="146">
        <v>37.2</v>
      </c>
      <c r="I115" s="147"/>
      <c r="L115" s="142"/>
      <c r="M115" s="148"/>
      <c r="T115" s="149"/>
      <c r="AT115" s="144" t="s">
        <v>166</v>
      </c>
      <c r="AU115" s="144" t="s">
        <v>81</v>
      </c>
      <c r="AV115" s="12" t="s">
        <v>81</v>
      </c>
      <c r="AW115" s="12" t="s">
        <v>32</v>
      </c>
      <c r="AX115" s="12" t="s">
        <v>71</v>
      </c>
      <c r="AY115" s="144" t="s">
        <v>157</v>
      </c>
    </row>
    <row r="116" spans="2:51" s="13" customFormat="1" ht="12">
      <c r="B116" s="165"/>
      <c r="D116" s="143" t="s">
        <v>166</v>
      </c>
      <c r="E116" s="166" t="s">
        <v>3</v>
      </c>
      <c r="F116" s="167" t="s">
        <v>234</v>
      </c>
      <c r="H116" s="168">
        <v>322.2</v>
      </c>
      <c r="I116" s="169"/>
      <c r="L116" s="165"/>
      <c r="M116" s="170"/>
      <c r="T116" s="171"/>
      <c r="AT116" s="166" t="s">
        <v>166</v>
      </c>
      <c r="AU116" s="166" t="s">
        <v>81</v>
      </c>
      <c r="AV116" s="13" t="s">
        <v>164</v>
      </c>
      <c r="AW116" s="13" t="s">
        <v>32</v>
      </c>
      <c r="AX116" s="13" t="s">
        <v>79</v>
      </c>
      <c r="AY116" s="166" t="s">
        <v>157</v>
      </c>
    </row>
    <row r="117" spans="2:65" s="1" customFormat="1" ht="37.9" customHeight="1">
      <c r="B117" s="128"/>
      <c r="C117" s="129" t="s">
        <v>202</v>
      </c>
      <c r="D117" s="129" t="s">
        <v>160</v>
      </c>
      <c r="E117" s="130" t="s">
        <v>1090</v>
      </c>
      <c r="F117" s="131" t="s">
        <v>1091</v>
      </c>
      <c r="G117" s="132" t="s">
        <v>110</v>
      </c>
      <c r="H117" s="133">
        <v>300</v>
      </c>
      <c r="I117" s="134"/>
      <c r="J117" s="135">
        <f>ROUND(I117*H117,2)</f>
        <v>0</v>
      </c>
      <c r="K117" s="131" t="s">
        <v>173</v>
      </c>
      <c r="L117" s="32"/>
      <c r="M117" s="136" t="s">
        <v>3</v>
      </c>
      <c r="N117" s="137" t="s">
        <v>42</v>
      </c>
      <c r="P117" s="138">
        <f>O117*H117</f>
        <v>0</v>
      </c>
      <c r="Q117" s="138">
        <v>0</v>
      </c>
      <c r="R117" s="138">
        <f>Q117*H117</f>
        <v>0</v>
      </c>
      <c r="S117" s="138">
        <v>0</v>
      </c>
      <c r="T117" s="139">
        <f>S117*H117</f>
        <v>0</v>
      </c>
      <c r="AR117" s="140" t="s">
        <v>164</v>
      </c>
      <c r="AT117" s="140" t="s">
        <v>160</v>
      </c>
      <c r="AU117" s="140" t="s">
        <v>81</v>
      </c>
      <c r="AY117" s="17" t="s">
        <v>157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7" t="s">
        <v>79</v>
      </c>
      <c r="BK117" s="141">
        <f>ROUND(I117*H117,2)</f>
        <v>0</v>
      </c>
      <c r="BL117" s="17" t="s">
        <v>164</v>
      </c>
      <c r="BM117" s="140" t="s">
        <v>1092</v>
      </c>
    </row>
    <row r="118" spans="2:47" s="1" customFormat="1" ht="12">
      <c r="B118" s="32"/>
      <c r="D118" s="150" t="s">
        <v>175</v>
      </c>
      <c r="F118" s="151" t="s">
        <v>1093</v>
      </c>
      <c r="I118" s="152"/>
      <c r="L118" s="32"/>
      <c r="M118" s="153"/>
      <c r="T118" s="53"/>
      <c r="AT118" s="17" t="s">
        <v>175</v>
      </c>
      <c r="AU118" s="17" t="s">
        <v>81</v>
      </c>
    </row>
    <row r="119" spans="2:51" s="12" customFormat="1" ht="12">
      <c r="B119" s="142"/>
      <c r="D119" s="143" t="s">
        <v>166</v>
      </c>
      <c r="E119" s="144" t="s">
        <v>3</v>
      </c>
      <c r="F119" s="145" t="s">
        <v>1094</v>
      </c>
      <c r="H119" s="146">
        <v>300</v>
      </c>
      <c r="I119" s="147"/>
      <c r="L119" s="142"/>
      <c r="M119" s="148"/>
      <c r="T119" s="149"/>
      <c r="AT119" s="144" t="s">
        <v>166</v>
      </c>
      <c r="AU119" s="144" t="s">
        <v>81</v>
      </c>
      <c r="AV119" s="12" t="s">
        <v>81</v>
      </c>
      <c r="AW119" s="12" t="s">
        <v>32</v>
      </c>
      <c r="AX119" s="12" t="s">
        <v>79</v>
      </c>
      <c r="AY119" s="144" t="s">
        <v>157</v>
      </c>
    </row>
    <row r="120" spans="2:65" s="1" customFormat="1" ht="16.5" customHeight="1">
      <c r="B120" s="128"/>
      <c r="C120" s="129" t="s">
        <v>210</v>
      </c>
      <c r="D120" s="129" t="s">
        <v>160</v>
      </c>
      <c r="E120" s="130" t="s">
        <v>1095</v>
      </c>
      <c r="F120" s="131" t="s">
        <v>1096</v>
      </c>
      <c r="G120" s="132" t="s">
        <v>110</v>
      </c>
      <c r="H120" s="133">
        <v>300</v>
      </c>
      <c r="I120" s="134"/>
      <c r="J120" s="135">
        <f>ROUND(I120*H120,2)</f>
        <v>0</v>
      </c>
      <c r="K120" s="131" t="s">
        <v>173</v>
      </c>
      <c r="L120" s="32"/>
      <c r="M120" s="136" t="s">
        <v>3</v>
      </c>
      <c r="N120" s="137" t="s">
        <v>42</v>
      </c>
      <c r="P120" s="138">
        <f>O120*H120</f>
        <v>0</v>
      </c>
      <c r="Q120" s="138">
        <v>0.00127</v>
      </c>
      <c r="R120" s="138">
        <f>Q120*H120</f>
        <v>0.381</v>
      </c>
      <c r="S120" s="138">
        <v>0</v>
      </c>
      <c r="T120" s="139">
        <f>S120*H120</f>
        <v>0</v>
      </c>
      <c r="AR120" s="140" t="s">
        <v>164</v>
      </c>
      <c r="AT120" s="140" t="s">
        <v>160</v>
      </c>
      <c r="AU120" s="140" t="s">
        <v>81</v>
      </c>
      <c r="AY120" s="17" t="s">
        <v>157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7" t="s">
        <v>79</v>
      </c>
      <c r="BK120" s="141">
        <f>ROUND(I120*H120,2)</f>
        <v>0</v>
      </c>
      <c r="BL120" s="17" t="s">
        <v>164</v>
      </c>
      <c r="BM120" s="140" t="s">
        <v>1097</v>
      </c>
    </row>
    <row r="121" spans="2:47" s="1" customFormat="1" ht="12">
      <c r="B121" s="32"/>
      <c r="D121" s="150" t="s">
        <v>175</v>
      </c>
      <c r="F121" s="151" t="s">
        <v>1098</v>
      </c>
      <c r="I121" s="152"/>
      <c r="L121" s="32"/>
      <c r="M121" s="153"/>
      <c r="T121" s="53"/>
      <c r="AT121" s="17" t="s">
        <v>175</v>
      </c>
      <c r="AU121" s="17" t="s">
        <v>81</v>
      </c>
    </row>
    <row r="122" spans="2:65" s="1" customFormat="1" ht="16.5" customHeight="1">
      <c r="B122" s="128"/>
      <c r="C122" s="155" t="s">
        <v>215</v>
      </c>
      <c r="D122" s="155" t="s">
        <v>216</v>
      </c>
      <c r="E122" s="156" t="s">
        <v>1099</v>
      </c>
      <c r="F122" s="157" t="s">
        <v>1100</v>
      </c>
      <c r="G122" s="158" t="s">
        <v>516</v>
      </c>
      <c r="H122" s="159">
        <v>15</v>
      </c>
      <c r="I122" s="160"/>
      <c r="J122" s="161">
        <f>ROUND(I122*H122,2)</f>
        <v>0</v>
      </c>
      <c r="K122" s="157" t="s">
        <v>173</v>
      </c>
      <c r="L122" s="162"/>
      <c r="M122" s="163" t="s">
        <v>3</v>
      </c>
      <c r="N122" s="164" t="s">
        <v>42</v>
      </c>
      <c r="P122" s="138">
        <f>O122*H122</f>
        <v>0</v>
      </c>
      <c r="Q122" s="138">
        <v>0.001</v>
      </c>
      <c r="R122" s="138">
        <f>Q122*H122</f>
        <v>0.015</v>
      </c>
      <c r="S122" s="138">
        <v>0</v>
      </c>
      <c r="T122" s="139">
        <f>S122*H122</f>
        <v>0</v>
      </c>
      <c r="AR122" s="140" t="s">
        <v>202</v>
      </c>
      <c r="AT122" s="140" t="s">
        <v>216</v>
      </c>
      <c r="AU122" s="140" t="s">
        <v>81</v>
      </c>
      <c r="AY122" s="17" t="s">
        <v>157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7" t="s">
        <v>79</v>
      </c>
      <c r="BK122" s="141">
        <f>ROUND(I122*H122,2)</f>
        <v>0</v>
      </c>
      <c r="BL122" s="17" t="s">
        <v>164</v>
      </c>
      <c r="BM122" s="140" t="s">
        <v>1101</v>
      </c>
    </row>
    <row r="123" spans="2:51" s="12" customFormat="1" ht="12">
      <c r="B123" s="142"/>
      <c r="D123" s="143" t="s">
        <v>166</v>
      </c>
      <c r="F123" s="145" t="s">
        <v>1102</v>
      </c>
      <c r="H123" s="146">
        <v>15</v>
      </c>
      <c r="I123" s="147"/>
      <c r="L123" s="142"/>
      <c r="M123" s="148"/>
      <c r="T123" s="149"/>
      <c r="AT123" s="144" t="s">
        <v>166</v>
      </c>
      <c r="AU123" s="144" t="s">
        <v>81</v>
      </c>
      <c r="AV123" s="12" t="s">
        <v>81</v>
      </c>
      <c r="AW123" s="12" t="s">
        <v>4</v>
      </c>
      <c r="AX123" s="12" t="s">
        <v>79</v>
      </c>
      <c r="AY123" s="144" t="s">
        <v>157</v>
      </c>
    </row>
    <row r="124" spans="2:65" s="1" customFormat="1" ht="21.75" customHeight="1">
      <c r="B124" s="128"/>
      <c r="C124" s="129" t="s">
        <v>221</v>
      </c>
      <c r="D124" s="129" t="s">
        <v>160</v>
      </c>
      <c r="E124" s="130" t="s">
        <v>1103</v>
      </c>
      <c r="F124" s="131" t="s">
        <v>1104</v>
      </c>
      <c r="G124" s="132" t="s">
        <v>110</v>
      </c>
      <c r="H124" s="133">
        <v>300</v>
      </c>
      <c r="I124" s="134"/>
      <c r="J124" s="135">
        <f>ROUND(I124*H124,2)</f>
        <v>0</v>
      </c>
      <c r="K124" s="131" t="s">
        <v>173</v>
      </c>
      <c r="L124" s="32"/>
      <c r="M124" s="136" t="s">
        <v>3</v>
      </c>
      <c r="N124" s="137" t="s">
        <v>42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164</v>
      </c>
      <c r="AT124" s="140" t="s">
        <v>160</v>
      </c>
      <c r="AU124" s="140" t="s">
        <v>81</v>
      </c>
      <c r="AY124" s="17" t="s">
        <v>157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7" t="s">
        <v>79</v>
      </c>
      <c r="BK124" s="141">
        <f>ROUND(I124*H124,2)</f>
        <v>0</v>
      </c>
      <c r="BL124" s="17" t="s">
        <v>164</v>
      </c>
      <c r="BM124" s="140" t="s">
        <v>1105</v>
      </c>
    </row>
    <row r="125" spans="2:47" s="1" customFormat="1" ht="12">
      <c r="B125" s="32"/>
      <c r="D125" s="150" t="s">
        <v>175</v>
      </c>
      <c r="F125" s="151" t="s">
        <v>1106</v>
      </c>
      <c r="I125" s="152"/>
      <c r="L125" s="32"/>
      <c r="M125" s="153"/>
      <c r="T125" s="53"/>
      <c r="AT125" s="17" t="s">
        <v>175</v>
      </c>
      <c r="AU125" s="17" t="s">
        <v>81</v>
      </c>
    </row>
    <row r="126" spans="2:63" s="11" customFormat="1" ht="22.9" customHeight="1">
      <c r="B126" s="116"/>
      <c r="D126" s="117" t="s">
        <v>70</v>
      </c>
      <c r="E126" s="126" t="s">
        <v>81</v>
      </c>
      <c r="F126" s="126" t="s">
        <v>476</v>
      </c>
      <c r="I126" s="119"/>
      <c r="J126" s="127">
        <f>BK126</f>
        <v>0</v>
      </c>
      <c r="L126" s="116"/>
      <c r="M126" s="121"/>
      <c r="P126" s="122">
        <f>SUM(P127:P135)</f>
        <v>0</v>
      </c>
      <c r="R126" s="122">
        <f>SUM(R127:R135)</f>
        <v>2.29214867</v>
      </c>
      <c r="T126" s="123">
        <f>SUM(T127:T135)</f>
        <v>0</v>
      </c>
      <c r="AR126" s="117" t="s">
        <v>79</v>
      </c>
      <c r="AT126" s="124" t="s">
        <v>70</v>
      </c>
      <c r="AU126" s="124" t="s">
        <v>79</v>
      </c>
      <c r="AY126" s="117" t="s">
        <v>157</v>
      </c>
      <c r="BK126" s="125">
        <f>SUM(BK127:BK135)</f>
        <v>0</v>
      </c>
    </row>
    <row r="127" spans="2:65" s="1" customFormat="1" ht="24.2" customHeight="1">
      <c r="B127" s="128"/>
      <c r="C127" s="129" t="s">
        <v>226</v>
      </c>
      <c r="D127" s="129" t="s">
        <v>160</v>
      </c>
      <c r="E127" s="130" t="s">
        <v>1107</v>
      </c>
      <c r="F127" s="131" t="s">
        <v>1108</v>
      </c>
      <c r="G127" s="132" t="s">
        <v>172</v>
      </c>
      <c r="H127" s="133">
        <v>0.905</v>
      </c>
      <c r="I127" s="134"/>
      <c r="J127" s="135">
        <f>ROUND(I127*H127,2)</f>
        <v>0</v>
      </c>
      <c r="K127" s="131" t="s">
        <v>173</v>
      </c>
      <c r="L127" s="32"/>
      <c r="M127" s="136" t="s">
        <v>3</v>
      </c>
      <c r="N127" s="137" t="s">
        <v>42</v>
      </c>
      <c r="P127" s="138">
        <f>O127*H127</f>
        <v>0</v>
      </c>
      <c r="Q127" s="138">
        <v>2.50187</v>
      </c>
      <c r="R127" s="138">
        <f>Q127*H127</f>
        <v>2.26419235</v>
      </c>
      <c r="S127" s="138">
        <v>0</v>
      </c>
      <c r="T127" s="139">
        <f>S127*H127</f>
        <v>0</v>
      </c>
      <c r="AR127" s="140" t="s">
        <v>164</v>
      </c>
      <c r="AT127" s="140" t="s">
        <v>160</v>
      </c>
      <c r="AU127" s="140" t="s">
        <v>81</v>
      </c>
      <c r="AY127" s="17" t="s">
        <v>157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7" t="s">
        <v>79</v>
      </c>
      <c r="BK127" s="141">
        <f>ROUND(I127*H127,2)</f>
        <v>0</v>
      </c>
      <c r="BL127" s="17" t="s">
        <v>164</v>
      </c>
      <c r="BM127" s="140" t="s">
        <v>1109</v>
      </c>
    </row>
    <row r="128" spans="2:47" s="1" customFormat="1" ht="12">
      <c r="B128" s="32"/>
      <c r="D128" s="150" t="s">
        <v>175</v>
      </c>
      <c r="F128" s="151" t="s">
        <v>1110</v>
      </c>
      <c r="I128" s="152"/>
      <c r="L128" s="32"/>
      <c r="M128" s="153"/>
      <c r="T128" s="53"/>
      <c r="AT128" s="17" t="s">
        <v>175</v>
      </c>
      <c r="AU128" s="17" t="s">
        <v>81</v>
      </c>
    </row>
    <row r="129" spans="2:51" s="12" customFormat="1" ht="12">
      <c r="B129" s="142"/>
      <c r="D129" s="143" t="s">
        <v>166</v>
      </c>
      <c r="E129" s="144" t="s">
        <v>3</v>
      </c>
      <c r="F129" s="145" t="s">
        <v>1111</v>
      </c>
      <c r="H129" s="146">
        <v>0.905</v>
      </c>
      <c r="I129" s="147"/>
      <c r="L129" s="142"/>
      <c r="M129" s="148"/>
      <c r="T129" s="149"/>
      <c r="AT129" s="144" t="s">
        <v>166</v>
      </c>
      <c r="AU129" s="144" t="s">
        <v>81</v>
      </c>
      <c r="AV129" s="12" t="s">
        <v>81</v>
      </c>
      <c r="AW129" s="12" t="s">
        <v>32</v>
      </c>
      <c r="AX129" s="12" t="s">
        <v>71</v>
      </c>
      <c r="AY129" s="144" t="s">
        <v>157</v>
      </c>
    </row>
    <row r="130" spans="2:51" s="13" customFormat="1" ht="12">
      <c r="B130" s="165"/>
      <c r="D130" s="143" t="s">
        <v>166</v>
      </c>
      <c r="E130" s="166" t="s">
        <v>3</v>
      </c>
      <c r="F130" s="167" t="s">
        <v>234</v>
      </c>
      <c r="H130" s="168">
        <v>0.905</v>
      </c>
      <c r="I130" s="169"/>
      <c r="L130" s="165"/>
      <c r="M130" s="170"/>
      <c r="T130" s="171"/>
      <c r="AT130" s="166" t="s">
        <v>166</v>
      </c>
      <c r="AU130" s="166" t="s">
        <v>81</v>
      </c>
      <c r="AV130" s="13" t="s">
        <v>164</v>
      </c>
      <c r="AW130" s="13" t="s">
        <v>32</v>
      </c>
      <c r="AX130" s="13" t="s">
        <v>79</v>
      </c>
      <c r="AY130" s="166" t="s">
        <v>157</v>
      </c>
    </row>
    <row r="131" spans="2:65" s="1" customFormat="1" ht="24.2" customHeight="1">
      <c r="B131" s="128"/>
      <c r="C131" s="129" t="s">
        <v>235</v>
      </c>
      <c r="D131" s="129" t="s">
        <v>160</v>
      </c>
      <c r="E131" s="130" t="s">
        <v>1112</v>
      </c>
      <c r="F131" s="131" t="s">
        <v>1113</v>
      </c>
      <c r="G131" s="132" t="s">
        <v>110</v>
      </c>
      <c r="H131" s="133">
        <v>6.104</v>
      </c>
      <c r="I131" s="134"/>
      <c r="J131" s="135">
        <f>ROUND(I131*H131,2)</f>
        <v>0</v>
      </c>
      <c r="K131" s="131" t="s">
        <v>173</v>
      </c>
      <c r="L131" s="32"/>
      <c r="M131" s="136" t="s">
        <v>3</v>
      </c>
      <c r="N131" s="137" t="s">
        <v>42</v>
      </c>
      <c r="P131" s="138">
        <f>O131*H131</f>
        <v>0</v>
      </c>
      <c r="Q131" s="138">
        <v>0.00458</v>
      </c>
      <c r="R131" s="138">
        <f>Q131*H131</f>
        <v>0.02795632</v>
      </c>
      <c r="S131" s="138">
        <v>0</v>
      </c>
      <c r="T131" s="139">
        <f>S131*H131</f>
        <v>0</v>
      </c>
      <c r="AR131" s="140" t="s">
        <v>164</v>
      </c>
      <c r="AT131" s="140" t="s">
        <v>160</v>
      </c>
      <c r="AU131" s="140" t="s">
        <v>81</v>
      </c>
      <c r="AY131" s="17" t="s">
        <v>157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7" t="s">
        <v>79</v>
      </c>
      <c r="BK131" s="141">
        <f>ROUND(I131*H131,2)</f>
        <v>0</v>
      </c>
      <c r="BL131" s="17" t="s">
        <v>164</v>
      </c>
      <c r="BM131" s="140" t="s">
        <v>1114</v>
      </c>
    </row>
    <row r="132" spans="2:47" s="1" customFormat="1" ht="12">
      <c r="B132" s="32"/>
      <c r="D132" s="150" t="s">
        <v>175</v>
      </c>
      <c r="F132" s="151" t="s">
        <v>1115</v>
      </c>
      <c r="I132" s="152"/>
      <c r="L132" s="32"/>
      <c r="M132" s="153"/>
      <c r="T132" s="53"/>
      <c r="AT132" s="17" t="s">
        <v>175</v>
      </c>
      <c r="AU132" s="17" t="s">
        <v>81</v>
      </c>
    </row>
    <row r="133" spans="2:51" s="12" customFormat="1" ht="12">
      <c r="B133" s="142"/>
      <c r="D133" s="143" t="s">
        <v>166</v>
      </c>
      <c r="E133" s="144" t="s">
        <v>3</v>
      </c>
      <c r="F133" s="145" t="s">
        <v>1116</v>
      </c>
      <c r="H133" s="146">
        <v>6.104</v>
      </c>
      <c r="I133" s="147"/>
      <c r="L133" s="142"/>
      <c r="M133" s="148"/>
      <c r="T133" s="149"/>
      <c r="AT133" s="144" t="s">
        <v>166</v>
      </c>
      <c r="AU133" s="144" t="s">
        <v>81</v>
      </c>
      <c r="AV133" s="12" t="s">
        <v>81</v>
      </c>
      <c r="AW133" s="12" t="s">
        <v>32</v>
      </c>
      <c r="AX133" s="12" t="s">
        <v>79</v>
      </c>
      <c r="AY133" s="144" t="s">
        <v>157</v>
      </c>
    </row>
    <row r="134" spans="2:65" s="1" customFormat="1" ht="24.2" customHeight="1">
      <c r="B134" s="128"/>
      <c r="C134" s="129" t="s">
        <v>241</v>
      </c>
      <c r="D134" s="129" t="s">
        <v>160</v>
      </c>
      <c r="E134" s="130" t="s">
        <v>1117</v>
      </c>
      <c r="F134" s="131" t="s">
        <v>1118</v>
      </c>
      <c r="G134" s="132" t="s">
        <v>110</v>
      </c>
      <c r="H134" s="133">
        <v>6.104</v>
      </c>
      <c r="I134" s="134"/>
      <c r="J134" s="135">
        <f>ROUND(I134*H134,2)</f>
        <v>0</v>
      </c>
      <c r="K134" s="131" t="s">
        <v>173</v>
      </c>
      <c r="L134" s="32"/>
      <c r="M134" s="136" t="s">
        <v>3</v>
      </c>
      <c r="N134" s="137" t="s">
        <v>42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164</v>
      </c>
      <c r="AT134" s="140" t="s">
        <v>160</v>
      </c>
      <c r="AU134" s="140" t="s">
        <v>81</v>
      </c>
      <c r="AY134" s="17" t="s">
        <v>157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7" t="s">
        <v>79</v>
      </c>
      <c r="BK134" s="141">
        <f>ROUND(I134*H134,2)</f>
        <v>0</v>
      </c>
      <c r="BL134" s="17" t="s">
        <v>164</v>
      </c>
      <c r="BM134" s="140" t="s">
        <v>1119</v>
      </c>
    </row>
    <row r="135" spans="2:47" s="1" customFormat="1" ht="12">
      <c r="B135" s="32"/>
      <c r="D135" s="150" t="s">
        <v>175</v>
      </c>
      <c r="F135" s="151" t="s">
        <v>1120</v>
      </c>
      <c r="I135" s="152"/>
      <c r="L135" s="32"/>
      <c r="M135" s="153"/>
      <c r="T135" s="53"/>
      <c r="AT135" s="17" t="s">
        <v>175</v>
      </c>
      <c r="AU135" s="17" t="s">
        <v>81</v>
      </c>
    </row>
    <row r="136" spans="2:63" s="11" customFormat="1" ht="22.9" customHeight="1">
      <c r="B136" s="116"/>
      <c r="D136" s="117" t="s">
        <v>70</v>
      </c>
      <c r="E136" s="126" t="s">
        <v>158</v>
      </c>
      <c r="F136" s="126" t="s">
        <v>159</v>
      </c>
      <c r="I136" s="119"/>
      <c r="J136" s="127">
        <f>BK136</f>
        <v>0</v>
      </c>
      <c r="L136" s="116"/>
      <c r="M136" s="121"/>
      <c r="P136" s="122">
        <f>SUM(P137:P143)</f>
        <v>0</v>
      </c>
      <c r="R136" s="122">
        <f>SUM(R137:R143)</f>
        <v>0.01964</v>
      </c>
      <c r="T136" s="123">
        <f>SUM(T137:T143)</f>
        <v>0</v>
      </c>
      <c r="AR136" s="117" t="s">
        <v>79</v>
      </c>
      <c r="AT136" s="124" t="s">
        <v>70</v>
      </c>
      <c r="AU136" s="124" t="s">
        <v>79</v>
      </c>
      <c r="AY136" s="117" t="s">
        <v>157</v>
      </c>
      <c r="BK136" s="125">
        <f>SUM(BK137:BK143)</f>
        <v>0</v>
      </c>
    </row>
    <row r="137" spans="2:65" s="1" customFormat="1" ht="44.25" customHeight="1">
      <c r="B137" s="128"/>
      <c r="C137" s="129" t="s">
        <v>9</v>
      </c>
      <c r="D137" s="129" t="s">
        <v>160</v>
      </c>
      <c r="E137" s="130" t="s">
        <v>1121</v>
      </c>
      <c r="F137" s="131" t="s">
        <v>1122</v>
      </c>
      <c r="G137" s="132" t="s">
        <v>163</v>
      </c>
      <c r="H137" s="133">
        <v>2</v>
      </c>
      <c r="I137" s="134"/>
      <c r="J137" s="135">
        <f>ROUND(I137*H137,2)</f>
        <v>0</v>
      </c>
      <c r="K137" s="131" t="s">
        <v>173</v>
      </c>
      <c r="L137" s="32"/>
      <c r="M137" s="136" t="s">
        <v>3</v>
      </c>
      <c r="N137" s="137" t="s">
        <v>42</v>
      </c>
      <c r="P137" s="138">
        <f>O137*H137</f>
        <v>0</v>
      </c>
      <c r="Q137" s="138">
        <v>0.00702</v>
      </c>
      <c r="R137" s="138">
        <f>Q137*H137</f>
        <v>0.01404</v>
      </c>
      <c r="S137" s="138">
        <v>0</v>
      </c>
      <c r="T137" s="139">
        <f>S137*H137</f>
        <v>0</v>
      </c>
      <c r="AR137" s="140" t="s">
        <v>164</v>
      </c>
      <c r="AT137" s="140" t="s">
        <v>160</v>
      </c>
      <c r="AU137" s="140" t="s">
        <v>81</v>
      </c>
      <c r="AY137" s="17" t="s">
        <v>157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7" t="s">
        <v>79</v>
      </c>
      <c r="BK137" s="141">
        <f>ROUND(I137*H137,2)</f>
        <v>0</v>
      </c>
      <c r="BL137" s="17" t="s">
        <v>164</v>
      </c>
      <c r="BM137" s="140" t="s">
        <v>1123</v>
      </c>
    </row>
    <row r="138" spans="2:47" s="1" customFormat="1" ht="12">
      <c r="B138" s="32"/>
      <c r="D138" s="150" t="s">
        <v>175</v>
      </c>
      <c r="F138" s="151" t="s">
        <v>1124</v>
      </c>
      <c r="I138" s="152"/>
      <c r="L138" s="32"/>
      <c r="M138" s="153"/>
      <c r="T138" s="53"/>
      <c r="AT138" s="17" t="s">
        <v>175</v>
      </c>
      <c r="AU138" s="17" t="s">
        <v>81</v>
      </c>
    </row>
    <row r="139" spans="2:65" s="1" customFormat="1" ht="21.75" customHeight="1">
      <c r="B139" s="128"/>
      <c r="C139" s="155" t="s">
        <v>253</v>
      </c>
      <c r="D139" s="155" t="s">
        <v>216</v>
      </c>
      <c r="E139" s="156" t="s">
        <v>1125</v>
      </c>
      <c r="F139" s="157" t="s">
        <v>1126</v>
      </c>
      <c r="G139" s="158" t="s">
        <v>163</v>
      </c>
      <c r="H139" s="159">
        <v>2</v>
      </c>
      <c r="I139" s="160"/>
      <c r="J139" s="161">
        <f>ROUND(I139*H139,2)</f>
        <v>0</v>
      </c>
      <c r="K139" s="157" t="s">
        <v>3</v>
      </c>
      <c r="L139" s="162"/>
      <c r="M139" s="163" t="s">
        <v>3</v>
      </c>
      <c r="N139" s="164" t="s">
        <v>42</v>
      </c>
      <c r="P139" s="138">
        <f>O139*H139</f>
        <v>0</v>
      </c>
      <c r="Q139" s="138">
        <v>0.0028</v>
      </c>
      <c r="R139" s="138">
        <f>Q139*H139</f>
        <v>0.0056</v>
      </c>
      <c r="S139" s="138">
        <v>0</v>
      </c>
      <c r="T139" s="139">
        <f>S139*H139</f>
        <v>0</v>
      </c>
      <c r="AR139" s="140" t="s">
        <v>202</v>
      </c>
      <c r="AT139" s="140" t="s">
        <v>216</v>
      </c>
      <c r="AU139" s="140" t="s">
        <v>81</v>
      </c>
      <c r="AY139" s="17" t="s">
        <v>157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7" t="s">
        <v>79</v>
      </c>
      <c r="BK139" s="141">
        <f>ROUND(I139*H139,2)</f>
        <v>0</v>
      </c>
      <c r="BL139" s="17" t="s">
        <v>164</v>
      </c>
      <c r="BM139" s="140" t="s">
        <v>1127</v>
      </c>
    </row>
    <row r="140" spans="2:65" s="1" customFormat="1" ht="24.2" customHeight="1">
      <c r="B140" s="128"/>
      <c r="C140" s="129" t="s">
        <v>259</v>
      </c>
      <c r="D140" s="129" t="s">
        <v>160</v>
      </c>
      <c r="E140" s="130" t="s">
        <v>1128</v>
      </c>
      <c r="F140" s="131" t="s">
        <v>1129</v>
      </c>
      <c r="G140" s="132" t="s">
        <v>163</v>
      </c>
      <c r="H140" s="133">
        <v>1</v>
      </c>
      <c r="I140" s="134"/>
      <c r="J140" s="135">
        <f>ROUND(I140*H140,2)</f>
        <v>0</v>
      </c>
      <c r="K140" s="131" t="s">
        <v>173</v>
      </c>
      <c r="L140" s="32"/>
      <c r="M140" s="136" t="s">
        <v>3</v>
      </c>
      <c r="N140" s="137" t="s">
        <v>42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164</v>
      </c>
      <c r="AT140" s="140" t="s">
        <v>160</v>
      </c>
      <c r="AU140" s="140" t="s">
        <v>81</v>
      </c>
      <c r="AY140" s="17" t="s">
        <v>157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7" t="s">
        <v>79</v>
      </c>
      <c r="BK140" s="141">
        <f>ROUND(I140*H140,2)</f>
        <v>0</v>
      </c>
      <c r="BL140" s="17" t="s">
        <v>164</v>
      </c>
      <c r="BM140" s="140" t="s">
        <v>1130</v>
      </c>
    </row>
    <row r="141" spans="2:47" s="1" customFormat="1" ht="12">
      <c r="B141" s="32"/>
      <c r="D141" s="150" t="s">
        <v>175</v>
      </c>
      <c r="F141" s="151" t="s">
        <v>1131</v>
      </c>
      <c r="I141" s="152"/>
      <c r="L141" s="32"/>
      <c r="M141" s="153"/>
      <c r="T141" s="53"/>
      <c r="AT141" s="17" t="s">
        <v>175</v>
      </c>
      <c r="AU141" s="17" t="s">
        <v>81</v>
      </c>
    </row>
    <row r="142" spans="2:65" s="1" customFormat="1" ht="24.2" customHeight="1">
      <c r="B142" s="128"/>
      <c r="C142" s="155" t="s">
        <v>265</v>
      </c>
      <c r="D142" s="155" t="s">
        <v>216</v>
      </c>
      <c r="E142" s="156" t="s">
        <v>1132</v>
      </c>
      <c r="F142" s="157" t="s">
        <v>1133</v>
      </c>
      <c r="G142" s="158" t="s">
        <v>163</v>
      </c>
      <c r="H142" s="159">
        <v>1</v>
      </c>
      <c r="I142" s="160"/>
      <c r="J142" s="161">
        <f>ROUND(I142*H142,2)</f>
        <v>0</v>
      </c>
      <c r="K142" s="157" t="s">
        <v>3</v>
      </c>
      <c r="L142" s="162"/>
      <c r="M142" s="163" t="s">
        <v>3</v>
      </c>
      <c r="N142" s="164" t="s">
        <v>42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202</v>
      </c>
      <c r="AT142" s="140" t="s">
        <v>216</v>
      </c>
      <c r="AU142" s="140" t="s">
        <v>81</v>
      </c>
      <c r="AY142" s="17" t="s">
        <v>157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7" t="s">
        <v>79</v>
      </c>
      <c r="BK142" s="141">
        <f>ROUND(I142*H142,2)</f>
        <v>0</v>
      </c>
      <c r="BL142" s="17" t="s">
        <v>164</v>
      </c>
      <c r="BM142" s="140" t="s">
        <v>1134</v>
      </c>
    </row>
    <row r="143" spans="2:47" s="1" customFormat="1" ht="29.25">
      <c r="B143" s="32"/>
      <c r="D143" s="143" t="s">
        <v>207</v>
      </c>
      <c r="F143" s="154" t="s">
        <v>1135</v>
      </c>
      <c r="I143" s="152"/>
      <c r="L143" s="32"/>
      <c r="M143" s="153"/>
      <c r="T143" s="53"/>
      <c r="AT143" s="17" t="s">
        <v>207</v>
      </c>
      <c r="AU143" s="17" t="s">
        <v>81</v>
      </c>
    </row>
    <row r="144" spans="2:63" s="11" customFormat="1" ht="22.9" customHeight="1">
      <c r="B144" s="116"/>
      <c r="D144" s="117" t="s">
        <v>70</v>
      </c>
      <c r="E144" s="126" t="s">
        <v>187</v>
      </c>
      <c r="F144" s="126" t="s">
        <v>1136</v>
      </c>
      <c r="I144" s="119"/>
      <c r="J144" s="127">
        <f>BK144</f>
        <v>0</v>
      </c>
      <c r="L144" s="116"/>
      <c r="M144" s="121"/>
      <c r="P144" s="122">
        <f>SUM(P145:P162)</f>
        <v>0</v>
      </c>
      <c r="R144" s="122">
        <f>SUM(R145:R162)</f>
        <v>8.252899</v>
      </c>
      <c r="T144" s="123">
        <f>SUM(T145:T162)</f>
        <v>0</v>
      </c>
      <c r="AR144" s="117" t="s">
        <v>79</v>
      </c>
      <c r="AT144" s="124" t="s">
        <v>70</v>
      </c>
      <c r="AU144" s="124" t="s">
        <v>79</v>
      </c>
      <c r="AY144" s="117" t="s">
        <v>157</v>
      </c>
      <c r="BK144" s="125">
        <f>SUM(BK145:BK162)</f>
        <v>0</v>
      </c>
    </row>
    <row r="145" spans="2:65" s="1" customFormat="1" ht="24.2" customHeight="1">
      <c r="B145" s="128"/>
      <c r="C145" s="129" t="s">
        <v>273</v>
      </c>
      <c r="D145" s="129" t="s">
        <v>160</v>
      </c>
      <c r="E145" s="130" t="s">
        <v>1137</v>
      </c>
      <c r="F145" s="131" t="s">
        <v>1138</v>
      </c>
      <c r="G145" s="132" t="s">
        <v>110</v>
      </c>
      <c r="H145" s="133">
        <v>285</v>
      </c>
      <c r="I145" s="134"/>
      <c r="J145" s="135">
        <f>ROUND(I145*H145,2)</f>
        <v>0</v>
      </c>
      <c r="K145" s="131" t="s">
        <v>3</v>
      </c>
      <c r="L145" s="32"/>
      <c r="M145" s="136" t="s">
        <v>3</v>
      </c>
      <c r="N145" s="137" t="s">
        <v>42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164</v>
      </c>
      <c r="AT145" s="140" t="s">
        <v>160</v>
      </c>
      <c r="AU145" s="140" t="s">
        <v>81</v>
      </c>
      <c r="AY145" s="17" t="s">
        <v>157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7" t="s">
        <v>79</v>
      </c>
      <c r="BK145" s="141">
        <f>ROUND(I145*H145,2)</f>
        <v>0</v>
      </c>
      <c r="BL145" s="17" t="s">
        <v>164</v>
      </c>
      <c r="BM145" s="140" t="s">
        <v>1139</v>
      </c>
    </row>
    <row r="146" spans="2:51" s="12" customFormat="1" ht="12">
      <c r="B146" s="142"/>
      <c r="D146" s="143" t="s">
        <v>166</v>
      </c>
      <c r="E146" s="144" t="s">
        <v>3</v>
      </c>
      <c r="F146" s="145" t="s">
        <v>1065</v>
      </c>
      <c r="H146" s="146">
        <v>285</v>
      </c>
      <c r="I146" s="147"/>
      <c r="L146" s="142"/>
      <c r="M146" s="148"/>
      <c r="T146" s="149"/>
      <c r="AT146" s="144" t="s">
        <v>166</v>
      </c>
      <c r="AU146" s="144" t="s">
        <v>81</v>
      </c>
      <c r="AV146" s="12" t="s">
        <v>81</v>
      </c>
      <c r="AW146" s="12" t="s">
        <v>32</v>
      </c>
      <c r="AX146" s="12" t="s">
        <v>79</v>
      </c>
      <c r="AY146" s="144" t="s">
        <v>157</v>
      </c>
    </row>
    <row r="147" spans="2:65" s="1" customFormat="1" ht="44.25" customHeight="1">
      <c r="B147" s="128"/>
      <c r="C147" s="129" t="s">
        <v>279</v>
      </c>
      <c r="D147" s="129" t="s">
        <v>160</v>
      </c>
      <c r="E147" s="130" t="s">
        <v>1140</v>
      </c>
      <c r="F147" s="131" t="s">
        <v>1141</v>
      </c>
      <c r="G147" s="132" t="s">
        <v>110</v>
      </c>
      <c r="H147" s="133">
        <v>328.76</v>
      </c>
      <c r="I147" s="134"/>
      <c r="J147" s="135">
        <f>ROUND(I147*H147,2)</f>
        <v>0</v>
      </c>
      <c r="K147" s="131" t="s">
        <v>173</v>
      </c>
      <c r="L147" s="32"/>
      <c r="M147" s="136" t="s">
        <v>3</v>
      </c>
      <c r="N147" s="137" t="s">
        <v>42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164</v>
      </c>
      <c r="AT147" s="140" t="s">
        <v>160</v>
      </c>
      <c r="AU147" s="140" t="s">
        <v>81</v>
      </c>
      <c r="AY147" s="17" t="s">
        <v>157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7" t="s">
        <v>79</v>
      </c>
      <c r="BK147" s="141">
        <f>ROUND(I147*H147,2)</f>
        <v>0</v>
      </c>
      <c r="BL147" s="17" t="s">
        <v>164</v>
      </c>
      <c r="BM147" s="140" t="s">
        <v>1142</v>
      </c>
    </row>
    <row r="148" spans="2:47" s="1" customFormat="1" ht="12">
      <c r="B148" s="32"/>
      <c r="D148" s="150" t="s">
        <v>175</v>
      </c>
      <c r="F148" s="151" t="s">
        <v>1143</v>
      </c>
      <c r="I148" s="152"/>
      <c r="L148" s="32"/>
      <c r="M148" s="153"/>
      <c r="T148" s="53"/>
      <c r="AT148" s="17" t="s">
        <v>175</v>
      </c>
      <c r="AU148" s="17" t="s">
        <v>81</v>
      </c>
    </row>
    <row r="149" spans="2:51" s="12" customFormat="1" ht="22.5">
      <c r="B149" s="142"/>
      <c r="D149" s="143" t="s">
        <v>166</v>
      </c>
      <c r="E149" s="144" t="s">
        <v>3</v>
      </c>
      <c r="F149" s="145" t="s">
        <v>1144</v>
      </c>
      <c r="H149" s="146">
        <v>285</v>
      </c>
      <c r="I149" s="147"/>
      <c r="L149" s="142"/>
      <c r="M149" s="148"/>
      <c r="T149" s="149"/>
      <c r="AT149" s="144" t="s">
        <v>166</v>
      </c>
      <c r="AU149" s="144" t="s">
        <v>81</v>
      </c>
      <c r="AV149" s="12" t="s">
        <v>81</v>
      </c>
      <c r="AW149" s="12" t="s">
        <v>32</v>
      </c>
      <c r="AX149" s="12" t="s">
        <v>71</v>
      </c>
      <c r="AY149" s="144" t="s">
        <v>157</v>
      </c>
    </row>
    <row r="150" spans="2:51" s="12" customFormat="1" ht="12">
      <c r="B150" s="142"/>
      <c r="D150" s="143" t="s">
        <v>166</v>
      </c>
      <c r="E150" s="144" t="s">
        <v>3</v>
      </c>
      <c r="F150" s="145" t="s">
        <v>1145</v>
      </c>
      <c r="H150" s="146">
        <v>37.2</v>
      </c>
      <c r="I150" s="147"/>
      <c r="L150" s="142"/>
      <c r="M150" s="148"/>
      <c r="T150" s="149"/>
      <c r="AT150" s="144" t="s">
        <v>166</v>
      </c>
      <c r="AU150" s="144" t="s">
        <v>81</v>
      </c>
      <c r="AV150" s="12" t="s">
        <v>81</v>
      </c>
      <c r="AW150" s="12" t="s">
        <v>32</v>
      </c>
      <c r="AX150" s="12" t="s">
        <v>71</v>
      </c>
      <c r="AY150" s="144" t="s">
        <v>157</v>
      </c>
    </row>
    <row r="151" spans="2:51" s="12" customFormat="1" ht="12">
      <c r="B151" s="142"/>
      <c r="D151" s="143" t="s">
        <v>166</v>
      </c>
      <c r="E151" s="144" t="s">
        <v>3</v>
      </c>
      <c r="F151" s="145" t="s">
        <v>1146</v>
      </c>
      <c r="H151" s="146">
        <v>6.56</v>
      </c>
      <c r="I151" s="147"/>
      <c r="L151" s="142"/>
      <c r="M151" s="148"/>
      <c r="T151" s="149"/>
      <c r="AT151" s="144" t="s">
        <v>166</v>
      </c>
      <c r="AU151" s="144" t="s">
        <v>81</v>
      </c>
      <c r="AV151" s="12" t="s">
        <v>81</v>
      </c>
      <c r="AW151" s="12" t="s">
        <v>32</v>
      </c>
      <c r="AX151" s="12" t="s">
        <v>71</v>
      </c>
      <c r="AY151" s="144" t="s">
        <v>157</v>
      </c>
    </row>
    <row r="152" spans="2:51" s="13" customFormat="1" ht="12">
      <c r="B152" s="165"/>
      <c r="D152" s="143" t="s">
        <v>166</v>
      </c>
      <c r="E152" s="166" t="s">
        <v>3</v>
      </c>
      <c r="F152" s="167" t="s">
        <v>234</v>
      </c>
      <c r="H152" s="168">
        <v>328.76</v>
      </c>
      <c r="I152" s="169"/>
      <c r="L152" s="165"/>
      <c r="M152" s="170"/>
      <c r="T152" s="171"/>
      <c r="AT152" s="166" t="s">
        <v>166</v>
      </c>
      <c r="AU152" s="166" t="s">
        <v>81</v>
      </c>
      <c r="AV152" s="13" t="s">
        <v>164</v>
      </c>
      <c r="AW152" s="13" t="s">
        <v>32</v>
      </c>
      <c r="AX152" s="13" t="s">
        <v>79</v>
      </c>
      <c r="AY152" s="166" t="s">
        <v>157</v>
      </c>
    </row>
    <row r="153" spans="2:65" s="1" customFormat="1" ht="78" customHeight="1">
      <c r="B153" s="128"/>
      <c r="C153" s="129" t="s">
        <v>8</v>
      </c>
      <c r="D153" s="129" t="s">
        <v>160</v>
      </c>
      <c r="E153" s="130" t="s">
        <v>1147</v>
      </c>
      <c r="F153" s="131" t="s">
        <v>1148</v>
      </c>
      <c r="G153" s="132" t="s">
        <v>110</v>
      </c>
      <c r="H153" s="133">
        <v>37.2</v>
      </c>
      <c r="I153" s="134"/>
      <c r="J153" s="135">
        <f>ROUND(I153*H153,2)</f>
        <v>0</v>
      </c>
      <c r="K153" s="131" t="s">
        <v>173</v>
      </c>
      <c r="L153" s="32"/>
      <c r="M153" s="136" t="s">
        <v>3</v>
      </c>
      <c r="N153" s="137" t="s">
        <v>42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164</v>
      </c>
      <c r="AT153" s="140" t="s">
        <v>160</v>
      </c>
      <c r="AU153" s="140" t="s">
        <v>81</v>
      </c>
      <c r="AY153" s="17" t="s">
        <v>157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7" t="s">
        <v>79</v>
      </c>
      <c r="BK153" s="141">
        <f>ROUND(I153*H153,2)</f>
        <v>0</v>
      </c>
      <c r="BL153" s="17" t="s">
        <v>164</v>
      </c>
      <c r="BM153" s="140" t="s">
        <v>1149</v>
      </c>
    </row>
    <row r="154" spans="2:47" s="1" customFormat="1" ht="12">
      <c r="B154" s="32"/>
      <c r="D154" s="150" t="s">
        <v>175</v>
      </c>
      <c r="F154" s="151" t="s">
        <v>1150</v>
      </c>
      <c r="I154" s="152"/>
      <c r="L154" s="32"/>
      <c r="M154" s="153"/>
      <c r="T154" s="53"/>
      <c r="AT154" s="17" t="s">
        <v>175</v>
      </c>
      <c r="AU154" s="17" t="s">
        <v>81</v>
      </c>
    </row>
    <row r="155" spans="2:51" s="12" customFormat="1" ht="12">
      <c r="B155" s="142"/>
      <c r="D155" s="143" t="s">
        <v>166</v>
      </c>
      <c r="E155" s="144" t="s">
        <v>3</v>
      </c>
      <c r="F155" s="145" t="s">
        <v>1089</v>
      </c>
      <c r="H155" s="146">
        <v>37.2</v>
      </c>
      <c r="I155" s="147"/>
      <c r="L155" s="142"/>
      <c r="M155" s="148"/>
      <c r="T155" s="149"/>
      <c r="AT155" s="144" t="s">
        <v>166</v>
      </c>
      <c r="AU155" s="144" t="s">
        <v>81</v>
      </c>
      <c r="AV155" s="12" t="s">
        <v>81</v>
      </c>
      <c r="AW155" s="12" t="s">
        <v>32</v>
      </c>
      <c r="AX155" s="12" t="s">
        <v>79</v>
      </c>
      <c r="AY155" s="144" t="s">
        <v>157</v>
      </c>
    </row>
    <row r="156" spans="2:65" s="1" customFormat="1" ht="16.5" customHeight="1">
      <c r="B156" s="128"/>
      <c r="C156" s="155" t="s">
        <v>289</v>
      </c>
      <c r="D156" s="155" t="s">
        <v>216</v>
      </c>
      <c r="E156" s="156" t="s">
        <v>1151</v>
      </c>
      <c r="F156" s="157" t="s">
        <v>1152</v>
      </c>
      <c r="G156" s="158" t="s">
        <v>110</v>
      </c>
      <c r="H156" s="159">
        <v>37.944</v>
      </c>
      <c r="I156" s="160"/>
      <c r="J156" s="161">
        <f>ROUND(I156*H156,2)</f>
        <v>0</v>
      </c>
      <c r="K156" s="157" t="s">
        <v>173</v>
      </c>
      <c r="L156" s="162"/>
      <c r="M156" s="163" t="s">
        <v>3</v>
      </c>
      <c r="N156" s="164" t="s">
        <v>42</v>
      </c>
      <c r="P156" s="138">
        <f>O156*H156</f>
        <v>0</v>
      </c>
      <c r="Q156" s="138">
        <v>0.176</v>
      </c>
      <c r="R156" s="138">
        <f>Q156*H156</f>
        <v>6.678144</v>
      </c>
      <c r="S156" s="138">
        <v>0</v>
      </c>
      <c r="T156" s="139">
        <f>S156*H156</f>
        <v>0</v>
      </c>
      <c r="AR156" s="140" t="s">
        <v>202</v>
      </c>
      <c r="AT156" s="140" t="s">
        <v>216</v>
      </c>
      <c r="AU156" s="140" t="s">
        <v>81</v>
      </c>
      <c r="AY156" s="17" t="s">
        <v>157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7" t="s">
        <v>79</v>
      </c>
      <c r="BK156" s="141">
        <f>ROUND(I156*H156,2)</f>
        <v>0</v>
      </c>
      <c r="BL156" s="17" t="s">
        <v>164</v>
      </c>
      <c r="BM156" s="140" t="s">
        <v>1153</v>
      </c>
    </row>
    <row r="157" spans="2:51" s="12" customFormat="1" ht="12">
      <c r="B157" s="142"/>
      <c r="D157" s="143" t="s">
        <v>166</v>
      </c>
      <c r="F157" s="145" t="s">
        <v>1154</v>
      </c>
      <c r="H157" s="146">
        <v>37.944</v>
      </c>
      <c r="I157" s="147"/>
      <c r="L157" s="142"/>
      <c r="M157" s="148"/>
      <c r="T157" s="149"/>
      <c r="AT157" s="144" t="s">
        <v>166</v>
      </c>
      <c r="AU157" s="144" t="s">
        <v>81</v>
      </c>
      <c r="AV157" s="12" t="s">
        <v>81</v>
      </c>
      <c r="AW157" s="12" t="s">
        <v>4</v>
      </c>
      <c r="AX157" s="12" t="s">
        <v>79</v>
      </c>
      <c r="AY157" s="144" t="s">
        <v>157</v>
      </c>
    </row>
    <row r="158" spans="2:65" s="1" customFormat="1" ht="66.75" customHeight="1">
      <c r="B158" s="128"/>
      <c r="C158" s="129" t="s">
        <v>295</v>
      </c>
      <c r="D158" s="129" t="s">
        <v>160</v>
      </c>
      <c r="E158" s="130" t="s">
        <v>1155</v>
      </c>
      <c r="F158" s="131" t="s">
        <v>1156</v>
      </c>
      <c r="G158" s="132" t="s">
        <v>110</v>
      </c>
      <c r="H158" s="133">
        <v>6.56</v>
      </c>
      <c r="I158" s="134"/>
      <c r="J158" s="135">
        <f>ROUND(I158*H158,2)</f>
        <v>0</v>
      </c>
      <c r="K158" s="131" t="s">
        <v>173</v>
      </c>
      <c r="L158" s="32"/>
      <c r="M158" s="136" t="s">
        <v>3</v>
      </c>
      <c r="N158" s="137" t="s">
        <v>42</v>
      </c>
      <c r="P158" s="138">
        <f>O158*H158</f>
        <v>0</v>
      </c>
      <c r="Q158" s="138">
        <v>0.101</v>
      </c>
      <c r="R158" s="138">
        <f>Q158*H158</f>
        <v>0.66256</v>
      </c>
      <c r="S158" s="138">
        <v>0</v>
      </c>
      <c r="T158" s="139">
        <f>S158*H158</f>
        <v>0</v>
      </c>
      <c r="AR158" s="140" t="s">
        <v>164</v>
      </c>
      <c r="AT158" s="140" t="s">
        <v>160</v>
      </c>
      <c r="AU158" s="140" t="s">
        <v>81</v>
      </c>
      <c r="AY158" s="17" t="s">
        <v>157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7" t="s">
        <v>79</v>
      </c>
      <c r="BK158" s="141">
        <f>ROUND(I158*H158,2)</f>
        <v>0</v>
      </c>
      <c r="BL158" s="17" t="s">
        <v>164</v>
      </c>
      <c r="BM158" s="140" t="s">
        <v>1157</v>
      </c>
    </row>
    <row r="159" spans="2:47" s="1" customFormat="1" ht="12">
      <c r="B159" s="32"/>
      <c r="D159" s="150" t="s">
        <v>175</v>
      </c>
      <c r="F159" s="151" t="s">
        <v>1158</v>
      </c>
      <c r="I159" s="152"/>
      <c r="L159" s="32"/>
      <c r="M159" s="153"/>
      <c r="T159" s="53"/>
      <c r="AT159" s="17" t="s">
        <v>175</v>
      </c>
      <c r="AU159" s="17" t="s">
        <v>81</v>
      </c>
    </row>
    <row r="160" spans="2:51" s="12" customFormat="1" ht="12">
      <c r="B160" s="142"/>
      <c r="D160" s="143" t="s">
        <v>166</v>
      </c>
      <c r="E160" s="144" t="s">
        <v>3</v>
      </c>
      <c r="F160" s="145" t="s">
        <v>1159</v>
      </c>
      <c r="H160" s="146">
        <v>6.56</v>
      </c>
      <c r="I160" s="147"/>
      <c r="L160" s="142"/>
      <c r="M160" s="148"/>
      <c r="T160" s="149"/>
      <c r="AT160" s="144" t="s">
        <v>166</v>
      </c>
      <c r="AU160" s="144" t="s">
        <v>81</v>
      </c>
      <c r="AV160" s="12" t="s">
        <v>81</v>
      </c>
      <c r="AW160" s="12" t="s">
        <v>32</v>
      </c>
      <c r="AX160" s="12" t="s">
        <v>79</v>
      </c>
      <c r="AY160" s="144" t="s">
        <v>157</v>
      </c>
    </row>
    <row r="161" spans="2:65" s="1" customFormat="1" ht="16.5" customHeight="1">
      <c r="B161" s="128"/>
      <c r="C161" s="155" t="s">
        <v>301</v>
      </c>
      <c r="D161" s="155" t="s">
        <v>216</v>
      </c>
      <c r="E161" s="156" t="s">
        <v>1160</v>
      </c>
      <c r="F161" s="157" t="s">
        <v>1161</v>
      </c>
      <c r="G161" s="158" t="s">
        <v>110</v>
      </c>
      <c r="H161" s="159">
        <v>6.757</v>
      </c>
      <c r="I161" s="160"/>
      <c r="J161" s="161">
        <f>ROUND(I161*H161,2)</f>
        <v>0</v>
      </c>
      <c r="K161" s="157" t="s">
        <v>173</v>
      </c>
      <c r="L161" s="162"/>
      <c r="M161" s="163" t="s">
        <v>3</v>
      </c>
      <c r="N161" s="164" t="s">
        <v>42</v>
      </c>
      <c r="P161" s="138">
        <f>O161*H161</f>
        <v>0</v>
      </c>
      <c r="Q161" s="138">
        <v>0.135</v>
      </c>
      <c r="R161" s="138">
        <f>Q161*H161</f>
        <v>0.912195</v>
      </c>
      <c r="S161" s="138">
        <v>0</v>
      </c>
      <c r="T161" s="139">
        <f>S161*H161</f>
        <v>0</v>
      </c>
      <c r="AR161" s="140" t="s">
        <v>202</v>
      </c>
      <c r="AT161" s="140" t="s">
        <v>216</v>
      </c>
      <c r="AU161" s="140" t="s">
        <v>81</v>
      </c>
      <c r="AY161" s="17" t="s">
        <v>157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7" t="s">
        <v>79</v>
      </c>
      <c r="BK161" s="141">
        <f>ROUND(I161*H161,2)</f>
        <v>0</v>
      </c>
      <c r="BL161" s="17" t="s">
        <v>164</v>
      </c>
      <c r="BM161" s="140" t="s">
        <v>1162</v>
      </c>
    </row>
    <row r="162" spans="2:51" s="12" customFormat="1" ht="12">
      <c r="B162" s="142"/>
      <c r="D162" s="143" t="s">
        <v>166</v>
      </c>
      <c r="F162" s="145" t="s">
        <v>1163</v>
      </c>
      <c r="H162" s="146">
        <v>6.757</v>
      </c>
      <c r="I162" s="147"/>
      <c r="L162" s="142"/>
      <c r="M162" s="148"/>
      <c r="T162" s="149"/>
      <c r="AT162" s="144" t="s">
        <v>166</v>
      </c>
      <c r="AU162" s="144" t="s">
        <v>81</v>
      </c>
      <c r="AV162" s="12" t="s">
        <v>81</v>
      </c>
      <c r="AW162" s="12" t="s">
        <v>4</v>
      </c>
      <c r="AX162" s="12" t="s">
        <v>79</v>
      </c>
      <c r="AY162" s="144" t="s">
        <v>157</v>
      </c>
    </row>
    <row r="163" spans="2:63" s="11" customFormat="1" ht="22.9" customHeight="1">
      <c r="B163" s="116"/>
      <c r="D163" s="117" t="s">
        <v>70</v>
      </c>
      <c r="E163" s="126" t="s">
        <v>210</v>
      </c>
      <c r="F163" s="126" t="s">
        <v>561</v>
      </c>
      <c r="I163" s="119"/>
      <c r="J163" s="127">
        <f>BK163</f>
        <v>0</v>
      </c>
      <c r="L163" s="116"/>
      <c r="M163" s="121"/>
      <c r="P163" s="122">
        <f>SUM(P164:P176)</f>
        <v>0</v>
      </c>
      <c r="R163" s="122">
        <f>SUM(R164:R176)</f>
        <v>15.28437988</v>
      </c>
      <c r="T163" s="123">
        <f>SUM(T164:T176)</f>
        <v>0</v>
      </c>
      <c r="AR163" s="117" t="s">
        <v>79</v>
      </c>
      <c r="AT163" s="124" t="s">
        <v>70</v>
      </c>
      <c r="AU163" s="124" t="s">
        <v>79</v>
      </c>
      <c r="AY163" s="117" t="s">
        <v>157</v>
      </c>
      <c r="BK163" s="125">
        <f>SUM(BK164:BK176)</f>
        <v>0</v>
      </c>
    </row>
    <row r="164" spans="2:65" s="1" customFormat="1" ht="44.25" customHeight="1">
      <c r="B164" s="128"/>
      <c r="C164" s="129" t="s">
        <v>306</v>
      </c>
      <c r="D164" s="129" t="s">
        <v>160</v>
      </c>
      <c r="E164" s="130" t="s">
        <v>1164</v>
      </c>
      <c r="F164" s="131" t="s">
        <v>1165</v>
      </c>
      <c r="G164" s="132" t="s">
        <v>229</v>
      </c>
      <c r="H164" s="133">
        <v>30</v>
      </c>
      <c r="I164" s="134"/>
      <c r="J164" s="135">
        <f>ROUND(I164*H164,2)</f>
        <v>0</v>
      </c>
      <c r="K164" s="131" t="s">
        <v>173</v>
      </c>
      <c r="L164" s="32"/>
      <c r="M164" s="136" t="s">
        <v>3</v>
      </c>
      <c r="N164" s="137" t="s">
        <v>42</v>
      </c>
      <c r="P164" s="138">
        <f>O164*H164</f>
        <v>0</v>
      </c>
      <c r="Q164" s="138">
        <v>0.11519</v>
      </c>
      <c r="R164" s="138">
        <f>Q164*H164</f>
        <v>3.4557</v>
      </c>
      <c r="S164" s="138">
        <v>0</v>
      </c>
      <c r="T164" s="139">
        <f>S164*H164</f>
        <v>0</v>
      </c>
      <c r="AR164" s="140" t="s">
        <v>164</v>
      </c>
      <c r="AT164" s="140" t="s">
        <v>160</v>
      </c>
      <c r="AU164" s="140" t="s">
        <v>81</v>
      </c>
      <c r="AY164" s="17" t="s">
        <v>157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7" t="s">
        <v>79</v>
      </c>
      <c r="BK164" s="141">
        <f>ROUND(I164*H164,2)</f>
        <v>0</v>
      </c>
      <c r="BL164" s="17" t="s">
        <v>164</v>
      </c>
      <c r="BM164" s="140" t="s">
        <v>1166</v>
      </c>
    </row>
    <row r="165" spans="2:47" s="1" customFormat="1" ht="12">
      <c r="B165" s="32"/>
      <c r="D165" s="150" t="s">
        <v>175</v>
      </c>
      <c r="F165" s="151" t="s">
        <v>1167</v>
      </c>
      <c r="I165" s="152"/>
      <c r="L165" s="32"/>
      <c r="M165" s="153"/>
      <c r="T165" s="53"/>
      <c r="AT165" s="17" t="s">
        <v>175</v>
      </c>
      <c r="AU165" s="17" t="s">
        <v>81</v>
      </c>
    </row>
    <row r="166" spans="2:51" s="12" customFormat="1" ht="12">
      <c r="B166" s="142"/>
      <c r="D166" s="143" t="s">
        <v>166</v>
      </c>
      <c r="E166" s="144" t="s">
        <v>3</v>
      </c>
      <c r="F166" s="145" t="s">
        <v>1168</v>
      </c>
      <c r="H166" s="146">
        <v>30</v>
      </c>
      <c r="I166" s="147"/>
      <c r="L166" s="142"/>
      <c r="M166" s="148"/>
      <c r="T166" s="149"/>
      <c r="AT166" s="144" t="s">
        <v>166</v>
      </c>
      <c r="AU166" s="144" t="s">
        <v>81</v>
      </c>
      <c r="AV166" s="12" t="s">
        <v>81</v>
      </c>
      <c r="AW166" s="12" t="s">
        <v>32</v>
      </c>
      <c r="AX166" s="12" t="s">
        <v>79</v>
      </c>
      <c r="AY166" s="144" t="s">
        <v>157</v>
      </c>
    </row>
    <row r="167" spans="2:65" s="1" customFormat="1" ht="16.5" customHeight="1">
      <c r="B167" s="128"/>
      <c r="C167" s="155" t="s">
        <v>312</v>
      </c>
      <c r="D167" s="155" t="s">
        <v>216</v>
      </c>
      <c r="E167" s="156" t="s">
        <v>1169</v>
      </c>
      <c r="F167" s="157" t="s">
        <v>1170</v>
      </c>
      <c r="G167" s="158" t="s">
        <v>229</v>
      </c>
      <c r="H167" s="159">
        <v>31.5</v>
      </c>
      <c r="I167" s="160"/>
      <c r="J167" s="161">
        <f>ROUND(I167*H167,2)</f>
        <v>0</v>
      </c>
      <c r="K167" s="157" t="s">
        <v>173</v>
      </c>
      <c r="L167" s="162"/>
      <c r="M167" s="163" t="s">
        <v>3</v>
      </c>
      <c r="N167" s="164" t="s">
        <v>42</v>
      </c>
      <c r="P167" s="138">
        <f>O167*H167</f>
        <v>0</v>
      </c>
      <c r="Q167" s="138">
        <v>0.08</v>
      </c>
      <c r="R167" s="138">
        <f>Q167*H167</f>
        <v>2.52</v>
      </c>
      <c r="S167" s="138">
        <v>0</v>
      </c>
      <c r="T167" s="139">
        <f>S167*H167</f>
        <v>0</v>
      </c>
      <c r="AR167" s="140" t="s">
        <v>202</v>
      </c>
      <c r="AT167" s="140" t="s">
        <v>216</v>
      </c>
      <c r="AU167" s="140" t="s">
        <v>81</v>
      </c>
      <c r="AY167" s="17" t="s">
        <v>157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7" t="s">
        <v>79</v>
      </c>
      <c r="BK167" s="141">
        <f>ROUND(I167*H167,2)</f>
        <v>0</v>
      </c>
      <c r="BL167" s="17" t="s">
        <v>164</v>
      </c>
      <c r="BM167" s="140" t="s">
        <v>1171</v>
      </c>
    </row>
    <row r="168" spans="2:51" s="12" customFormat="1" ht="12">
      <c r="B168" s="142"/>
      <c r="D168" s="143" t="s">
        <v>166</v>
      </c>
      <c r="F168" s="145" t="s">
        <v>1172</v>
      </c>
      <c r="H168" s="146">
        <v>31.5</v>
      </c>
      <c r="I168" s="147"/>
      <c r="L168" s="142"/>
      <c r="M168" s="148"/>
      <c r="T168" s="149"/>
      <c r="AT168" s="144" t="s">
        <v>166</v>
      </c>
      <c r="AU168" s="144" t="s">
        <v>81</v>
      </c>
      <c r="AV168" s="12" t="s">
        <v>81</v>
      </c>
      <c r="AW168" s="12" t="s">
        <v>4</v>
      </c>
      <c r="AX168" s="12" t="s">
        <v>79</v>
      </c>
      <c r="AY168" s="144" t="s">
        <v>157</v>
      </c>
    </row>
    <row r="169" spans="2:65" s="1" customFormat="1" ht="44.25" customHeight="1">
      <c r="B169" s="128"/>
      <c r="C169" s="129" t="s">
        <v>318</v>
      </c>
      <c r="D169" s="129" t="s">
        <v>160</v>
      </c>
      <c r="E169" s="130" t="s">
        <v>1173</v>
      </c>
      <c r="F169" s="131" t="s">
        <v>1174</v>
      </c>
      <c r="G169" s="132" t="s">
        <v>229</v>
      </c>
      <c r="H169" s="133">
        <v>9.8</v>
      </c>
      <c r="I169" s="134"/>
      <c r="J169" s="135">
        <f>ROUND(I169*H169,2)</f>
        <v>0</v>
      </c>
      <c r="K169" s="131" t="s">
        <v>173</v>
      </c>
      <c r="L169" s="32"/>
      <c r="M169" s="136" t="s">
        <v>3</v>
      </c>
      <c r="N169" s="137" t="s">
        <v>42</v>
      </c>
      <c r="P169" s="138">
        <f>O169*H169</f>
        <v>0</v>
      </c>
      <c r="Q169" s="138">
        <v>0.10095</v>
      </c>
      <c r="R169" s="138">
        <f>Q169*H169</f>
        <v>0.98931</v>
      </c>
      <c r="S169" s="138">
        <v>0</v>
      </c>
      <c r="T169" s="139">
        <f>S169*H169</f>
        <v>0</v>
      </c>
      <c r="AR169" s="140" t="s">
        <v>164</v>
      </c>
      <c r="AT169" s="140" t="s">
        <v>160</v>
      </c>
      <c r="AU169" s="140" t="s">
        <v>81</v>
      </c>
      <c r="AY169" s="17" t="s">
        <v>157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7" t="s">
        <v>79</v>
      </c>
      <c r="BK169" s="141">
        <f>ROUND(I169*H169,2)</f>
        <v>0</v>
      </c>
      <c r="BL169" s="17" t="s">
        <v>164</v>
      </c>
      <c r="BM169" s="140" t="s">
        <v>1175</v>
      </c>
    </row>
    <row r="170" spans="2:47" s="1" customFormat="1" ht="12">
      <c r="B170" s="32"/>
      <c r="D170" s="150" t="s">
        <v>175</v>
      </c>
      <c r="F170" s="151" t="s">
        <v>1176</v>
      </c>
      <c r="I170" s="152"/>
      <c r="L170" s="32"/>
      <c r="M170" s="153"/>
      <c r="T170" s="53"/>
      <c r="AT170" s="17" t="s">
        <v>175</v>
      </c>
      <c r="AU170" s="17" t="s">
        <v>81</v>
      </c>
    </row>
    <row r="171" spans="2:51" s="12" customFormat="1" ht="12">
      <c r="B171" s="142"/>
      <c r="D171" s="143" t="s">
        <v>166</v>
      </c>
      <c r="E171" s="144" t="s">
        <v>3</v>
      </c>
      <c r="F171" s="145" t="s">
        <v>1177</v>
      </c>
      <c r="H171" s="146">
        <v>9.8</v>
      </c>
      <c r="I171" s="147"/>
      <c r="L171" s="142"/>
      <c r="M171" s="148"/>
      <c r="T171" s="149"/>
      <c r="AT171" s="144" t="s">
        <v>166</v>
      </c>
      <c r="AU171" s="144" t="s">
        <v>81</v>
      </c>
      <c r="AV171" s="12" t="s">
        <v>81</v>
      </c>
      <c r="AW171" s="12" t="s">
        <v>32</v>
      </c>
      <c r="AX171" s="12" t="s">
        <v>79</v>
      </c>
      <c r="AY171" s="144" t="s">
        <v>157</v>
      </c>
    </row>
    <row r="172" spans="2:65" s="1" customFormat="1" ht="16.5" customHeight="1">
      <c r="B172" s="128"/>
      <c r="C172" s="155" t="s">
        <v>323</v>
      </c>
      <c r="D172" s="155" t="s">
        <v>216</v>
      </c>
      <c r="E172" s="156" t="s">
        <v>1178</v>
      </c>
      <c r="F172" s="157" t="s">
        <v>1179</v>
      </c>
      <c r="G172" s="158" t="s">
        <v>229</v>
      </c>
      <c r="H172" s="159">
        <v>10.78</v>
      </c>
      <c r="I172" s="160"/>
      <c r="J172" s="161">
        <f>ROUND(I172*H172,2)</f>
        <v>0</v>
      </c>
      <c r="K172" s="157" t="s">
        <v>173</v>
      </c>
      <c r="L172" s="162"/>
      <c r="M172" s="163" t="s">
        <v>3</v>
      </c>
      <c r="N172" s="164" t="s">
        <v>42</v>
      </c>
      <c r="P172" s="138">
        <f>O172*H172</f>
        <v>0</v>
      </c>
      <c r="Q172" s="138">
        <v>0.022</v>
      </c>
      <c r="R172" s="138">
        <f>Q172*H172</f>
        <v>0.23715999999999998</v>
      </c>
      <c r="S172" s="138">
        <v>0</v>
      </c>
      <c r="T172" s="139">
        <f>S172*H172</f>
        <v>0</v>
      </c>
      <c r="AR172" s="140" t="s">
        <v>202</v>
      </c>
      <c r="AT172" s="140" t="s">
        <v>216</v>
      </c>
      <c r="AU172" s="140" t="s">
        <v>81</v>
      </c>
      <c r="AY172" s="17" t="s">
        <v>157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7" t="s">
        <v>79</v>
      </c>
      <c r="BK172" s="141">
        <f>ROUND(I172*H172,2)</f>
        <v>0</v>
      </c>
      <c r="BL172" s="17" t="s">
        <v>164</v>
      </c>
      <c r="BM172" s="140" t="s">
        <v>1180</v>
      </c>
    </row>
    <row r="173" spans="2:51" s="12" customFormat="1" ht="12">
      <c r="B173" s="142"/>
      <c r="D173" s="143" t="s">
        <v>166</v>
      </c>
      <c r="F173" s="145" t="s">
        <v>1181</v>
      </c>
      <c r="H173" s="146">
        <v>10.78</v>
      </c>
      <c r="I173" s="147"/>
      <c r="L173" s="142"/>
      <c r="M173" s="148"/>
      <c r="T173" s="149"/>
      <c r="AT173" s="144" t="s">
        <v>166</v>
      </c>
      <c r="AU173" s="144" t="s">
        <v>81</v>
      </c>
      <c r="AV173" s="12" t="s">
        <v>81</v>
      </c>
      <c r="AW173" s="12" t="s">
        <v>4</v>
      </c>
      <c r="AX173" s="12" t="s">
        <v>79</v>
      </c>
      <c r="AY173" s="144" t="s">
        <v>157</v>
      </c>
    </row>
    <row r="174" spans="2:65" s="1" customFormat="1" ht="24.2" customHeight="1">
      <c r="B174" s="128"/>
      <c r="C174" s="129" t="s">
        <v>331</v>
      </c>
      <c r="D174" s="129" t="s">
        <v>160</v>
      </c>
      <c r="E174" s="130" t="s">
        <v>1182</v>
      </c>
      <c r="F174" s="131" t="s">
        <v>1183</v>
      </c>
      <c r="G174" s="132" t="s">
        <v>172</v>
      </c>
      <c r="H174" s="133">
        <v>3.582</v>
      </c>
      <c r="I174" s="134"/>
      <c r="J174" s="135">
        <f>ROUND(I174*H174,2)</f>
        <v>0</v>
      </c>
      <c r="K174" s="131" t="s">
        <v>173</v>
      </c>
      <c r="L174" s="32"/>
      <c r="M174" s="136" t="s">
        <v>3</v>
      </c>
      <c r="N174" s="137" t="s">
        <v>42</v>
      </c>
      <c r="P174" s="138">
        <f>O174*H174</f>
        <v>0</v>
      </c>
      <c r="Q174" s="138">
        <v>2.25634</v>
      </c>
      <c r="R174" s="138">
        <f>Q174*H174</f>
        <v>8.082209879999999</v>
      </c>
      <c r="S174" s="138">
        <v>0</v>
      </c>
      <c r="T174" s="139">
        <f>S174*H174</f>
        <v>0</v>
      </c>
      <c r="AR174" s="140" t="s">
        <v>164</v>
      </c>
      <c r="AT174" s="140" t="s">
        <v>160</v>
      </c>
      <c r="AU174" s="140" t="s">
        <v>81</v>
      </c>
      <c r="AY174" s="17" t="s">
        <v>157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7" t="s">
        <v>79</v>
      </c>
      <c r="BK174" s="141">
        <f>ROUND(I174*H174,2)</f>
        <v>0</v>
      </c>
      <c r="BL174" s="17" t="s">
        <v>164</v>
      </c>
      <c r="BM174" s="140" t="s">
        <v>1184</v>
      </c>
    </row>
    <row r="175" spans="2:47" s="1" customFormat="1" ht="12">
      <c r="B175" s="32"/>
      <c r="D175" s="150" t="s">
        <v>175</v>
      </c>
      <c r="F175" s="151" t="s">
        <v>1185</v>
      </c>
      <c r="I175" s="152"/>
      <c r="L175" s="32"/>
      <c r="M175" s="153"/>
      <c r="T175" s="53"/>
      <c r="AT175" s="17" t="s">
        <v>175</v>
      </c>
      <c r="AU175" s="17" t="s">
        <v>81</v>
      </c>
    </row>
    <row r="176" spans="2:51" s="12" customFormat="1" ht="12">
      <c r="B176" s="142"/>
      <c r="D176" s="143" t="s">
        <v>166</v>
      </c>
      <c r="E176" s="144" t="s">
        <v>3</v>
      </c>
      <c r="F176" s="145" t="s">
        <v>1186</v>
      </c>
      <c r="H176" s="146">
        <v>3.582</v>
      </c>
      <c r="I176" s="147"/>
      <c r="L176" s="142"/>
      <c r="M176" s="148"/>
      <c r="T176" s="149"/>
      <c r="AT176" s="144" t="s">
        <v>166</v>
      </c>
      <c r="AU176" s="144" t="s">
        <v>81</v>
      </c>
      <c r="AV176" s="12" t="s">
        <v>81</v>
      </c>
      <c r="AW176" s="12" t="s">
        <v>32</v>
      </c>
      <c r="AX176" s="12" t="s">
        <v>79</v>
      </c>
      <c r="AY176" s="144" t="s">
        <v>157</v>
      </c>
    </row>
    <row r="177" spans="2:63" s="11" customFormat="1" ht="22.9" customHeight="1">
      <c r="B177" s="116"/>
      <c r="D177" s="117" t="s">
        <v>70</v>
      </c>
      <c r="E177" s="126" t="s">
        <v>329</v>
      </c>
      <c r="F177" s="126" t="s">
        <v>330</v>
      </c>
      <c r="I177" s="119"/>
      <c r="J177" s="127">
        <f>BK177</f>
        <v>0</v>
      </c>
      <c r="L177" s="116"/>
      <c r="M177" s="121"/>
      <c r="P177" s="122">
        <f>SUM(P178:P179)</f>
        <v>0</v>
      </c>
      <c r="R177" s="122">
        <f>SUM(R178:R179)</f>
        <v>0</v>
      </c>
      <c r="T177" s="123">
        <f>SUM(T178:T179)</f>
        <v>0</v>
      </c>
      <c r="AR177" s="117" t="s">
        <v>79</v>
      </c>
      <c r="AT177" s="124" t="s">
        <v>70</v>
      </c>
      <c r="AU177" s="124" t="s">
        <v>79</v>
      </c>
      <c r="AY177" s="117" t="s">
        <v>157</v>
      </c>
      <c r="BK177" s="125">
        <f>SUM(BK178:BK179)</f>
        <v>0</v>
      </c>
    </row>
    <row r="178" spans="2:65" s="1" customFormat="1" ht="37.9" customHeight="1">
      <c r="B178" s="128"/>
      <c r="C178" s="129" t="s">
        <v>340</v>
      </c>
      <c r="D178" s="129" t="s">
        <v>160</v>
      </c>
      <c r="E178" s="130" t="s">
        <v>1187</v>
      </c>
      <c r="F178" s="131" t="s">
        <v>1188</v>
      </c>
      <c r="G178" s="132" t="s">
        <v>198</v>
      </c>
      <c r="H178" s="133">
        <v>26.245</v>
      </c>
      <c r="I178" s="134"/>
      <c r="J178" s="135">
        <f>ROUND(I178*H178,2)</f>
        <v>0</v>
      </c>
      <c r="K178" s="131" t="s">
        <v>173</v>
      </c>
      <c r="L178" s="32"/>
      <c r="M178" s="136" t="s">
        <v>3</v>
      </c>
      <c r="N178" s="137" t="s">
        <v>42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164</v>
      </c>
      <c r="AT178" s="140" t="s">
        <v>160</v>
      </c>
      <c r="AU178" s="140" t="s">
        <v>81</v>
      </c>
      <c r="AY178" s="17" t="s">
        <v>157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7" t="s">
        <v>79</v>
      </c>
      <c r="BK178" s="141">
        <f>ROUND(I178*H178,2)</f>
        <v>0</v>
      </c>
      <c r="BL178" s="17" t="s">
        <v>164</v>
      </c>
      <c r="BM178" s="140" t="s">
        <v>1189</v>
      </c>
    </row>
    <row r="179" spans="2:47" s="1" customFormat="1" ht="12">
      <c r="B179" s="32"/>
      <c r="D179" s="150" t="s">
        <v>175</v>
      </c>
      <c r="F179" s="151" t="s">
        <v>1190</v>
      </c>
      <c r="I179" s="152"/>
      <c r="L179" s="32"/>
      <c r="M179" s="175"/>
      <c r="N179" s="176"/>
      <c r="O179" s="176"/>
      <c r="P179" s="176"/>
      <c r="Q179" s="176"/>
      <c r="R179" s="176"/>
      <c r="S179" s="176"/>
      <c r="T179" s="177"/>
      <c r="AT179" s="17" t="s">
        <v>175</v>
      </c>
      <c r="AU179" s="17" t="s">
        <v>81</v>
      </c>
    </row>
    <row r="180" spans="2:12" s="1" customFormat="1" ht="6.95" customHeight="1">
      <c r="B180" s="41"/>
      <c r="C180" s="42"/>
      <c r="D180" s="42"/>
      <c r="E180" s="42"/>
      <c r="F180" s="42"/>
      <c r="G180" s="42"/>
      <c r="H180" s="42"/>
      <c r="I180" s="42"/>
      <c r="J180" s="42"/>
      <c r="K180" s="42"/>
      <c r="L180" s="32"/>
    </row>
  </sheetData>
  <autoFilter ref="C85:K17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121151123"/>
    <hyperlink ref="F96" r:id="rId2" display="https://podminky.urs.cz/item/CS_URS_2022_01/162351104"/>
    <hyperlink ref="F101" r:id="rId3" display="https://podminky.urs.cz/item/CS_URS_2022_01/162751117"/>
    <hyperlink ref="F104" r:id="rId4" display="https://podminky.urs.cz/item/CS_URS_2022_01/171201221"/>
    <hyperlink ref="F110" r:id="rId5" display="https://podminky.urs.cz/item/CS_URS_2022_01/175111201"/>
    <hyperlink ref="F113" r:id="rId6" display="https://podminky.urs.cz/item/CS_URS_2022_01/181951112"/>
    <hyperlink ref="F118" r:id="rId7" display="https://podminky.urs.cz/item/CS_URS_2022_01/182351123"/>
    <hyperlink ref="F121" r:id="rId8" display="https://podminky.urs.cz/item/CS_URS_2022_01/183405211"/>
    <hyperlink ref="F125" r:id="rId9" display="https://podminky.urs.cz/item/CS_URS_2022_01/185803112"/>
    <hyperlink ref="F128" r:id="rId10" display="https://podminky.urs.cz/item/CS_URS_2022_01/274313711"/>
    <hyperlink ref="F132" r:id="rId11" display="https://podminky.urs.cz/item/CS_URS_2022_01/274356021"/>
    <hyperlink ref="F135" r:id="rId12" display="https://podminky.urs.cz/item/CS_URS_2022_01/274356022"/>
    <hyperlink ref="F138" r:id="rId13" display="https://podminky.urs.cz/item/CS_URS_2022_01/338171121"/>
    <hyperlink ref="F141" r:id="rId14" display="https://podminky.urs.cz/item/CS_URS_2022_01/348101220"/>
    <hyperlink ref="F148" r:id="rId15" display="https://podminky.urs.cz/item/CS_URS_2022_01/564750001"/>
    <hyperlink ref="F154" r:id="rId16" display="https://podminky.urs.cz/item/CS_URS_2022_01/596212212"/>
    <hyperlink ref="F159" r:id="rId17" display="https://podminky.urs.cz/item/CS_URS_2022_01/596811220"/>
    <hyperlink ref="F165" r:id="rId18" display="https://podminky.urs.cz/item/CS_URS_2022_01/916131212"/>
    <hyperlink ref="F170" r:id="rId19" display="https://podminky.urs.cz/item/CS_URS_2022_01/916331112"/>
    <hyperlink ref="F175" r:id="rId20" display="https://podminky.urs.cz/item/CS_URS_2022_01/916991121"/>
    <hyperlink ref="F179" r:id="rId21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6"/>
  <sheetViews>
    <sheetView showGridLines="0" workbookViewId="0" topLeftCell="A71">
      <selection activeCell="K142" sqref="K1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1191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Vodohospodářské inženýrské stavby, a.s.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Ing. Josef Němeček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ROUND(J83,2)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ROUND((SUM(BE83:BE145)),2)</f>
        <v>0</v>
      </c>
      <c r="I33" s="90">
        <v>0.21</v>
      </c>
      <c r="J33" s="89">
        <f>ROUND(((SUM(BE83:BE145))*I33),2)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ROUND((SUM(BF83:BF145)),2)</f>
        <v>0</v>
      </c>
      <c r="I34" s="90">
        <v>0.15</v>
      </c>
      <c r="J34" s="89">
        <f>ROUND(((SUM(BF83:BF145))*I34),2)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ROUND((SUM(BG83:BG145)),2)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ROUND((SUM(BH83:BH145)),2)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ROUND((SUM(BI83:BI145)),2)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07 - PS 01 - Strojně technologická část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J83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1192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12" s="9" customFormat="1" ht="19.9" customHeight="1">
      <c r="B61" s="104"/>
      <c r="D61" s="105" t="s">
        <v>1193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12" s="9" customFormat="1" ht="19.9" customHeight="1">
      <c r="B62" s="104"/>
      <c r="D62" s="105" t="s">
        <v>1194</v>
      </c>
      <c r="E62" s="106"/>
      <c r="F62" s="106"/>
      <c r="G62" s="106"/>
      <c r="H62" s="106"/>
      <c r="I62" s="106"/>
      <c r="J62" s="107">
        <f>J136</f>
        <v>0</v>
      </c>
      <c r="L62" s="104"/>
    </row>
    <row r="63" spans="2:12" s="9" customFormat="1" ht="19.9" customHeight="1">
      <c r="B63" s="104"/>
      <c r="D63" s="105" t="s">
        <v>1195</v>
      </c>
      <c r="E63" s="106"/>
      <c r="F63" s="106"/>
      <c r="G63" s="106"/>
      <c r="H63" s="106"/>
      <c r="I63" s="106"/>
      <c r="J63" s="107">
        <f>J139</f>
        <v>0</v>
      </c>
      <c r="L63" s="104"/>
    </row>
    <row r="64" spans="2:12" s="1" customFormat="1" ht="21.75" customHeight="1">
      <c r="B64" s="32"/>
      <c r="L64" s="32"/>
    </row>
    <row r="65" spans="2:12" s="1" customFormat="1" ht="6.9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32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2"/>
    </row>
    <row r="70" spans="2:12" s="1" customFormat="1" ht="24.95" customHeight="1">
      <c r="B70" s="32"/>
      <c r="C70" s="21" t="s">
        <v>142</v>
      </c>
      <c r="L70" s="32"/>
    </row>
    <row r="71" spans="2:12" s="1" customFormat="1" ht="6.95" customHeight="1">
      <c r="B71" s="32"/>
      <c r="L71" s="32"/>
    </row>
    <row r="72" spans="2:12" s="1" customFormat="1" ht="12" customHeight="1">
      <c r="B72" s="32"/>
      <c r="C72" s="27" t="s">
        <v>17</v>
      </c>
      <c r="L72" s="32"/>
    </row>
    <row r="73" spans="2:12" s="1" customFormat="1" ht="16.5" customHeight="1">
      <c r="B73" s="32"/>
      <c r="E73" s="345" t="str">
        <f>E7</f>
        <v>Jizerní Vtelno - Úpravna vody - rekonstrukce, úprava 24.6.</v>
      </c>
      <c r="F73" s="346"/>
      <c r="G73" s="346"/>
      <c r="H73" s="346"/>
      <c r="L73" s="32"/>
    </row>
    <row r="74" spans="2:12" s="1" customFormat="1" ht="12" customHeight="1">
      <c r="B74" s="32"/>
      <c r="C74" s="27" t="s">
        <v>125</v>
      </c>
      <c r="L74" s="32"/>
    </row>
    <row r="75" spans="2:12" s="1" customFormat="1" ht="16.5" customHeight="1">
      <c r="B75" s="32"/>
      <c r="E75" s="329" t="str">
        <f>E9</f>
        <v>07 - PS 01 - Strojně technologická část</v>
      </c>
      <c r="F75" s="344"/>
      <c r="G75" s="344"/>
      <c r="H75" s="344"/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21</v>
      </c>
      <c r="F77" s="25" t="str">
        <f>F12</f>
        <v xml:space="preserve"> </v>
      </c>
      <c r="I77" s="27" t="s">
        <v>23</v>
      </c>
      <c r="J77" s="49" t="str">
        <f>IF(J12="","",J12)</f>
        <v>21. 4. 2022</v>
      </c>
      <c r="L77" s="32"/>
    </row>
    <row r="78" spans="2:12" s="1" customFormat="1" ht="6.95" customHeight="1">
      <c r="B78" s="32"/>
      <c r="L78" s="32"/>
    </row>
    <row r="79" spans="2:12" s="1" customFormat="1" ht="40.15" customHeight="1">
      <c r="B79" s="32"/>
      <c r="C79" s="27" t="s">
        <v>25</v>
      </c>
      <c r="F79" s="25" t="str">
        <f>E15</f>
        <v xml:space="preserve"> </v>
      </c>
      <c r="I79" s="27" t="s">
        <v>30</v>
      </c>
      <c r="J79" s="30" t="str">
        <f>E21</f>
        <v>Vodohospodářské inženýrské stavby, a.s.</v>
      </c>
      <c r="L79" s="32"/>
    </row>
    <row r="80" spans="2:12" s="1" customFormat="1" ht="15.2" customHeight="1">
      <c r="B80" s="32"/>
      <c r="C80" s="27" t="s">
        <v>28</v>
      </c>
      <c r="F80" s="25" t="str">
        <f>IF(E18="","",E18)</f>
        <v>Vyplň údaj</v>
      </c>
      <c r="I80" s="27" t="s">
        <v>33</v>
      </c>
      <c r="J80" s="30" t="str">
        <f>E24</f>
        <v>Ing. Josef Němeček</v>
      </c>
      <c r="L80" s="32"/>
    </row>
    <row r="81" spans="2:12" s="1" customFormat="1" ht="10.35" customHeight="1">
      <c r="B81" s="32"/>
      <c r="L81" s="32"/>
    </row>
    <row r="82" spans="2:20" s="10" customFormat="1" ht="29.25" customHeight="1">
      <c r="B82" s="108"/>
      <c r="C82" s="109" t="s">
        <v>143</v>
      </c>
      <c r="D82" s="110" t="s">
        <v>56</v>
      </c>
      <c r="E82" s="110" t="s">
        <v>52</v>
      </c>
      <c r="F82" s="110" t="s">
        <v>53</v>
      </c>
      <c r="G82" s="110" t="s">
        <v>144</v>
      </c>
      <c r="H82" s="110" t="s">
        <v>145</v>
      </c>
      <c r="I82" s="110" t="s">
        <v>146</v>
      </c>
      <c r="J82" s="110" t="s">
        <v>129</v>
      </c>
      <c r="K82" s="111" t="s">
        <v>147</v>
      </c>
      <c r="L82" s="108"/>
      <c r="M82" s="56" t="s">
        <v>3</v>
      </c>
      <c r="N82" s="57" t="s">
        <v>41</v>
      </c>
      <c r="O82" s="57" t="s">
        <v>148</v>
      </c>
      <c r="P82" s="57" t="s">
        <v>149</v>
      </c>
      <c r="Q82" s="57" t="s">
        <v>150</v>
      </c>
      <c r="R82" s="57" t="s">
        <v>151</v>
      </c>
      <c r="S82" s="57" t="s">
        <v>152</v>
      </c>
      <c r="T82" s="58" t="s">
        <v>153</v>
      </c>
    </row>
    <row r="83" spans="2:63" s="1" customFormat="1" ht="22.9" customHeight="1">
      <c r="B83" s="32"/>
      <c r="C83" s="61" t="s">
        <v>154</v>
      </c>
      <c r="J83" s="112">
        <f>BK83</f>
        <v>0</v>
      </c>
      <c r="L83" s="32"/>
      <c r="M83" s="59"/>
      <c r="N83" s="50"/>
      <c r="O83" s="50"/>
      <c r="P83" s="113">
        <f>P84</f>
        <v>0</v>
      </c>
      <c r="Q83" s="50"/>
      <c r="R83" s="113">
        <f>R84</f>
        <v>0.00115</v>
      </c>
      <c r="S83" s="50"/>
      <c r="T83" s="114">
        <f>T84</f>
        <v>0</v>
      </c>
      <c r="AT83" s="17" t="s">
        <v>70</v>
      </c>
      <c r="AU83" s="17" t="s">
        <v>130</v>
      </c>
      <c r="BK83" s="115">
        <f>BK84</f>
        <v>0</v>
      </c>
    </row>
    <row r="84" spans="2:63" s="11" customFormat="1" ht="25.9" customHeight="1">
      <c r="B84" s="116"/>
      <c r="D84" s="117" t="s">
        <v>70</v>
      </c>
      <c r="E84" s="118" t="s">
        <v>216</v>
      </c>
      <c r="F84" s="118" t="s">
        <v>1196</v>
      </c>
      <c r="I84" s="119"/>
      <c r="J84" s="120">
        <f>BK84</f>
        <v>0</v>
      </c>
      <c r="L84" s="116"/>
      <c r="M84" s="121"/>
      <c r="P84" s="122">
        <f>P85+P136+P139</f>
        <v>0</v>
      </c>
      <c r="R84" s="122">
        <f>R85+R136+R139</f>
        <v>0.00115</v>
      </c>
      <c r="T84" s="123">
        <f>T85+T136+T139</f>
        <v>0</v>
      </c>
      <c r="AR84" s="117" t="s">
        <v>79</v>
      </c>
      <c r="AT84" s="124" t="s">
        <v>70</v>
      </c>
      <c r="AU84" s="124" t="s">
        <v>71</v>
      </c>
      <c r="AY84" s="117" t="s">
        <v>157</v>
      </c>
      <c r="BK84" s="125">
        <f>BK85+BK136+BK139</f>
        <v>0</v>
      </c>
    </row>
    <row r="85" spans="2:63" s="11" customFormat="1" ht="22.9" customHeight="1">
      <c r="B85" s="116"/>
      <c r="D85" s="117" t="s">
        <v>70</v>
      </c>
      <c r="E85" s="126" t="s">
        <v>79</v>
      </c>
      <c r="F85" s="126" t="s">
        <v>1197</v>
      </c>
      <c r="I85" s="119"/>
      <c r="J85" s="127">
        <f>BK85</f>
        <v>0</v>
      </c>
      <c r="L85" s="116"/>
      <c r="M85" s="121"/>
      <c r="P85" s="122">
        <f>SUM(P86:P135)</f>
        <v>0</v>
      </c>
      <c r="R85" s="122">
        <f>SUM(R86:R135)</f>
        <v>0</v>
      </c>
      <c r="T85" s="123">
        <f>SUM(T86:T135)</f>
        <v>0</v>
      </c>
      <c r="AR85" s="117" t="s">
        <v>79</v>
      </c>
      <c r="AT85" s="124" t="s">
        <v>70</v>
      </c>
      <c r="AU85" s="124" t="s">
        <v>79</v>
      </c>
      <c r="AY85" s="117" t="s">
        <v>157</v>
      </c>
      <c r="BK85" s="125">
        <f>SUM(BK86:BK135)</f>
        <v>0</v>
      </c>
    </row>
    <row r="86" spans="2:65" s="1" customFormat="1" ht="16.5" customHeight="1">
      <c r="B86" s="128"/>
      <c r="C86" s="275" t="s">
        <v>79</v>
      </c>
      <c r="D86" s="275" t="s">
        <v>216</v>
      </c>
      <c r="E86" s="276" t="s">
        <v>1198</v>
      </c>
      <c r="F86" s="277" t="s">
        <v>1199</v>
      </c>
      <c r="G86" s="278" t="s">
        <v>661</v>
      </c>
      <c r="H86" s="279">
        <v>1</v>
      </c>
      <c r="I86" s="280"/>
      <c r="J86" s="280">
        <f>ROUND(I86*H86,2)</f>
        <v>0</v>
      </c>
      <c r="K86" s="278" t="s">
        <v>1918</v>
      </c>
      <c r="L86" s="162"/>
      <c r="M86" s="163" t="s">
        <v>3</v>
      </c>
      <c r="N86" s="164" t="s">
        <v>42</v>
      </c>
      <c r="P86" s="138">
        <f>O86*H86</f>
        <v>0</v>
      </c>
      <c r="Q86" s="138">
        <v>0</v>
      </c>
      <c r="R86" s="138">
        <f>Q86*H86</f>
        <v>0</v>
      </c>
      <c r="S86" s="138">
        <v>0</v>
      </c>
      <c r="T86" s="139">
        <f>S86*H86</f>
        <v>0</v>
      </c>
      <c r="AR86" s="140" t="s">
        <v>202</v>
      </c>
      <c r="AT86" s="140" t="s">
        <v>216</v>
      </c>
      <c r="AU86" s="140" t="s">
        <v>81</v>
      </c>
      <c r="AY86" s="17" t="s">
        <v>157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7" t="s">
        <v>79</v>
      </c>
      <c r="BK86" s="141">
        <f>ROUND(I86*H86,2)</f>
        <v>0</v>
      </c>
      <c r="BL86" s="17" t="s">
        <v>164</v>
      </c>
      <c r="BM86" s="140" t="s">
        <v>81</v>
      </c>
    </row>
    <row r="87" spans="2:47" s="1" customFormat="1" ht="19.5">
      <c r="B87" s="32"/>
      <c r="C87" s="296"/>
      <c r="D87" s="297" t="s">
        <v>207</v>
      </c>
      <c r="E87" s="296"/>
      <c r="F87" s="298" t="s">
        <v>1200</v>
      </c>
      <c r="G87" s="296"/>
      <c r="H87" s="296"/>
      <c r="I87" s="299"/>
      <c r="J87" s="296"/>
      <c r="K87" s="302"/>
      <c r="L87" s="32"/>
      <c r="M87" s="153"/>
      <c r="T87" s="53"/>
      <c r="AT87" s="17" t="s">
        <v>207</v>
      </c>
      <c r="AU87" s="17" t="s">
        <v>81</v>
      </c>
    </row>
    <row r="88" spans="2:65" s="1" customFormat="1" ht="16.5" customHeight="1">
      <c r="B88" s="128"/>
      <c r="C88" s="275" t="s">
        <v>81</v>
      </c>
      <c r="D88" s="275" t="s">
        <v>216</v>
      </c>
      <c r="E88" s="276" t="s">
        <v>1201</v>
      </c>
      <c r="F88" s="277" t="s">
        <v>1202</v>
      </c>
      <c r="G88" s="278" t="s">
        <v>661</v>
      </c>
      <c r="H88" s="279">
        <v>1</v>
      </c>
      <c r="I88" s="280"/>
      <c r="J88" s="280">
        <f>ROUND(I88*H88,2)</f>
        <v>0</v>
      </c>
      <c r="K88" s="278" t="s">
        <v>1918</v>
      </c>
      <c r="L88" s="162"/>
      <c r="M88" s="163" t="s">
        <v>3</v>
      </c>
      <c r="N88" s="164" t="s">
        <v>42</v>
      </c>
      <c r="P88" s="138">
        <f>O88*H88</f>
        <v>0</v>
      </c>
      <c r="Q88" s="138">
        <v>0</v>
      </c>
      <c r="R88" s="138">
        <f>Q88*H88</f>
        <v>0</v>
      </c>
      <c r="S88" s="138">
        <v>0</v>
      </c>
      <c r="T88" s="139">
        <f>S88*H88</f>
        <v>0</v>
      </c>
      <c r="AR88" s="140" t="s">
        <v>202</v>
      </c>
      <c r="AT88" s="140" t="s">
        <v>216</v>
      </c>
      <c r="AU88" s="140" t="s">
        <v>81</v>
      </c>
      <c r="AY88" s="17" t="s">
        <v>157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7" t="s">
        <v>79</v>
      </c>
      <c r="BK88" s="141">
        <f>ROUND(I88*H88,2)</f>
        <v>0</v>
      </c>
      <c r="BL88" s="17" t="s">
        <v>164</v>
      </c>
      <c r="BM88" s="140" t="s">
        <v>164</v>
      </c>
    </row>
    <row r="89" spans="2:47" s="1" customFormat="1" ht="19.5">
      <c r="B89" s="32"/>
      <c r="C89" s="296"/>
      <c r="D89" s="297" t="s">
        <v>207</v>
      </c>
      <c r="E89" s="296"/>
      <c r="F89" s="298" t="s">
        <v>1203</v>
      </c>
      <c r="G89" s="296"/>
      <c r="H89" s="296"/>
      <c r="I89" s="299"/>
      <c r="J89" s="296"/>
      <c r="K89" s="302"/>
      <c r="L89" s="32"/>
      <c r="M89" s="153"/>
      <c r="T89" s="53"/>
      <c r="AT89" s="17" t="s">
        <v>207</v>
      </c>
      <c r="AU89" s="17" t="s">
        <v>81</v>
      </c>
    </row>
    <row r="90" spans="2:65" s="1" customFormat="1" ht="16.5" customHeight="1">
      <c r="B90" s="128"/>
      <c r="C90" s="275" t="s">
        <v>158</v>
      </c>
      <c r="D90" s="275" t="s">
        <v>216</v>
      </c>
      <c r="E90" s="276" t="s">
        <v>1204</v>
      </c>
      <c r="F90" s="277" t="s">
        <v>1205</v>
      </c>
      <c r="G90" s="278" t="s">
        <v>661</v>
      </c>
      <c r="H90" s="279">
        <v>1</v>
      </c>
      <c r="I90" s="280"/>
      <c r="J90" s="280">
        <f>ROUND(I90*H90,2)</f>
        <v>0</v>
      </c>
      <c r="K90" s="278" t="s">
        <v>1917</v>
      </c>
      <c r="L90" s="162"/>
      <c r="M90" s="163" t="s">
        <v>3</v>
      </c>
      <c r="N90" s="164" t="s">
        <v>42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202</v>
      </c>
      <c r="AT90" s="140" t="s">
        <v>216</v>
      </c>
      <c r="AU90" s="140" t="s">
        <v>81</v>
      </c>
      <c r="AY90" s="17" t="s">
        <v>157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7" t="s">
        <v>79</v>
      </c>
      <c r="BK90" s="141">
        <f>ROUND(I90*H90,2)</f>
        <v>0</v>
      </c>
      <c r="BL90" s="17" t="s">
        <v>164</v>
      </c>
      <c r="BM90" s="140" t="s">
        <v>168</v>
      </c>
    </row>
    <row r="91" spans="2:47" s="1" customFormat="1" ht="19.5">
      <c r="B91" s="32"/>
      <c r="C91" s="296"/>
      <c r="D91" s="297" t="s">
        <v>207</v>
      </c>
      <c r="E91" s="296"/>
      <c r="F91" s="298" t="s">
        <v>1203</v>
      </c>
      <c r="G91" s="296"/>
      <c r="H91" s="296"/>
      <c r="I91" s="299"/>
      <c r="J91" s="296"/>
      <c r="K91" s="302"/>
      <c r="L91" s="32"/>
      <c r="M91" s="153"/>
      <c r="T91" s="53"/>
      <c r="AT91" s="17" t="s">
        <v>207</v>
      </c>
      <c r="AU91" s="17" t="s">
        <v>81</v>
      </c>
    </row>
    <row r="92" spans="2:65" s="1" customFormat="1" ht="16.5" customHeight="1">
      <c r="B92" s="128"/>
      <c r="C92" s="275" t="s">
        <v>164</v>
      </c>
      <c r="D92" s="275" t="s">
        <v>216</v>
      </c>
      <c r="E92" s="276" t="s">
        <v>1206</v>
      </c>
      <c r="F92" s="277" t="s">
        <v>1207</v>
      </c>
      <c r="G92" s="278" t="s">
        <v>661</v>
      </c>
      <c r="H92" s="279">
        <v>1</v>
      </c>
      <c r="I92" s="280"/>
      <c r="J92" s="280">
        <f>ROUND(I92*H92,2)</f>
        <v>0</v>
      </c>
      <c r="K92" s="278" t="s">
        <v>1917</v>
      </c>
      <c r="L92" s="162"/>
      <c r="M92" s="163" t="s">
        <v>3</v>
      </c>
      <c r="N92" s="164" t="s">
        <v>42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202</v>
      </c>
      <c r="AT92" s="140" t="s">
        <v>216</v>
      </c>
      <c r="AU92" s="140" t="s">
        <v>81</v>
      </c>
      <c r="AY92" s="17" t="s">
        <v>157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7" t="s">
        <v>79</v>
      </c>
      <c r="BK92" s="141">
        <f>ROUND(I92*H92,2)</f>
        <v>0</v>
      </c>
      <c r="BL92" s="17" t="s">
        <v>164</v>
      </c>
      <c r="BM92" s="140" t="s">
        <v>202</v>
      </c>
    </row>
    <row r="93" spans="2:47" s="1" customFormat="1" ht="19.5">
      <c r="B93" s="32"/>
      <c r="C93" s="296"/>
      <c r="D93" s="297" t="s">
        <v>207</v>
      </c>
      <c r="E93" s="296"/>
      <c r="F93" s="298" t="s">
        <v>1203</v>
      </c>
      <c r="G93" s="296"/>
      <c r="H93" s="296"/>
      <c r="I93" s="299"/>
      <c r="J93" s="296"/>
      <c r="K93" s="302"/>
      <c r="L93" s="32"/>
      <c r="M93" s="153"/>
      <c r="T93" s="53"/>
      <c r="AT93" s="17" t="s">
        <v>207</v>
      </c>
      <c r="AU93" s="17" t="s">
        <v>81</v>
      </c>
    </row>
    <row r="94" spans="2:65" s="1" customFormat="1" ht="16.5" customHeight="1">
      <c r="B94" s="128"/>
      <c r="C94" s="275" t="s">
        <v>187</v>
      </c>
      <c r="D94" s="275" t="s">
        <v>216</v>
      </c>
      <c r="E94" s="276" t="s">
        <v>1208</v>
      </c>
      <c r="F94" s="277" t="s">
        <v>1209</v>
      </c>
      <c r="G94" s="278" t="s">
        <v>661</v>
      </c>
      <c r="H94" s="279">
        <v>1</v>
      </c>
      <c r="I94" s="280"/>
      <c r="J94" s="280">
        <f>ROUND(I94*H94,2)</f>
        <v>0</v>
      </c>
      <c r="K94" s="278" t="s">
        <v>1917</v>
      </c>
      <c r="L94" s="162"/>
      <c r="M94" s="163" t="s">
        <v>3</v>
      </c>
      <c r="N94" s="164" t="s">
        <v>42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202</v>
      </c>
      <c r="AT94" s="140" t="s">
        <v>216</v>
      </c>
      <c r="AU94" s="140" t="s">
        <v>81</v>
      </c>
      <c r="AY94" s="17" t="s">
        <v>157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7" t="s">
        <v>79</v>
      </c>
      <c r="BK94" s="141">
        <f>ROUND(I94*H94,2)</f>
        <v>0</v>
      </c>
      <c r="BL94" s="17" t="s">
        <v>164</v>
      </c>
      <c r="BM94" s="140" t="s">
        <v>215</v>
      </c>
    </row>
    <row r="95" spans="2:47" s="1" customFormat="1" ht="19.5">
      <c r="B95" s="32"/>
      <c r="C95" s="296"/>
      <c r="D95" s="297" t="s">
        <v>207</v>
      </c>
      <c r="E95" s="296"/>
      <c r="F95" s="298" t="s">
        <v>1203</v>
      </c>
      <c r="G95" s="296"/>
      <c r="H95" s="296"/>
      <c r="I95" s="299"/>
      <c r="J95" s="296"/>
      <c r="K95" s="302"/>
      <c r="L95" s="32"/>
      <c r="M95" s="153"/>
      <c r="T95" s="53"/>
      <c r="AT95" s="17" t="s">
        <v>207</v>
      </c>
      <c r="AU95" s="17" t="s">
        <v>81</v>
      </c>
    </row>
    <row r="96" spans="2:65" s="1" customFormat="1" ht="16.5" customHeight="1">
      <c r="B96" s="128"/>
      <c r="C96" s="275" t="s">
        <v>168</v>
      </c>
      <c r="D96" s="275" t="s">
        <v>216</v>
      </c>
      <c r="E96" s="276" t="s">
        <v>1210</v>
      </c>
      <c r="F96" s="277" t="s">
        <v>1211</v>
      </c>
      <c r="G96" s="278" t="s">
        <v>661</v>
      </c>
      <c r="H96" s="279">
        <v>1</v>
      </c>
      <c r="I96" s="280"/>
      <c r="J96" s="280">
        <f>ROUND(I96*H96,2)</f>
        <v>0</v>
      </c>
      <c r="K96" s="278" t="s">
        <v>1917</v>
      </c>
      <c r="L96" s="162"/>
      <c r="M96" s="163" t="s">
        <v>3</v>
      </c>
      <c r="N96" s="164" t="s">
        <v>42</v>
      </c>
      <c r="P96" s="138">
        <f>O96*H96</f>
        <v>0</v>
      </c>
      <c r="Q96" s="138">
        <v>0</v>
      </c>
      <c r="R96" s="138">
        <f>Q96*H96</f>
        <v>0</v>
      </c>
      <c r="S96" s="138">
        <v>0</v>
      </c>
      <c r="T96" s="139">
        <f>S96*H96</f>
        <v>0</v>
      </c>
      <c r="AR96" s="140" t="s">
        <v>202</v>
      </c>
      <c r="AT96" s="140" t="s">
        <v>216</v>
      </c>
      <c r="AU96" s="140" t="s">
        <v>81</v>
      </c>
      <c r="AY96" s="17" t="s">
        <v>157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7" t="s">
        <v>79</v>
      </c>
      <c r="BK96" s="141">
        <f>ROUND(I96*H96,2)</f>
        <v>0</v>
      </c>
      <c r="BL96" s="17" t="s">
        <v>164</v>
      </c>
      <c r="BM96" s="140" t="s">
        <v>226</v>
      </c>
    </row>
    <row r="97" spans="2:47" s="1" customFormat="1" ht="19.5">
      <c r="B97" s="32"/>
      <c r="C97" s="296"/>
      <c r="D97" s="297" t="s">
        <v>207</v>
      </c>
      <c r="E97" s="296"/>
      <c r="F97" s="298" t="s">
        <v>1203</v>
      </c>
      <c r="G97" s="296"/>
      <c r="H97" s="296"/>
      <c r="I97" s="299"/>
      <c r="J97" s="296"/>
      <c r="K97" s="302"/>
      <c r="L97" s="32"/>
      <c r="M97" s="153"/>
      <c r="T97" s="53"/>
      <c r="AT97" s="17" t="s">
        <v>207</v>
      </c>
      <c r="AU97" s="17" t="s">
        <v>81</v>
      </c>
    </row>
    <row r="98" spans="2:65" s="1" customFormat="1" ht="16.5" customHeight="1">
      <c r="B98" s="128"/>
      <c r="C98" s="275" t="s">
        <v>195</v>
      </c>
      <c r="D98" s="275" t="s">
        <v>216</v>
      </c>
      <c r="E98" s="276" t="s">
        <v>1212</v>
      </c>
      <c r="F98" s="277" t="s">
        <v>1213</v>
      </c>
      <c r="G98" s="278" t="s">
        <v>249</v>
      </c>
      <c r="H98" s="279">
        <v>1</v>
      </c>
      <c r="I98" s="280"/>
      <c r="J98" s="280">
        <f>ROUND(I98*H98,2)</f>
        <v>0</v>
      </c>
      <c r="K98" s="278" t="s">
        <v>1917</v>
      </c>
      <c r="L98" s="162"/>
      <c r="M98" s="163" t="s">
        <v>3</v>
      </c>
      <c r="N98" s="164" t="s">
        <v>42</v>
      </c>
      <c r="P98" s="138">
        <f>O98*H98</f>
        <v>0</v>
      </c>
      <c r="Q98" s="138">
        <v>0</v>
      </c>
      <c r="R98" s="138">
        <f>Q98*H98</f>
        <v>0</v>
      </c>
      <c r="S98" s="138">
        <v>0</v>
      </c>
      <c r="T98" s="139">
        <f>S98*H98</f>
        <v>0</v>
      </c>
      <c r="AR98" s="140" t="s">
        <v>202</v>
      </c>
      <c r="AT98" s="140" t="s">
        <v>216</v>
      </c>
      <c r="AU98" s="140" t="s">
        <v>81</v>
      </c>
      <c r="AY98" s="17" t="s">
        <v>157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7" t="s">
        <v>79</v>
      </c>
      <c r="BK98" s="141">
        <f>ROUND(I98*H98,2)</f>
        <v>0</v>
      </c>
      <c r="BL98" s="17" t="s">
        <v>164</v>
      </c>
      <c r="BM98" s="140" t="s">
        <v>241</v>
      </c>
    </row>
    <row r="99" spans="2:47" s="1" customFormat="1" ht="19.5">
      <c r="B99" s="32"/>
      <c r="C99" s="296"/>
      <c r="D99" s="297" t="s">
        <v>207</v>
      </c>
      <c r="E99" s="296"/>
      <c r="F99" s="298" t="s">
        <v>1203</v>
      </c>
      <c r="G99" s="296"/>
      <c r="H99" s="296"/>
      <c r="I99" s="299"/>
      <c r="J99" s="296"/>
      <c r="K99" s="302"/>
      <c r="L99" s="32"/>
      <c r="M99" s="153"/>
      <c r="T99" s="53"/>
      <c r="AT99" s="17" t="s">
        <v>207</v>
      </c>
      <c r="AU99" s="17" t="s">
        <v>81</v>
      </c>
    </row>
    <row r="100" spans="2:65" s="1" customFormat="1" ht="16.5" customHeight="1">
      <c r="B100" s="128"/>
      <c r="C100" s="275" t="s">
        <v>202</v>
      </c>
      <c r="D100" s="275" t="s">
        <v>216</v>
      </c>
      <c r="E100" s="276" t="s">
        <v>1214</v>
      </c>
      <c r="F100" s="277" t="s">
        <v>1215</v>
      </c>
      <c r="G100" s="278" t="s">
        <v>661</v>
      </c>
      <c r="H100" s="279">
        <v>1</v>
      </c>
      <c r="I100" s="280"/>
      <c r="J100" s="280">
        <f>ROUND(I100*H100,2)</f>
        <v>0</v>
      </c>
      <c r="K100" s="278" t="s">
        <v>1917</v>
      </c>
      <c r="L100" s="162"/>
      <c r="M100" s="163" t="s">
        <v>3</v>
      </c>
      <c r="N100" s="164" t="s">
        <v>42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202</v>
      </c>
      <c r="AT100" s="140" t="s">
        <v>216</v>
      </c>
      <c r="AU100" s="140" t="s">
        <v>81</v>
      </c>
      <c r="AY100" s="17" t="s">
        <v>157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7" t="s">
        <v>79</v>
      </c>
      <c r="BK100" s="141">
        <f>ROUND(I100*H100,2)</f>
        <v>0</v>
      </c>
      <c r="BL100" s="17" t="s">
        <v>164</v>
      </c>
      <c r="BM100" s="140" t="s">
        <v>253</v>
      </c>
    </row>
    <row r="101" spans="2:47" s="1" customFormat="1" ht="19.5">
      <c r="B101" s="32"/>
      <c r="C101" s="296"/>
      <c r="D101" s="297" t="s">
        <v>207</v>
      </c>
      <c r="E101" s="296"/>
      <c r="F101" s="298" t="s">
        <v>1203</v>
      </c>
      <c r="G101" s="296"/>
      <c r="H101" s="296"/>
      <c r="I101" s="299"/>
      <c r="J101" s="296"/>
      <c r="K101" s="302"/>
      <c r="L101" s="32"/>
      <c r="M101" s="153"/>
      <c r="T101" s="53"/>
      <c r="AT101" s="17" t="s">
        <v>207</v>
      </c>
      <c r="AU101" s="17" t="s">
        <v>81</v>
      </c>
    </row>
    <row r="102" spans="2:65" s="1" customFormat="1" ht="16.5" customHeight="1">
      <c r="B102" s="128"/>
      <c r="C102" s="275" t="s">
        <v>210</v>
      </c>
      <c r="D102" s="275" t="s">
        <v>216</v>
      </c>
      <c r="E102" s="276" t="s">
        <v>1216</v>
      </c>
      <c r="F102" s="277" t="s">
        <v>1217</v>
      </c>
      <c r="G102" s="278" t="s">
        <v>661</v>
      </c>
      <c r="H102" s="279">
        <v>1</v>
      </c>
      <c r="I102" s="280"/>
      <c r="J102" s="280">
        <f>ROUND(I102*H102,2)</f>
        <v>0</v>
      </c>
      <c r="K102" s="278" t="s">
        <v>1917</v>
      </c>
      <c r="L102" s="162"/>
      <c r="M102" s="163" t="s">
        <v>3</v>
      </c>
      <c r="N102" s="164" t="s">
        <v>42</v>
      </c>
      <c r="P102" s="138">
        <f>O102*H102</f>
        <v>0</v>
      </c>
      <c r="Q102" s="138">
        <v>0</v>
      </c>
      <c r="R102" s="138">
        <f>Q102*H102</f>
        <v>0</v>
      </c>
      <c r="S102" s="138">
        <v>0</v>
      </c>
      <c r="T102" s="139">
        <f>S102*H102</f>
        <v>0</v>
      </c>
      <c r="AR102" s="140" t="s">
        <v>202</v>
      </c>
      <c r="AT102" s="140" t="s">
        <v>216</v>
      </c>
      <c r="AU102" s="140" t="s">
        <v>81</v>
      </c>
      <c r="AY102" s="17" t="s">
        <v>157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7" t="s">
        <v>79</v>
      </c>
      <c r="BK102" s="141">
        <f>ROUND(I102*H102,2)</f>
        <v>0</v>
      </c>
      <c r="BL102" s="17" t="s">
        <v>164</v>
      </c>
      <c r="BM102" s="140" t="s">
        <v>265</v>
      </c>
    </row>
    <row r="103" spans="2:47" s="1" customFormat="1" ht="19.5">
      <c r="B103" s="32"/>
      <c r="C103" s="296"/>
      <c r="D103" s="297" t="s">
        <v>207</v>
      </c>
      <c r="E103" s="296"/>
      <c r="F103" s="298" t="s">
        <v>1203</v>
      </c>
      <c r="G103" s="296"/>
      <c r="H103" s="296"/>
      <c r="I103" s="299"/>
      <c r="J103" s="296"/>
      <c r="K103" s="302"/>
      <c r="L103" s="32"/>
      <c r="M103" s="153"/>
      <c r="T103" s="53"/>
      <c r="AT103" s="17" t="s">
        <v>207</v>
      </c>
      <c r="AU103" s="17" t="s">
        <v>81</v>
      </c>
    </row>
    <row r="104" spans="2:65" s="1" customFormat="1" ht="24.2" customHeight="1">
      <c r="B104" s="128"/>
      <c r="C104" s="275" t="s">
        <v>215</v>
      </c>
      <c r="D104" s="275" t="s">
        <v>216</v>
      </c>
      <c r="E104" s="276" t="s">
        <v>1218</v>
      </c>
      <c r="F104" s="277" t="s">
        <v>1219</v>
      </c>
      <c r="G104" s="278" t="s">
        <v>249</v>
      </c>
      <c r="H104" s="279">
        <v>1</v>
      </c>
      <c r="I104" s="280"/>
      <c r="J104" s="280">
        <f>ROUND(I104*H104,2)</f>
        <v>0</v>
      </c>
      <c r="K104" s="278" t="s">
        <v>1917</v>
      </c>
      <c r="L104" s="162"/>
      <c r="M104" s="163" t="s">
        <v>3</v>
      </c>
      <c r="N104" s="164" t="s">
        <v>42</v>
      </c>
      <c r="P104" s="138">
        <f>O104*H104</f>
        <v>0</v>
      </c>
      <c r="Q104" s="138">
        <v>0</v>
      </c>
      <c r="R104" s="138">
        <f>Q104*H104</f>
        <v>0</v>
      </c>
      <c r="S104" s="138">
        <v>0</v>
      </c>
      <c r="T104" s="139">
        <f>S104*H104</f>
        <v>0</v>
      </c>
      <c r="AR104" s="140" t="s">
        <v>202</v>
      </c>
      <c r="AT104" s="140" t="s">
        <v>216</v>
      </c>
      <c r="AU104" s="140" t="s">
        <v>81</v>
      </c>
      <c r="AY104" s="17" t="s">
        <v>157</v>
      </c>
      <c r="BE104" s="141">
        <f>IF(N104="základní",J104,0)</f>
        <v>0</v>
      </c>
      <c r="BF104" s="141">
        <f>IF(N104="snížená",J104,0)</f>
        <v>0</v>
      </c>
      <c r="BG104" s="141">
        <f>IF(N104="zákl. přenesená",J104,0)</f>
        <v>0</v>
      </c>
      <c r="BH104" s="141">
        <f>IF(N104="sníž. přenesená",J104,0)</f>
        <v>0</v>
      </c>
      <c r="BI104" s="141">
        <f>IF(N104="nulová",J104,0)</f>
        <v>0</v>
      </c>
      <c r="BJ104" s="17" t="s">
        <v>79</v>
      </c>
      <c r="BK104" s="141">
        <f>ROUND(I104*H104,2)</f>
        <v>0</v>
      </c>
      <c r="BL104" s="17" t="s">
        <v>164</v>
      </c>
      <c r="BM104" s="140" t="s">
        <v>279</v>
      </c>
    </row>
    <row r="105" spans="2:47" s="1" customFormat="1" ht="19.5">
      <c r="B105" s="32"/>
      <c r="C105" s="296"/>
      <c r="D105" s="297" t="s">
        <v>207</v>
      </c>
      <c r="E105" s="296"/>
      <c r="F105" s="298" t="s">
        <v>1203</v>
      </c>
      <c r="G105" s="296"/>
      <c r="H105" s="296"/>
      <c r="I105" s="299"/>
      <c r="J105" s="296"/>
      <c r="K105" s="302"/>
      <c r="L105" s="32"/>
      <c r="M105" s="153"/>
      <c r="T105" s="53"/>
      <c r="AT105" s="17" t="s">
        <v>207</v>
      </c>
      <c r="AU105" s="17" t="s">
        <v>81</v>
      </c>
    </row>
    <row r="106" spans="2:65" s="1" customFormat="1" ht="24.2" customHeight="1">
      <c r="B106" s="128"/>
      <c r="C106" s="275" t="s">
        <v>221</v>
      </c>
      <c r="D106" s="275" t="s">
        <v>216</v>
      </c>
      <c r="E106" s="276" t="s">
        <v>1220</v>
      </c>
      <c r="F106" s="277" t="s">
        <v>1221</v>
      </c>
      <c r="G106" s="278" t="s">
        <v>661</v>
      </c>
      <c r="H106" s="279">
        <v>1</v>
      </c>
      <c r="I106" s="280"/>
      <c r="J106" s="280">
        <f aca="true" t="shared" si="0" ref="J106:J135">ROUND(I106*H106,2)</f>
        <v>0</v>
      </c>
      <c r="K106" s="278" t="s">
        <v>1917</v>
      </c>
      <c r="L106" s="162"/>
      <c r="M106" s="163" t="s">
        <v>3</v>
      </c>
      <c r="N106" s="164" t="s">
        <v>42</v>
      </c>
      <c r="P106" s="138">
        <f aca="true" t="shared" si="1" ref="P106:P135">O106*H106</f>
        <v>0</v>
      </c>
      <c r="Q106" s="138">
        <v>0</v>
      </c>
      <c r="R106" s="138">
        <f aca="true" t="shared" si="2" ref="R106:R135">Q106*H106</f>
        <v>0</v>
      </c>
      <c r="S106" s="138">
        <v>0</v>
      </c>
      <c r="T106" s="139">
        <f aca="true" t="shared" si="3" ref="T106:T135">S106*H106</f>
        <v>0</v>
      </c>
      <c r="AR106" s="140" t="s">
        <v>202</v>
      </c>
      <c r="AT106" s="140" t="s">
        <v>216</v>
      </c>
      <c r="AU106" s="140" t="s">
        <v>81</v>
      </c>
      <c r="AY106" s="17" t="s">
        <v>157</v>
      </c>
      <c r="BE106" s="141">
        <f aca="true" t="shared" si="4" ref="BE106:BE135">IF(N106="základní",J106,0)</f>
        <v>0</v>
      </c>
      <c r="BF106" s="141">
        <f aca="true" t="shared" si="5" ref="BF106:BF135">IF(N106="snížená",J106,0)</f>
        <v>0</v>
      </c>
      <c r="BG106" s="141">
        <f aca="true" t="shared" si="6" ref="BG106:BG135">IF(N106="zákl. přenesená",J106,0)</f>
        <v>0</v>
      </c>
      <c r="BH106" s="141">
        <f aca="true" t="shared" si="7" ref="BH106:BH135">IF(N106="sníž. přenesená",J106,0)</f>
        <v>0</v>
      </c>
      <c r="BI106" s="141">
        <f aca="true" t="shared" si="8" ref="BI106:BI135">IF(N106="nulová",J106,0)</f>
        <v>0</v>
      </c>
      <c r="BJ106" s="17" t="s">
        <v>79</v>
      </c>
      <c r="BK106" s="141">
        <f aca="true" t="shared" si="9" ref="BK106:BK135">ROUND(I106*H106,2)</f>
        <v>0</v>
      </c>
      <c r="BL106" s="17" t="s">
        <v>164</v>
      </c>
      <c r="BM106" s="140" t="s">
        <v>289</v>
      </c>
    </row>
    <row r="107" spans="2:65" s="1" customFormat="1" ht="21.75" customHeight="1">
      <c r="B107" s="128"/>
      <c r="C107" s="275" t="s">
        <v>226</v>
      </c>
      <c r="D107" s="275" t="s">
        <v>216</v>
      </c>
      <c r="E107" s="276" t="s">
        <v>1222</v>
      </c>
      <c r="F107" s="277" t="s">
        <v>1223</v>
      </c>
      <c r="G107" s="278" t="s">
        <v>661</v>
      </c>
      <c r="H107" s="279">
        <v>3</v>
      </c>
      <c r="I107" s="280"/>
      <c r="J107" s="280">
        <f t="shared" si="0"/>
        <v>0</v>
      </c>
      <c r="K107" s="278" t="s">
        <v>1917</v>
      </c>
      <c r="L107" s="162"/>
      <c r="M107" s="163" t="s">
        <v>3</v>
      </c>
      <c r="N107" s="164" t="s">
        <v>42</v>
      </c>
      <c r="P107" s="138">
        <f t="shared" si="1"/>
        <v>0</v>
      </c>
      <c r="Q107" s="138">
        <v>0</v>
      </c>
      <c r="R107" s="138">
        <f t="shared" si="2"/>
        <v>0</v>
      </c>
      <c r="S107" s="138">
        <v>0</v>
      </c>
      <c r="T107" s="139">
        <f t="shared" si="3"/>
        <v>0</v>
      </c>
      <c r="AR107" s="140" t="s">
        <v>202</v>
      </c>
      <c r="AT107" s="140" t="s">
        <v>216</v>
      </c>
      <c r="AU107" s="140" t="s">
        <v>81</v>
      </c>
      <c r="AY107" s="17" t="s">
        <v>157</v>
      </c>
      <c r="BE107" s="141">
        <f t="shared" si="4"/>
        <v>0</v>
      </c>
      <c r="BF107" s="141">
        <f t="shared" si="5"/>
        <v>0</v>
      </c>
      <c r="BG107" s="141">
        <f t="shared" si="6"/>
        <v>0</v>
      </c>
      <c r="BH107" s="141">
        <f t="shared" si="7"/>
        <v>0</v>
      </c>
      <c r="BI107" s="141">
        <f t="shared" si="8"/>
        <v>0</v>
      </c>
      <c r="BJ107" s="17" t="s">
        <v>79</v>
      </c>
      <c r="BK107" s="141">
        <f t="shared" si="9"/>
        <v>0</v>
      </c>
      <c r="BL107" s="17" t="s">
        <v>164</v>
      </c>
      <c r="BM107" s="140" t="s">
        <v>301</v>
      </c>
    </row>
    <row r="108" spans="2:65" s="1" customFormat="1" ht="21.75" customHeight="1">
      <c r="B108" s="128"/>
      <c r="C108" s="275" t="s">
        <v>235</v>
      </c>
      <c r="D108" s="275" t="s">
        <v>216</v>
      </c>
      <c r="E108" s="276" t="s">
        <v>1224</v>
      </c>
      <c r="F108" s="277" t="s">
        <v>1225</v>
      </c>
      <c r="G108" s="278" t="s">
        <v>661</v>
      </c>
      <c r="H108" s="279">
        <v>4</v>
      </c>
      <c r="I108" s="280"/>
      <c r="J108" s="280">
        <f t="shared" si="0"/>
        <v>0</v>
      </c>
      <c r="K108" s="278" t="s">
        <v>1917</v>
      </c>
      <c r="L108" s="162"/>
      <c r="M108" s="163" t="s">
        <v>3</v>
      </c>
      <c r="N108" s="164" t="s">
        <v>42</v>
      </c>
      <c r="P108" s="138">
        <f t="shared" si="1"/>
        <v>0</v>
      </c>
      <c r="Q108" s="138">
        <v>0</v>
      </c>
      <c r="R108" s="138">
        <f t="shared" si="2"/>
        <v>0</v>
      </c>
      <c r="S108" s="138">
        <v>0</v>
      </c>
      <c r="T108" s="139">
        <f t="shared" si="3"/>
        <v>0</v>
      </c>
      <c r="AR108" s="140" t="s">
        <v>202</v>
      </c>
      <c r="AT108" s="140" t="s">
        <v>216</v>
      </c>
      <c r="AU108" s="140" t="s">
        <v>81</v>
      </c>
      <c r="AY108" s="17" t="s">
        <v>157</v>
      </c>
      <c r="BE108" s="141">
        <f t="shared" si="4"/>
        <v>0</v>
      </c>
      <c r="BF108" s="141">
        <f t="shared" si="5"/>
        <v>0</v>
      </c>
      <c r="BG108" s="141">
        <f t="shared" si="6"/>
        <v>0</v>
      </c>
      <c r="BH108" s="141">
        <f t="shared" si="7"/>
        <v>0</v>
      </c>
      <c r="BI108" s="141">
        <f t="shared" si="8"/>
        <v>0</v>
      </c>
      <c r="BJ108" s="17" t="s">
        <v>79</v>
      </c>
      <c r="BK108" s="141">
        <f t="shared" si="9"/>
        <v>0</v>
      </c>
      <c r="BL108" s="17" t="s">
        <v>164</v>
      </c>
      <c r="BM108" s="140" t="s">
        <v>312</v>
      </c>
    </row>
    <row r="109" spans="2:65" s="1" customFormat="1" ht="24.2" customHeight="1">
      <c r="B109" s="128"/>
      <c r="C109" s="275" t="s">
        <v>241</v>
      </c>
      <c r="D109" s="275" t="s">
        <v>216</v>
      </c>
      <c r="E109" s="276" t="s">
        <v>1226</v>
      </c>
      <c r="F109" s="277" t="s">
        <v>1227</v>
      </c>
      <c r="G109" s="278" t="s">
        <v>661</v>
      </c>
      <c r="H109" s="279">
        <v>2</v>
      </c>
      <c r="I109" s="280"/>
      <c r="J109" s="280">
        <f t="shared" si="0"/>
        <v>0</v>
      </c>
      <c r="K109" s="278" t="s">
        <v>1917</v>
      </c>
      <c r="L109" s="162"/>
      <c r="M109" s="163" t="s">
        <v>3</v>
      </c>
      <c r="N109" s="164" t="s">
        <v>42</v>
      </c>
      <c r="P109" s="138">
        <f t="shared" si="1"/>
        <v>0</v>
      </c>
      <c r="Q109" s="138">
        <v>0</v>
      </c>
      <c r="R109" s="138">
        <f t="shared" si="2"/>
        <v>0</v>
      </c>
      <c r="S109" s="138">
        <v>0</v>
      </c>
      <c r="T109" s="139">
        <f t="shared" si="3"/>
        <v>0</v>
      </c>
      <c r="AR109" s="140" t="s">
        <v>202</v>
      </c>
      <c r="AT109" s="140" t="s">
        <v>216</v>
      </c>
      <c r="AU109" s="140" t="s">
        <v>81</v>
      </c>
      <c r="AY109" s="17" t="s">
        <v>157</v>
      </c>
      <c r="BE109" s="141">
        <f t="shared" si="4"/>
        <v>0</v>
      </c>
      <c r="BF109" s="141">
        <f t="shared" si="5"/>
        <v>0</v>
      </c>
      <c r="BG109" s="141">
        <f t="shared" si="6"/>
        <v>0</v>
      </c>
      <c r="BH109" s="141">
        <f t="shared" si="7"/>
        <v>0</v>
      </c>
      <c r="BI109" s="141">
        <f t="shared" si="8"/>
        <v>0</v>
      </c>
      <c r="BJ109" s="17" t="s">
        <v>79</v>
      </c>
      <c r="BK109" s="141">
        <f t="shared" si="9"/>
        <v>0</v>
      </c>
      <c r="BL109" s="17" t="s">
        <v>164</v>
      </c>
      <c r="BM109" s="140" t="s">
        <v>323</v>
      </c>
    </row>
    <row r="110" spans="2:65" s="1" customFormat="1" ht="21.75" customHeight="1">
      <c r="B110" s="128"/>
      <c r="C110" s="275" t="s">
        <v>9</v>
      </c>
      <c r="D110" s="275" t="s">
        <v>216</v>
      </c>
      <c r="E110" s="276" t="s">
        <v>1228</v>
      </c>
      <c r="F110" s="277" t="s">
        <v>1229</v>
      </c>
      <c r="G110" s="278" t="s">
        <v>661</v>
      </c>
      <c r="H110" s="279">
        <v>2</v>
      </c>
      <c r="I110" s="280"/>
      <c r="J110" s="280">
        <f t="shared" si="0"/>
        <v>0</v>
      </c>
      <c r="K110" s="278" t="s">
        <v>1917</v>
      </c>
      <c r="L110" s="162"/>
      <c r="M110" s="163" t="s">
        <v>3</v>
      </c>
      <c r="N110" s="164" t="s">
        <v>42</v>
      </c>
      <c r="P110" s="138">
        <f t="shared" si="1"/>
        <v>0</v>
      </c>
      <c r="Q110" s="138">
        <v>0</v>
      </c>
      <c r="R110" s="138">
        <f t="shared" si="2"/>
        <v>0</v>
      </c>
      <c r="S110" s="138">
        <v>0</v>
      </c>
      <c r="T110" s="139">
        <f t="shared" si="3"/>
        <v>0</v>
      </c>
      <c r="AR110" s="140" t="s">
        <v>202</v>
      </c>
      <c r="AT110" s="140" t="s">
        <v>216</v>
      </c>
      <c r="AU110" s="140" t="s">
        <v>81</v>
      </c>
      <c r="AY110" s="17" t="s">
        <v>157</v>
      </c>
      <c r="BE110" s="141">
        <f t="shared" si="4"/>
        <v>0</v>
      </c>
      <c r="BF110" s="141">
        <f t="shared" si="5"/>
        <v>0</v>
      </c>
      <c r="BG110" s="141">
        <f t="shared" si="6"/>
        <v>0</v>
      </c>
      <c r="BH110" s="141">
        <f t="shared" si="7"/>
        <v>0</v>
      </c>
      <c r="BI110" s="141">
        <f t="shared" si="8"/>
        <v>0</v>
      </c>
      <c r="BJ110" s="17" t="s">
        <v>79</v>
      </c>
      <c r="BK110" s="141">
        <f t="shared" si="9"/>
        <v>0</v>
      </c>
      <c r="BL110" s="17" t="s">
        <v>164</v>
      </c>
      <c r="BM110" s="140" t="s">
        <v>340</v>
      </c>
    </row>
    <row r="111" spans="2:65" s="1" customFormat="1" ht="16.5" customHeight="1">
      <c r="B111" s="128"/>
      <c r="C111" s="275" t="s">
        <v>253</v>
      </c>
      <c r="D111" s="275" t="s">
        <v>216</v>
      </c>
      <c r="E111" s="276" t="s">
        <v>1230</v>
      </c>
      <c r="F111" s="277" t="s">
        <v>1231</v>
      </c>
      <c r="G111" s="278" t="s">
        <v>661</v>
      </c>
      <c r="H111" s="279">
        <v>2</v>
      </c>
      <c r="I111" s="280"/>
      <c r="J111" s="280">
        <f t="shared" si="0"/>
        <v>0</v>
      </c>
      <c r="K111" s="278" t="s">
        <v>1917</v>
      </c>
      <c r="L111" s="162"/>
      <c r="M111" s="163" t="s">
        <v>3</v>
      </c>
      <c r="N111" s="164" t="s">
        <v>42</v>
      </c>
      <c r="P111" s="138">
        <f t="shared" si="1"/>
        <v>0</v>
      </c>
      <c r="Q111" s="138">
        <v>0</v>
      </c>
      <c r="R111" s="138">
        <f t="shared" si="2"/>
        <v>0</v>
      </c>
      <c r="S111" s="138">
        <v>0</v>
      </c>
      <c r="T111" s="139">
        <f t="shared" si="3"/>
        <v>0</v>
      </c>
      <c r="AR111" s="140" t="s">
        <v>202</v>
      </c>
      <c r="AT111" s="140" t="s">
        <v>216</v>
      </c>
      <c r="AU111" s="140" t="s">
        <v>81</v>
      </c>
      <c r="AY111" s="17" t="s">
        <v>157</v>
      </c>
      <c r="BE111" s="141">
        <f t="shared" si="4"/>
        <v>0</v>
      </c>
      <c r="BF111" s="141">
        <f t="shared" si="5"/>
        <v>0</v>
      </c>
      <c r="BG111" s="141">
        <f t="shared" si="6"/>
        <v>0</v>
      </c>
      <c r="BH111" s="141">
        <f t="shared" si="7"/>
        <v>0</v>
      </c>
      <c r="BI111" s="141">
        <f t="shared" si="8"/>
        <v>0</v>
      </c>
      <c r="BJ111" s="17" t="s">
        <v>79</v>
      </c>
      <c r="BK111" s="141">
        <f t="shared" si="9"/>
        <v>0</v>
      </c>
      <c r="BL111" s="17" t="s">
        <v>164</v>
      </c>
      <c r="BM111" s="140" t="s">
        <v>350</v>
      </c>
    </row>
    <row r="112" spans="2:65" s="1" customFormat="1" ht="16.5" customHeight="1">
      <c r="B112" s="128"/>
      <c r="C112" s="275" t="s">
        <v>259</v>
      </c>
      <c r="D112" s="275" t="s">
        <v>216</v>
      </c>
      <c r="E112" s="276" t="s">
        <v>1232</v>
      </c>
      <c r="F112" s="277" t="s">
        <v>1233</v>
      </c>
      <c r="G112" s="278" t="s">
        <v>661</v>
      </c>
      <c r="H112" s="279">
        <v>1</v>
      </c>
      <c r="I112" s="280"/>
      <c r="J112" s="280">
        <f t="shared" si="0"/>
        <v>0</v>
      </c>
      <c r="K112" s="278" t="s">
        <v>1917</v>
      </c>
      <c r="L112" s="162"/>
      <c r="M112" s="163" t="s">
        <v>3</v>
      </c>
      <c r="N112" s="164" t="s">
        <v>42</v>
      </c>
      <c r="P112" s="138">
        <f t="shared" si="1"/>
        <v>0</v>
      </c>
      <c r="Q112" s="138">
        <v>0</v>
      </c>
      <c r="R112" s="138">
        <f t="shared" si="2"/>
        <v>0</v>
      </c>
      <c r="S112" s="138">
        <v>0</v>
      </c>
      <c r="T112" s="139">
        <f t="shared" si="3"/>
        <v>0</v>
      </c>
      <c r="AR112" s="140" t="s">
        <v>202</v>
      </c>
      <c r="AT112" s="140" t="s">
        <v>216</v>
      </c>
      <c r="AU112" s="140" t="s">
        <v>81</v>
      </c>
      <c r="AY112" s="17" t="s">
        <v>157</v>
      </c>
      <c r="BE112" s="141">
        <f t="shared" si="4"/>
        <v>0</v>
      </c>
      <c r="BF112" s="141">
        <f t="shared" si="5"/>
        <v>0</v>
      </c>
      <c r="BG112" s="141">
        <f t="shared" si="6"/>
        <v>0</v>
      </c>
      <c r="BH112" s="141">
        <f t="shared" si="7"/>
        <v>0</v>
      </c>
      <c r="BI112" s="141">
        <f t="shared" si="8"/>
        <v>0</v>
      </c>
      <c r="BJ112" s="17" t="s">
        <v>79</v>
      </c>
      <c r="BK112" s="141">
        <f t="shared" si="9"/>
        <v>0</v>
      </c>
      <c r="BL112" s="17" t="s">
        <v>164</v>
      </c>
      <c r="BM112" s="140" t="s">
        <v>364</v>
      </c>
    </row>
    <row r="113" spans="2:65" s="1" customFormat="1" ht="16.5" customHeight="1">
      <c r="B113" s="128"/>
      <c r="C113" s="275" t="s">
        <v>265</v>
      </c>
      <c r="D113" s="275" t="s">
        <v>216</v>
      </c>
      <c r="E113" s="276" t="s">
        <v>1234</v>
      </c>
      <c r="F113" s="277" t="s">
        <v>1235</v>
      </c>
      <c r="G113" s="278" t="s">
        <v>661</v>
      </c>
      <c r="H113" s="279">
        <v>1</v>
      </c>
      <c r="I113" s="280"/>
      <c r="J113" s="280">
        <f t="shared" si="0"/>
        <v>0</v>
      </c>
      <c r="K113" s="278" t="s">
        <v>1917</v>
      </c>
      <c r="L113" s="162"/>
      <c r="M113" s="163" t="s">
        <v>3</v>
      </c>
      <c r="N113" s="164" t="s">
        <v>42</v>
      </c>
      <c r="P113" s="138">
        <f t="shared" si="1"/>
        <v>0</v>
      </c>
      <c r="Q113" s="138">
        <v>0</v>
      </c>
      <c r="R113" s="138">
        <f t="shared" si="2"/>
        <v>0</v>
      </c>
      <c r="S113" s="138">
        <v>0</v>
      </c>
      <c r="T113" s="139">
        <f t="shared" si="3"/>
        <v>0</v>
      </c>
      <c r="AR113" s="140" t="s">
        <v>202</v>
      </c>
      <c r="AT113" s="140" t="s">
        <v>216</v>
      </c>
      <c r="AU113" s="140" t="s">
        <v>81</v>
      </c>
      <c r="AY113" s="17" t="s">
        <v>157</v>
      </c>
      <c r="BE113" s="141">
        <f t="shared" si="4"/>
        <v>0</v>
      </c>
      <c r="BF113" s="141">
        <f t="shared" si="5"/>
        <v>0</v>
      </c>
      <c r="BG113" s="141">
        <f t="shared" si="6"/>
        <v>0</v>
      </c>
      <c r="BH113" s="141">
        <f t="shared" si="7"/>
        <v>0</v>
      </c>
      <c r="BI113" s="141">
        <f t="shared" si="8"/>
        <v>0</v>
      </c>
      <c r="BJ113" s="17" t="s">
        <v>79</v>
      </c>
      <c r="BK113" s="141">
        <f t="shared" si="9"/>
        <v>0</v>
      </c>
      <c r="BL113" s="17" t="s">
        <v>164</v>
      </c>
      <c r="BM113" s="140" t="s">
        <v>373</v>
      </c>
    </row>
    <row r="114" spans="2:65" s="1" customFormat="1" ht="16.5" customHeight="1">
      <c r="B114" s="128"/>
      <c r="C114" s="275" t="s">
        <v>273</v>
      </c>
      <c r="D114" s="275" t="s">
        <v>216</v>
      </c>
      <c r="E114" s="276" t="s">
        <v>1236</v>
      </c>
      <c r="F114" s="277" t="s">
        <v>1237</v>
      </c>
      <c r="G114" s="278" t="s">
        <v>661</v>
      </c>
      <c r="H114" s="279">
        <v>2</v>
      </c>
      <c r="I114" s="280"/>
      <c r="J114" s="280">
        <f t="shared" si="0"/>
        <v>0</v>
      </c>
      <c r="K114" s="278" t="s">
        <v>1917</v>
      </c>
      <c r="L114" s="162"/>
      <c r="M114" s="163" t="s">
        <v>3</v>
      </c>
      <c r="N114" s="164" t="s">
        <v>42</v>
      </c>
      <c r="P114" s="138">
        <f t="shared" si="1"/>
        <v>0</v>
      </c>
      <c r="Q114" s="138">
        <v>0</v>
      </c>
      <c r="R114" s="138">
        <f t="shared" si="2"/>
        <v>0</v>
      </c>
      <c r="S114" s="138">
        <v>0</v>
      </c>
      <c r="T114" s="139">
        <f t="shared" si="3"/>
        <v>0</v>
      </c>
      <c r="AR114" s="140" t="s">
        <v>202</v>
      </c>
      <c r="AT114" s="140" t="s">
        <v>216</v>
      </c>
      <c r="AU114" s="140" t="s">
        <v>81</v>
      </c>
      <c r="AY114" s="17" t="s">
        <v>157</v>
      </c>
      <c r="BE114" s="141">
        <f t="shared" si="4"/>
        <v>0</v>
      </c>
      <c r="BF114" s="141">
        <f t="shared" si="5"/>
        <v>0</v>
      </c>
      <c r="BG114" s="141">
        <f t="shared" si="6"/>
        <v>0</v>
      </c>
      <c r="BH114" s="141">
        <f t="shared" si="7"/>
        <v>0</v>
      </c>
      <c r="BI114" s="141">
        <f t="shared" si="8"/>
        <v>0</v>
      </c>
      <c r="BJ114" s="17" t="s">
        <v>79</v>
      </c>
      <c r="BK114" s="141">
        <f t="shared" si="9"/>
        <v>0</v>
      </c>
      <c r="BL114" s="17" t="s">
        <v>164</v>
      </c>
      <c r="BM114" s="140" t="s">
        <v>383</v>
      </c>
    </row>
    <row r="115" spans="2:65" s="1" customFormat="1" ht="16.5" customHeight="1">
      <c r="B115" s="128"/>
      <c r="C115" s="275" t="s">
        <v>279</v>
      </c>
      <c r="D115" s="275" t="s">
        <v>216</v>
      </c>
      <c r="E115" s="276" t="s">
        <v>1238</v>
      </c>
      <c r="F115" s="277" t="s">
        <v>1239</v>
      </c>
      <c r="G115" s="278" t="s">
        <v>661</v>
      </c>
      <c r="H115" s="279">
        <v>3</v>
      </c>
      <c r="I115" s="280"/>
      <c r="J115" s="280">
        <f t="shared" si="0"/>
        <v>0</v>
      </c>
      <c r="K115" s="278" t="s">
        <v>1919</v>
      </c>
      <c r="L115" s="162"/>
      <c r="M115" s="163" t="s">
        <v>3</v>
      </c>
      <c r="N115" s="164" t="s">
        <v>42</v>
      </c>
      <c r="P115" s="138">
        <f t="shared" si="1"/>
        <v>0</v>
      </c>
      <c r="Q115" s="138">
        <v>0</v>
      </c>
      <c r="R115" s="138">
        <f t="shared" si="2"/>
        <v>0</v>
      </c>
      <c r="S115" s="138">
        <v>0</v>
      </c>
      <c r="T115" s="139">
        <f t="shared" si="3"/>
        <v>0</v>
      </c>
      <c r="AR115" s="140" t="s">
        <v>202</v>
      </c>
      <c r="AT115" s="140" t="s">
        <v>216</v>
      </c>
      <c r="AU115" s="140" t="s">
        <v>81</v>
      </c>
      <c r="AY115" s="17" t="s">
        <v>157</v>
      </c>
      <c r="BE115" s="141">
        <f t="shared" si="4"/>
        <v>0</v>
      </c>
      <c r="BF115" s="141">
        <f t="shared" si="5"/>
        <v>0</v>
      </c>
      <c r="BG115" s="141">
        <f t="shared" si="6"/>
        <v>0</v>
      </c>
      <c r="BH115" s="141">
        <f t="shared" si="7"/>
        <v>0</v>
      </c>
      <c r="BI115" s="141">
        <f t="shared" si="8"/>
        <v>0</v>
      </c>
      <c r="BJ115" s="17" t="s">
        <v>79</v>
      </c>
      <c r="BK115" s="141">
        <f t="shared" si="9"/>
        <v>0</v>
      </c>
      <c r="BL115" s="17" t="s">
        <v>164</v>
      </c>
      <c r="BM115" s="140" t="s">
        <v>395</v>
      </c>
    </row>
    <row r="116" spans="2:65" s="1" customFormat="1" ht="16.5" customHeight="1">
      <c r="B116" s="128"/>
      <c r="C116" s="275" t="s">
        <v>8</v>
      </c>
      <c r="D116" s="275" t="s">
        <v>216</v>
      </c>
      <c r="E116" s="276" t="s">
        <v>1240</v>
      </c>
      <c r="F116" s="277" t="s">
        <v>1241</v>
      </c>
      <c r="G116" s="278" t="s">
        <v>661</v>
      </c>
      <c r="H116" s="279">
        <v>1</v>
      </c>
      <c r="I116" s="280"/>
      <c r="J116" s="280">
        <f t="shared" si="0"/>
        <v>0</v>
      </c>
      <c r="K116" s="278" t="s">
        <v>1917</v>
      </c>
      <c r="L116" s="162"/>
      <c r="M116" s="163" t="s">
        <v>3</v>
      </c>
      <c r="N116" s="164" t="s">
        <v>42</v>
      </c>
      <c r="P116" s="138">
        <f t="shared" si="1"/>
        <v>0</v>
      </c>
      <c r="Q116" s="138">
        <v>0</v>
      </c>
      <c r="R116" s="138">
        <f t="shared" si="2"/>
        <v>0</v>
      </c>
      <c r="S116" s="138">
        <v>0</v>
      </c>
      <c r="T116" s="139">
        <f t="shared" si="3"/>
        <v>0</v>
      </c>
      <c r="AR116" s="140" t="s">
        <v>202</v>
      </c>
      <c r="AT116" s="140" t="s">
        <v>216</v>
      </c>
      <c r="AU116" s="140" t="s">
        <v>81</v>
      </c>
      <c r="AY116" s="17" t="s">
        <v>157</v>
      </c>
      <c r="BE116" s="141">
        <f t="shared" si="4"/>
        <v>0</v>
      </c>
      <c r="BF116" s="141">
        <f t="shared" si="5"/>
        <v>0</v>
      </c>
      <c r="BG116" s="141">
        <f t="shared" si="6"/>
        <v>0</v>
      </c>
      <c r="BH116" s="141">
        <f t="shared" si="7"/>
        <v>0</v>
      </c>
      <c r="BI116" s="141">
        <f t="shared" si="8"/>
        <v>0</v>
      </c>
      <c r="BJ116" s="17" t="s">
        <v>79</v>
      </c>
      <c r="BK116" s="141">
        <f t="shared" si="9"/>
        <v>0</v>
      </c>
      <c r="BL116" s="17" t="s">
        <v>164</v>
      </c>
      <c r="BM116" s="140" t="s">
        <v>404</v>
      </c>
    </row>
    <row r="117" spans="2:65" s="1" customFormat="1" ht="16.5" customHeight="1">
      <c r="B117" s="128"/>
      <c r="C117" s="275" t="s">
        <v>289</v>
      </c>
      <c r="D117" s="275" t="s">
        <v>216</v>
      </c>
      <c r="E117" s="276" t="s">
        <v>1242</v>
      </c>
      <c r="F117" s="277" t="s">
        <v>1243</v>
      </c>
      <c r="G117" s="278" t="s">
        <v>661</v>
      </c>
      <c r="H117" s="279">
        <v>4</v>
      </c>
      <c r="I117" s="280"/>
      <c r="J117" s="280">
        <f t="shared" si="0"/>
        <v>0</v>
      </c>
      <c r="K117" s="278" t="s">
        <v>1917</v>
      </c>
      <c r="L117" s="162"/>
      <c r="M117" s="163" t="s">
        <v>3</v>
      </c>
      <c r="N117" s="164" t="s">
        <v>42</v>
      </c>
      <c r="P117" s="138">
        <f t="shared" si="1"/>
        <v>0</v>
      </c>
      <c r="Q117" s="138">
        <v>0</v>
      </c>
      <c r="R117" s="138">
        <f t="shared" si="2"/>
        <v>0</v>
      </c>
      <c r="S117" s="138">
        <v>0</v>
      </c>
      <c r="T117" s="139">
        <f t="shared" si="3"/>
        <v>0</v>
      </c>
      <c r="AR117" s="140" t="s">
        <v>202</v>
      </c>
      <c r="AT117" s="140" t="s">
        <v>216</v>
      </c>
      <c r="AU117" s="140" t="s">
        <v>81</v>
      </c>
      <c r="AY117" s="17" t="s">
        <v>157</v>
      </c>
      <c r="BE117" s="141">
        <f t="shared" si="4"/>
        <v>0</v>
      </c>
      <c r="BF117" s="141">
        <f t="shared" si="5"/>
        <v>0</v>
      </c>
      <c r="BG117" s="141">
        <f t="shared" si="6"/>
        <v>0</v>
      </c>
      <c r="BH117" s="141">
        <f t="shared" si="7"/>
        <v>0</v>
      </c>
      <c r="BI117" s="141">
        <f t="shared" si="8"/>
        <v>0</v>
      </c>
      <c r="BJ117" s="17" t="s">
        <v>79</v>
      </c>
      <c r="BK117" s="141">
        <f t="shared" si="9"/>
        <v>0</v>
      </c>
      <c r="BL117" s="17" t="s">
        <v>164</v>
      </c>
      <c r="BM117" s="140" t="s">
        <v>417</v>
      </c>
    </row>
    <row r="118" spans="2:65" s="1" customFormat="1" ht="16.5" customHeight="1">
      <c r="B118" s="128"/>
      <c r="C118" s="275" t="s">
        <v>295</v>
      </c>
      <c r="D118" s="275" t="s">
        <v>216</v>
      </c>
      <c r="E118" s="276" t="s">
        <v>1244</v>
      </c>
      <c r="F118" s="277" t="s">
        <v>1245</v>
      </c>
      <c r="G118" s="278" t="s">
        <v>661</v>
      </c>
      <c r="H118" s="279">
        <v>1</v>
      </c>
      <c r="I118" s="280"/>
      <c r="J118" s="280">
        <f t="shared" si="0"/>
        <v>0</v>
      </c>
      <c r="K118" s="278" t="s">
        <v>1917</v>
      </c>
      <c r="L118" s="162"/>
      <c r="M118" s="163" t="s">
        <v>3</v>
      </c>
      <c r="N118" s="164" t="s">
        <v>42</v>
      </c>
      <c r="P118" s="138">
        <f t="shared" si="1"/>
        <v>0</v>
      </c>
      <c r="Q118" s="138">
        <v>0</v>
      </c>
      <c r="R118" s="138">
        <f t="shared" si="2"/>
        <v>0</v>
      </c>
      <c r="S118" s="138">
        <v>0</v>
      </c>
      <c r="T118" s="139">
        <f t="shared" si="3"/>
        <v>0</v>
      </c>
      <c r="AR118" s="140" t="s">
        <v>202</v>
      </c>
      <c r="AT118" s="140" t="s">
        <v>216</v>
      </c>
      <c r="AU118" s="140" t="s">
        <v>81</v>
      </c>
      <c r="AY118" s="17" t="s">
        <v>157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7" t="s">
        <v>79</v>
      </c>
      <c r="BK118" s="141">
        <f t="shared" si="9"/>
        <v>0</v>
      </c>
      <c r="BL118" s="17" t="s">
        <v>164</v>
      </c>
      <c r="BM118" s="140" t="s">
        <v>426</v>
      </c>
    </row>
    <row r="119" spans="2:65" s="1" customFormat="1" ht="16.5" customHeight="1">
      <c r="B119" s="128"/>
      <c r="C119" s="275" t="s">
        <v>301</v>
      </c>
      <c r="D119" s="275" t="s">
        <v>216</v>
      </c>
      <c r="E119" s="276" t="s">
        <v>1246</v>
      </c>
      <c r="F119" s="277" t="s">
        <v>1247</v>
      </c>
      <c r="G119" s="278" t="s">
        <v>661</v>
      </c>
      <c r="H119" s="279">
        <v>4</v>
      </c>
      <c r="I119" s="280"/>
      <c r="J119" s="280">
        <f t="shared" si="0"/>
        <v>0</v>
      </c>
      <c r="K119" s="278" t="s">
        <v>1917</v>
      </c>
      <c r="L119" s="162"/>
      <c r="M119" s="163" t="s">
        <v>3</v>
      </c>
      <c r="N119" s="164" t="s">
        <v>42</v>
      </c>
      <c r="P119" s="138">
        <f t="shared" si="1"/>
        <v>0</v>
      </c>
      <c r="Q119" s="138">
        <v>0</v>
      </c>
      <c r="R119" s="138">
        <f t="shared" si="2"/>
        <v>0</v>
      </c>
      <c r="S119" s="138">
        <v>0</v>
      </c>
      <c r="T119" s="139">
        <f t="shared" si="3"/>
        <v>0</v>
      </c>
      <c r="AR119" s="140" t="s">
        <v>202</v>
      </c>
      <c r="AT119" s="140" t="s">
        <v>216</v>
      </c>
      <c r="AU119" s="140" t="s">
        <v>81</v>
      </c>
      <c r="AY119" s="17" t="s">
        <v>157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7" t="s">
        <v>79</v>
      </c>
      <c r="BK119" s="141">
        <f t="shared" si="9"/>
        <v>0</v>
      </c>
      <c r="BL119" s="17" t="s">
        <v>164</v>
      </c>
      <c r="BM119" s="140" t="s">
        <v>759</v>
      </c>
    </row>
    <row r="120" spans="2:65" s="1" customFormat="1" ht="16.5" customHeight="1">
      <c r="B120" s="128"/>
      <c r="C120" s="275" t="s">
        <v>306</v>
      </c>
      <c r="D120" s="275" t="s">
        <v>216</v>
      </c>
      <c r="E120" s="276" t="s">
        <v>1248</v>
      </c>
      <c r="F120" s="277" t="s">
        <v>1249</v>
      </c>
      <c r="G120" s="278" t="s">
        <v>661</v>
      </c>
      <c r="H120" s="279">
        <v>1</v>
      </c>
      <c r="I120" s="280"/>
      <c r="J120" s="280">
        <f t="shared" si="0"/>
        <v>0</v>
      </c>
      <c r="K120" s="278" t="s">
        <v>1917</v>
      </c>
      <c r="L120" s="162"/>
      <c r="M120" s="163" t="s">
        <v>3</v>
      </c>
      <c r="N120" s="164" t="s">
        <v>42</v>
      </c>
      <c r="P120" s="138">
        <f t="shared" si="1"/>
        <v>0</v>
      </c>
      <c r="Q120" s="138">
        <v>0</v>
      </c>
      <c r="R120" s="138">
        <f t="shared" si="2"/>
        <v>0</v>
      </c>
      <c r="S120" s="138">
        <v>0</v>
      </c>
      <c r="T120" s="139">
        <f t="shared" si="3"/>
        <v>0</v>
      </c>
      <c r="AR120" s="140" t="s">
        <v>202</v>
      </c>
      <c r="AT120" s="140" t="s">
        <v>216</v>
      </c>
      <c r="AU120" s="140" t="s">
        <v>81</v>
      </c>
      <c r="AY120" s="17" t="s">
        <v>157</v>
      </c>
      <c r="BE120" s="141">
        <f t="shared" si="4"/>
        <v>0</v>
      </c>
      <c r="BF120" s="141">
        <f t="shared" si="5"/>
        <v>0</v>
      </c>
      <c r="BG120" s="141">
        <f t="shared" si="6"/>
        <v>0</v>
      </c>
      <c r="BH120" s="141">
        <f t="shared" si="7"/>
        <v>0</v>
      </c>
      <c r="BI120" s="141">
        <f t="shared" si="8"/>
        <v>0</v>
      </c>
      <c r="BJ120" s="17" t="s">
        <v>79</v>
      </c>
      <c r="BK120" s="141">
        <f t="shared" si="9"/>
        <v>0</v>
      </c>
      <c r="BL120" s="17" t="s">
        <v>164</v>
      </c>
      <c r="BM120" s="140" t="s">
        <v>1009</v>
      </c>
    </row>
    <row r="121" spans="2:65" s="1" customFormat="1" ht="16.5" customHeight="1">
      <c r="B121" s="128"/>
      <c r="C121" s="275" t="s">
        <v>312</v>
      </c>
      <c r="D121" s="275" t="s">
        <v>216</v>
      </c>
      <c r="E121" s="276" t="s">
        <v>1250</v>
      </c>
      <c r="F121" s="277" t="s">
        <v>1251</v>
      </c>
      <c r="G121" s="278" t="s">
        <v>1252</v>
      </c>
      <c r="H121" s="279">
        <v>2</v>
      </c>
      <c r="I121" s="280"/>
      <c r="J121" s="280">
        <f t="shared" si="0"/>
        <v>0</v>
      </c>
      <c r="K121" s="278" t="s">
        <v>1917</v>
      </c>
      <c r="L121" s="162"/>
      <c r="M121" s="163" t="s">
        <v>3</v>
      </c>
      <c r="N121" s="164" t="s">
        <v>42</v>
      </c>
      <c r="P121" s="138">
        <f t="shared" si="1"/>
        <v>0</v>
      </c>
      <c r="Q121" s="138">
        <v>0</v>
      </c>
      <c r="R121" s="138">
        <f t="shared" si="2"/>
        <v>0</v>
      </c>
      <c r="S121" s="138">
        <v>0</v>
      </c>
      <c r="T121" s="139">
        <f t="shared" si="3"/>
        <v>0</v>
      </c>
      <c r="AR121" s="140" t="s">
        <v>202</v>
      </c>
      <c r="AT121" s="140" t="s">
        <v>216</v>
      </c>
      <c r="AU121" s="140" t="s">
        <v>81</v>
      </c>
      <c r="AY121" s="17" t="s">
        <v>157</v>
      </c>
      <c r="BE121" s="141">
        <f t="shared" si="4"/>
        <v>0</v>
      </c>
      <c r="BF121" s="141">
        <f t="shared" si="5"/>
        <v>0</v>
      </c>
      <c r="BG121" s="141">
        <f t="shared" si="6"/>
        <v>0</v>
      </c>
      <c r="BH121" s="141">
        <f t="shared" si="7"/>
        <v>0</v>
      </c>
      <c r="BI121" s="141">
        <f t="shared" si="8"/>
        <v>0</v>
      </c>
      <c r="BJ121" s="17" t="s">
        <v>79</v>
      </c>
      <c r="BK121" s="141">
        <f t="shared" si="9"/>
        <v>0</v>
      </c>
      <c r="BL121" s="17" t="s">
        <v>164</v>
      </c>
      <c r="BM121" s="140" t="s">
        <v>1020</v>
      </c>
    </row>
    <row r="122" spans="2:65" s="1" customFormat="1" ht="16.5" customHeight="1">
      <c r="B122" s="128"/>
      <c r="C122" s="275" t="s">
        <v>318</v>
      </c>
      <c r="D122" s="275" t="s">
        <v>216</v>
      </c>
      <c r="E122" s="276" t="s">
        <v>1253</v>
      </c>
      <c r="F122" s="277" t="s">
        <v>1254</v>
      </c>
      <c r="G122" s="278" t="s">
        <v>1252</v>
      </c>
      <c r="H122" s="279">
        <v>16</v>
      </c>
      <c r="I122" s="280"/>
      <c r="J122" s="280">
        <f t="shared" si="0"/>
        <v>0</v>
      </c>
      <c r="K122" s="278" t="s">
        <v>1917</v>
      </c>
      <c r="L122" s="162"/>
      <c r="M122" s="163" t="s">
        <v>3</v>
      </c>
      <c r="N122" s="164" t="s">
        <v>42</v>
      </c>
      <c r="P122" s="138">
        <f t="shared" si="1"/>
        <v>0</v>
      </c>
      <c r="Q122" s="138">
        <v>0</v>
      </c>
      <c r="R122" s="138">
        <f t="shared" si="2"/>
        <v>0</v>
      </c>
      <c r="S122" s="138">
        <v>0</v>
      </c>
      <c r="T122" s="139">
        <f t="shared" si="3"/>
        <v>0</v>
      </c>
      <c r="AR122" s="140" t="s">
        <v>202</v>
      </c>
      <c r="AT122" s="140" t="s">
        <v>216</v>
      </c>
      <c r="AU122" s="140" t="s">
        <v>81</v>
      </c>
      <c r="AY122" s="17" t="s">
        <v>157</v>
      </c>
      <c r="BE122" s="141">
        <f t="shared" si="4"/>
        <v>0</v>
      </c>
      <c r="BF122" s="141">
        <f t="shared" si="5"/>
        <v>0</v>
      </c>
      <c r="BG122" s="141">
        <f t="shared" si="6"/>
        <v>0</v>
      </c>
      <c r="BH122" s="141">
        <f t="shared" si="7"/>
        <v>0</v>
      </c>
      <c r="BI122" s="141">
        <f t="shared" si="8"/>
        <v>0</v>
      </c>
      <c r="BJ122" s="17" t="s">
        <v>79</v>
      </c>
      <c r="BK122" s="141">
        <f t="shared" si="9"/>
        <v>0</v>
      </c>
      <c r="BL122" s="17" t="s">
        <v>164</v>
      </c>
      <c r="BM122" s="140" t="s">
        <v>1032</v>
      </c>
    </row>
    <row r="123" spans="2:65" s="1" customFormat="1" ht="16.5" customHeight="1">
      <c r="B123" s="128"/>
      <c r="C123" s="275" t="s">
        <v>323</v>
      </c>
      <c r="D123" s="275" t="s">
        <v>216</v>
      </c>
      <c r="E123" s="276" t="s">
        <v>1255</v>
      </c>
      <c r="F123" s="277" t="s">
        <v>1256</v>
      </c>
      <c r="G123" s="278" t="s">
        <v>1252</v>
      </c>
      <c r="H123" s="279">
        <v>1.5</v>
      </c>
      <c r="I123" s="280"/>
      <c r="J123" s="280">
        <f t="shared" si="0"/>
        <v>0</v>
      </c>
      <c r="K123" s="278" t="s">
        <v>1917</v>
      </c>
      <c r="L123" s="162"/>
      <c r="M123" s="163" t="s">
        <v>3</v>
      </c>
      <c r="N123" s="164" t="s">
        <v>42</v>
      </c>
      <c r="P123" s="138">
        <f t="shared" si="1"/>
        <v>0</v>
      </c>
      <c r="Q123" s="138">
        <v>0</v>
      </c>
      <c r="R123" s="138">
        <f t="shared" si="2"/>
        <v>0</v>
      </c>
      <c r="S123" s="138">
        <v>0</v>
      </c>
      <c r="T123" s="139">
        <f t="shared" si="3"/>
        <v>0</v>
      </c>
      <c r="AR123" s="140" t="s">
        <v>202</v>
      </c>
      <c r="AT123" s="140" t="s">
        <v>216</v>
      </c>
      <c r="AU123" s="140" t="s">
        <v>81</v>
      </c>
      <c r="AY123" s="17" t="s">
        <v>157</v>
      </c>
      <c r="BE123" s="141">
        <f t="shared" si="4"/>
        <v>0</v>
      </c>
      <c r="BF123" s="141">
        <f t="shared" si="5"/>
        <v>0</v>
      </c>
      <c r="BG123" s="141">
        <f t="shared" si="6"/>
        <v>0</v>
      </c>
      <c r="BH123" s="141">
        <f t="shared" si="7"/>
        <v>0</v>
      </c>
      <c r="BI123" s="141">
        <f t="shared" si="8"/>
        <v>0</v>
      </c>
      <c r="BJ123" s="17" t="s">
        <v>79</v>
      </c>
      <c r="BK123" s="141">
        <f t="shared" si="9"/>
        <v>0</v>
      </c>
      <c r="BL123" s="17" t="s">
        <v>164</v>
      </c>
      <c r="BM123" s="140" t="s">
        <v>1045</v>
      </c>
    </row>
    <row r="124" spans="2:65" s="1" customFormat="1" ht="16.5" customHeight="1">
      <c r="B124" s="128"/>
      <c r="C124" s="275" t="s">
        <v>331</v>
      </c>
      <c r="D124" s="275" t="s">
        <v>216</v>
      </c>
      <c r="E124" s="276" t="s">
        <v>1257</v>
      </c>
      <c r="F124" s="277" t="s">
        <v>1258</v>
      </c>
      <c r="G124" s="278" t="s">
        <v>661</v>
      </c>
      <c r="H124" s="279">
        <v>3</v>
      </c>
      <c r="I124" s="280"/>
      <c r="J124" s="280">
        <f t="shared" si="0"/>
        <v>0</v>
      </c>
      <c r="K124" s="278" t="s">
        <v>1917</v>
      </c>
      <c r="L124" s="162"/>
      <c r="M124" s="163" t="s">
        <v>3</v>
      </c>
      <c r="N124" s="164" t="s">
        <v>42</v>
      </c>
      <c r="P124" s="138">
        <f t="shared" si="1"/>
        <v>0</v>
      </c>
      <c r="Q124" s="138">
        <v>0</v>
      </c>
      <c r="R124" s="138">
        <f t="shared" si="2"/>
        <v>0</v>
      </c>
      <c r="S124" s="138">
        <v>0</v>
      </c>
      <c r="T124" s="139">
        <f t="shared" si="3"/>
        <v>0</v>
      </c>
      <c r="AR124" s="140" t="s">
        <v>202</v>
      </c>
      <c r="AT124" s="140" t="s">
        <v>216</v>
      </c>
      <c r="AU124" s="140" t="s">
        <v>81</v>
      </c>
      <c r="AY124" s="17" t="s">
        <v>157</v>
      </c>
      <c r="BE124" s="141">
        <f t="shared" si="4"/>
        <v>0</v>
      </c>
      <c r="BF124" s="141">
        <f t="shared" si="5"/>
        <v>0</v>
      </c>
      <c r="BG124" s="141">
        <f t="shared" si="6"/>
        <v>0</v>
      </c>
      <c r="BH124" s="141">
        <f t="shared" si="7"/>
        <v>0</v>
      </c>
      <c r="BI124" s="141">
        <f t="shared" si="8"/>
        <v>0</v>
      </c>
      <c r="BJ124" s="17" t="s">
        <v>79</v>
      </c>
      <c r="BK124" s="141">
        <f t="shared" si="9"/>
        <v>0</v>
      </c>
      <c r="BL124" s="17" t="s">
        <v>164</v>
      </c>
      <c r="BM124" s="140" t="s">
        <v>1259</v>
      </c>
    </row>
    <row r="125" spans="2:65" s="1" customFormat="1" ht="16.5" customHeight="1">
      <c r="B125" s="128"/>
      <c r="C125" s="275" t="s">
        <v>340</v>
      </c>
      <c r="D125" s="275" t="s">
        <v>216</v>
      </c>
      <c r="E125" s="276" t="s">
        <v>1260</v>
      </c>
      <c r="F125" s="277" t="s">
        <v>1261</v>
      </c>
      <c r="G125" s="278" t="s">
        <v>661</v>
      </c>
      <c r="H125" s="279">
        <v>12</v>
      </c>
      <c r="I125" s="280"/>
      <c r="J125" s="280">
        <f t="shared" si="0"/>
        <v>0</v>
      </c>
      <c r="K125" s="278" t="s">
        <v>1917</v>
      </c>
      <c r="L125" s="162"/>
      <c r="M125" s="163" t="s">
        <v>3</v>
      </c>
      <c r="N125" s="164" t="s">
        <v>42</v>
      </c>
      <c r="P125" s="138">
        <f t="shared" si="1"/>
        <v>0</v>
      </c>
      <c r="Q125" s="138">
        <v>0</v>
      </c>
      <c r="R125" s="138">
        <f t="shared" si="2"/>
        <v>0</v>
      </c>
      <c r="S125" s="138">
        <v>0</v>
      </c>
      <c r="T125" s="139">
        <f t="shared" si="3"/>
        <v>0</v>
      </c>
      <c r="AR125" s="140" t="s">
        <v>202</v>
      </c>
      <c r="AT125" s="140" t="s">
        <v>216</v>
      </c>
      <c r="AU125" s="140" t="s">
        <v>81</v>
      </c>
      <c r="AY125" s="17" t="s">
        <v>157</v>
      </c>
      <c r="BE125" s="141">
        <f t="shared" si="4"/>
        <v>0</v>
      </c>
      <c r="BF125" s="141">
        <f t="shared" si="5"/>
        <v>0</v>
      </c>
      <c r="BG125" s="141">
        <f t="shared" si="6"/>
        <v>0</v>
      </c>
      <c r="BH125" s="141">
        <f t="shared" si="7"/>
        <v>0</v>
      </c>
      <c r="BI125" s="141">
        <f t="shared" si="8"/>
        <v>0</v>
      </c>
      <c r="BJ125" s="17" t="s">
        <v>79</v>
      </c>
      <c r="BK125" s="141">
        <f t="shared" si="9"/>
        <v>0</v>
      </c>
      <c r="BL125" s="17" t="s">
        <v>164</v>
      </c>
      <c r="BM125" s="140" t="s">
        <v>1262</v>
      </c>
    </row>
    <row r="126" spans="2:65" s="1" customFormat="1" ht="16.5" customHeight="1">
      <c r="B126" s="128"/>
      <c r="C126" s="275" t="s">
        <v>346</v>
      </c>
      <c r="D126" s="275" t="s">
        <v>216</v>
      </c>
      <c r="E126" s="276" t="s">
        <v>1263</v>
      </c>
      <c r="F126" s="277" t="s">
        <v>1264</v>
      </c>
      <c r="G126" s="278" t="s">
        <v>661</v>
      </c>
      <c r="H126" s="279">
        <v>1</v>
      </c>
      <c r="I126" s="280"/>
      <c r="J126" s="280">
        <f t="shared" si="0"/>
        <v>0</v>
      </c>
      <c r="K126" s="278" t="s">
        <v>1917</v>
      </c>
      <c r="L126" s="162"/>
      <c r="M126" s="163" t="s">
        <v>3</v>
      </c>
      <c r="N126" s="164" t="s">
        <v>42</v>
      </c>
      <c r="P126" s="138">
        <f t="shared" si="1"/>
        <v>0</v>
      </c>
      <c r="Q126" s="138">
        <v>0</v>
      </c>
      <c r="R126" s="138">
        <f t="shared" si="2"/>
        <v>0</v>
      </c>
      <c r="S126" s="138">
        <v>0</v>
      </c>
      <c r="T126" s="139">
        <f t="shared" si="3"/>
        <v>0</v>
      </c>
      <c r="AR126" s="140" t="s">
        <v>202</v>
      </c>
      <c r="AT126" s="140" t="s">
        <v>216</v>
      </c>
      <c r="AU126" s="140" t="s">
        <v>81</v>
      </c>
      <c r="AY126" s="17" t="s">
        <v>157</v>
      </c>
      <c r="BE126" s="141">
        <f t="shared" si="4"/>
        <v>0</v>
      </c>
      <c r="BF126" s="141">
        <f t="shared" si="5"/>
        <v>0</v>
      </c>
      <c r="BG126" s="141">
        <f t="shared" si="6"/>
        <v>0</v>
      </c>
      <c r="BH126" s="141">
        <f t="shared" si="7"/>
        <v>0</v>
      </c>
      <c r="BI126" s="141">
        <f t="shared" si="8"/>
        <v>0</v>
      </c>
      <c r="BJ126" s="17" t="s">
        <v>79</v>
      </c>
      <c r="BK126" s="141">
        <f t="shared" si="9"/>
        <v>0</v>
      </c>
      <c r="BL126" s="17" t="s">
        <v>164</v>
      </c>
      <c r="BM126" s="140" t="s">
        <v>1265</v>
      </c>
    </row>
    <row r="127" spans="2:65" s="1" customFormat="1" ht="16.5" customHeight="1">
      <c r="B127" s="128"/>
      <c r="C127" s="275" t="s">
        <v>350</v>
      </c>
      <c r="D127" s="275" t="s">
        <v>216</v>
      </c>
      <c r="E127" s="276" t="s">
        <v>1266</v>
      </c>
      <c r="F127" s="277" t="s">
        <v>1267</v>
      </c>
      <c r="G127" s="278" t="s">
        <v>661</v>
      </c>
      <c r="H127" s="279">
        <v>3</v>
      </c>
      <c r="I127" s="280"/>
      <c r="J127" s="280">
        <f t="shared" si="0"/>
        <v>0</v>
      </c>
      <c r="K127" s="278" t="s">
        <v>1917</v>
      </c>
      <c r="L127" s="162"/>
      <c r="M127" s="163" t="s">
        <v>3</v>
      </c>
      <c r="N127" s="164" t="s">
        <v>42</v>
      </c>
      <c r="P127" s="138">
        <f t="shared" si="1"/>
        <v>0</v>
      </c>
      <c r="Q127" s="138">
        <v>0</v>
      </c>
      <c r="R127" s="138">
        <f t="shared" si="2"/>
        <v>0</v>
      </c>
      <c r="S127" s="138">
        <v>0</v>
      </c>
      <c r="T127" s="139">
        <f t="shared" si="3"/>
        <v>0</v>
      </c>
      <c r="AR127" s="140" t="s">
        <v>202</v>
      </c>
      <c r="AT127" s="140" t="s">
        <v>216</v>
      </c>
      <c r="AU127" s="140" t="s">
        <v>81</v>
      </c>
      <c r="AY127" s="17" t="s">
        <v>157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7" t="s">
        <v>79</v>
      </c>
      <c r="BK127" s="141">
        <f t="shared" si="9"/>
        <v>0</v>
      </c>
      <c r="BL127" s="17" t="s">
        <v>164</v>
      </c>
      <c r="BM127" s="140" t="s">
        <v>1268</v>
      </c>
    </row>
    <row r="128" spans="2:65" s="1" customFormat="1" ht="21.75" customHeight="1">
      <c r="B128" s="128"/>
      <c r="C128" s="275" t="s">
        <v>358</v>
      </c>
      <c r="D128" s="275" t="s">
        <v>216</v>
      </c>
      <c r="E128" s="276" t="s">
        <v>1269</v>
      </c>
      <c r="F128" s="277" t="s">
        <v>1270</v>
      </c>
      <c r="G128" s="278" t="s">
        <v>661</v>
      </c>
      <c r="H128" s="279">
        <v>27</v>
      </c>
      <c r="I128" s="280"/>
      <c r="J128" s="280">
        <f t="shared" si="0"/>
        <v>0</v>
      </c>
      <c r="K128" s="278" t="s">
        <v>1917</v>
      </c>
      <c r="L128" s="162"/>
      <c r="M128" s="163" t="s">
        <v>3</v>
      </c>
      <c r="N128" s="164" t="s">
        <v>42</v>
      </c>
      <c r="P128" s="138">
        <f t="shared" si="1"/>
        <v>0</v>
      </c>
      <c r="Q128" s="138">
        <v>0</v>
      </c>
      <c r="R128" s="138">
        <f t="shared" si="2"/>
        <v>0</v>
      </c>
      <c r="S128" s="138">
        <v>0</v>
      </c>
      <c r="T128" s="139">
        <f t="shared" si="3"/>
        <v>0</v>
      </c>
      <c r="AR128" s="140" t="s">
        <v>202</v>
      </c>
      <c r="AT128" s="140" t="s">
        <v>216</v>
      </c>
      <c r="AU128" s="140" t="s">
        <v>81</v>
      </c>
      <c r="AY128" s="17" t="s">
        <v>157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7" t="s">
        <v>79</v>
      </c>
      <c r="BK128" s="141">
        <f t="shared" si="9"/>
        <v>0</v>
      </c>
      <c r="BL128" s="17" t="s">
        <v>164</v>
      </c>
      <c r="BM128" s="140" t="s">
        <v>1271</v>
      </c>
    </row>
    <row r="129" spans="2:65" s="1" customFormat="1" ht="21.75" customHeight="1">
      <c r="B129" s="128"/>
      <c r="C129" s="275" t="s">
        <v>364</v>
      </c>
      <c r="D129" s="275" t="s">
        <v>216</v>
      </c>
      <c r="E129" s="276" t="s">
        <v>1272</v>
      </c>
      <c r="F129" s="277" t="s">
        <v>1273</v>
      </c>
      <c r="G129" s="278" t="s">
        <v>661</v>
      </c>
      <c r="H129" s="279">
        <v>4</v>
      </c>
      <c r="I129" s="280"/>
      <c r="J129" s="280">
        <f t="shared" si="0"/>
        <v>0</v>
      </c>
      <c r="K129" s="278" t="s">
        <v>1917</v>
      </c>
      <c r="L129" s="162"/>
      <c r="M129" s="163" t="s">
        <v>3</v>
      </c>
      <c r="N129" s="164" t="s">
        <v>42</v>
      </c>
      <c r="P129" s="138">
        <f t="shared" si="1"/>
        <v>0</v>
      </c>
      <c r="Q129" s="138">
        <v>0</v>
      </c>
      <c r="R129" s="138">
        <f t="shared" si="2"/>
        <v>0</v>
      </c>
      <c r="S129" s="138">
        <v>0</v>
      </c>
      <c r="T129" s="139">
        <f t="shared" si="3"/>
        <v>0</v>
      </c>
      <c r="AR129" s="140" t="s">
        <v>202</v>
      </c>
      <c r="AT129" s="140" t="s">
        <v>216</v>
      </c>
      <c r="AU129" s="140" t="s">
        <v>81</v>
      </c>
      <c r="AY129" s="17" t="s">
        <v>157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7" t="s">
        <v>79</v>
      </c>
      <c r="BK129" s="141">
        <f t="shared" si="9"/>
        <v>0</v>
      </c>
      <c r="BL129" s="17" t="s">
        <v>164</v>
      </c>
      <c r="BM129" s="140" t="s">
        <v>1274</v>
      </c>
    </row>
    <row r="130" spans="2:65" s="1" customFormat="1" ht="16.5" customHeight="1">
      <c r="B130" s="128"/>
      <c r="C130" s="275" t="s">
        <v>369</v>
      </c>
      <c r="D130" s="275" t="s">
        <v>216</v>
      </c>
      <c r="E130" s="276" t="s">
        <v>1275</v>
      </c>
      <c r="F130" s="277" t="s">
        <v>1276</v>
      </c>
      <c r="G130" s="278" t="s">
        <v>661</v>
      </c>
      <c r="H130" s="279">
        <v>1</v>
      </c>
      <c r="I130" s="280"/>
      <c r="J130" s="280">
        <f t="shared" si="0"/>
        <v>0</v>
      </c>
      <c r="K130" s="278" t="s">
        <v>1917</v>
      </c>
      <c r="L130" s="162"/>
      <c r="M130" s="163" t="s">
        <v>3</v>
      </c>
      <c r="N130" s="164" t="s">
        <v>42</v>
      </c>
      <c r="P130" s="138">
        <f t="shared" si="1"/>
        <v>0</v>
      </c>
      <c r="Q130" s="138">
        <v>0</v>
      </c>
      <c r="R130" s="138">
        <f t="shared" si="2"/>
        <v>0</v>
      </c>
      <c r="S130" s="138">
        <v>0</v>
      </c>
      <c r="T130" s="139">
        <f t="shared" si="3"/>
        <v>0</v>
      </c>
      <c r="AR130" s="140" t="s">
        <v>202</v>
      </c>
      <c r="AT130" s="140" t="s">
        <v>216</v>
      </c>
      <c r="AU130" s="140" t="s">
        <v>81</v>
      </c>
      <c r="AY130" s="17" t="s">
        <v>157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7" t="s">
        <v>79</v>
      </c>
      <c r="BK130" s="141">
        <f t="shared" si="9"/>
        <v>0</v>
      </c>
      <c r="BL130" s="17" t="s">
        <v>164</v>
      </c>
      <c r="BM130" s="140" t="s">
        <v>1277</v>
      </c>
    </row>
    <row r="131" spans="2:65" s="1" customFormat="1" ht="16.5" customHeight="1">
      <c r="B131" s="128"/>
      <c r="C131" s="275" t="s">
        <v>373</v>
      </c>
      <c r="D131" s="275" t="s">
        <v>216</v>
      </c>
      <c r="E131" s="276" t="s">
        <v>1278</v>
      </c>
      <c r="F131" s="277" t="s">
        <v>1279</v>
      </c>
      <c r="G131" s="278" t="s">
        <v>661</v>
      </c>
      <c r="H131" s="279">
        <v>18</v>
      </c>
      <c r="I131" s="280"/>
      <c r="J131" s="280">
        <f t="shared" si="0"/>
        <v>0</v>
      </c>
      <c r="K131" s="278" t="s">
        <v>1917</v>
      </c>
      <c r="L131" s="162"/>
      <c r="M131" s="163" t="s">
        <v>3</v>
      </c>
      <c r="N131" s="164" t="s">
        <v>42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</v>
      </c>
      <c r="T131" s="139">
        <f t="shared" si="3"/>
        <v>0</v>
      </c>
      <c r="AR131" s="140" t="s">
        <v>202</v>
      </c>
      <c r="AT131" s="140" t="s">
        <v>216</v>
      </c>
      <c r="AU131" s="140" t="s">
        <v>81</v>
      </c>
      <c r="AY131" s="17" t="s">
        <v>157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7" t="s">
        <v>79</v>
      </c>
      <c r="BK131" s="141">
        <f t="shared" si="9"/>
        <v>0</v>
      </c>
      <c r="BL131" s="17" t="s">
        <v>164</v>
      </c>
      <c r="BM131" s="140" t="s">
        <v>1280</v>
      </c>
    </row>
    <row r="132" spans="2:65" s="1" customFormat="1" ht="16.5" customHeight="1">
      <c r="B132" s="128"/>
      <c r="C132" s="275" t="s">
        <v>378</v>
      </c>
      <c r="D132" s="275" t="s">
        <v>216</v>
      </c>
      <c r="E132" s="276" t="s">
        <v>1281</v>
      </c>
      <c r="F132" s="277" t="s">
        <v>1282</v>
      </c>
      <c r="G132" s="278" t="s">
        <v>661</v>
      </c>
      <c r="H132" s="279">
        <v>3</v>
      </c>
      <c r="I132" s="280"/>
      <c r="J132" s="280">
        <f t="shared" si="0"/>
        <v>0</v>
      </c>
      <c r="K132" s="278" t="s">
        <v>1917</v>
      </c>
      <c r="L132" s="162"/>
      <c r="M132" s="163" t="s">
        <v>3</v>
      </c>
      <c r="N132" s="164" t="s">
        <v>42</v>
      </c>
      <c r="P132" s="138">
        <f t="shared" si="1"/>
        <v>0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AR132" s="140" t="s">
        <v>202</v>
      </c>
      <c r="AT132" s="140" t="s">
        <v>216</v>
      </c>
      <c r="AU132" s="140" t="s">
        <v>81</v>
      </c>
      <c r="AY132" s="17" t="s">
        <v>157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7" t="s">
        <v>79</v>
      </c>
      <c r="BK132" s="141">
        <f t="shared" si="9"/>
        <v>0</v>
      </c>
      <c r="BL132" s="17" t="s">
        <v>164</v>
      </c>
      <c r="BM132" s="140" t="s">
        <v>1283</v>
      </c>
    </row>
    <row r="133" spans="2:65" s="1" customFormat="1" ht="16.5" customHeight="1">
      <c r="B133" s="128"/>
      <c r="C133" s="275" t="s">
        <v>383</v>
      </c>
      <c r="D133" s="275" t="s">
        <v>216</v>
      </c>
      <c r="E133" s="276" t="s">
        <v>1284</v>
      </c>
      <c r="F133" s="277" t="s">
        <v>1285</v>
      </c>
      <c r="G133" s="278" t="s">
        <v>1252</v>
      </c>
      <c r="H133" s="279">
        <v>20</v>
      </c>
      <c r="I133" s="280"/>
      <c r="J133" s="280">
        <f t="shared" si="0"/>
        <v>0</v>
      </c>
      <c r="K133" s="278" t="s">
        <v>1917</v>
      </c>
      <c r="L133" s="162"/>
      <c r="M133" s="163" t="s">
        <v>3</v>
      </c>
      <c r="N133" s="164" t="s">
        <v>42</v>
      </c>
      <c r="P133" s="138">
        <f t="shared" si="1"/>
        <v>0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AR133" s="140" t="s">
        <v>202</v>
      </c>
      <c r="AT133" s="140" t="s">
        <v>216</v>
      </c>
      <c r="AU133" s="140" t="s">
        <v>81</v>
      </c>
      <c r="AY133" s="17" t="s">
        <v>157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7" t="s">
        <v>79</v>
      </c>
      <c r="BK133" s="141">
        <f t="shared" si="9"/>
        <v>0</v>
      </c>
      <c r="BL133" s="17" t="s">
        <v>164</v>
      </c>
      <c r="BM133" s="140" t="s">
        <v>1286</v>
      </c>
    </row>
    <row r="134" spans="2:65" s="1" customFormat="1" ht="16.5" customHeight="1">
      <c r="B134" s="128"/>
      <c r="C134" s="275" t="s">
        <v>388</v>
      </c>
      <c r="D134" s="275" t="s">
        <v>216</v>
      </c>
      <c r="E134" s="276" t="s">
        <v>1287</v>
      </c>
      <c r="F134" s="277" t="s">
        <v>1288</v>
      </c>
      <c r="G134" s="278" t="s">
        <v>516</v>
      </c>
      <c r="H134" s="279">
        <v>30</v>
      </c>
      <c r="I134" s="280"/>
      <c r="J134" s="280">
        <f t="shared" si="0"/>
        <v>0</v>
      </c>
      <c r="K134" s="278" t="s">
        <v>1917</v>
      </c>
      <c r="L134" s="162"/>
      <c r="M134" s="163" t="s">
        <v>3</v>
      </c>
      <c r="N134" s="164" t="s">
        <v>42</v>
      </c>
      <c r="P134" s="138">
        <f t="shared" si="1"/>
        <v>0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AR134" s="140" t="s">
        <v>202</v>
      </c>
      <c r="AT134" s="140" t="s">
        <v>216</v>
      </c>
      <c r="AU134" s="140" t="s">
        <v>81</v>
      </c>
      <c r="AY134" s="17" t="s">
        <v>157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7" t="s">
        <v>79</v>
      </c>
      <c r="BK134" s="141">
        <f t="shared" si="9"/>
        <v>0</v>
      </c>
      <c r="BL134" s="17" t="s">
        <v>164</v>
      </c>
      <c r="BM134" s="140" t="s">
        <v>1289</v>
      </c>
    </row>
    <row r="135" spans="2:65" s="1" customFormat="1" ht="16.5" customHeight="1">
      <c r="B135" s="128"/>
      <c r="C135" s="275" t="s">
        <v>395</v>
      </c>
      <c r="D135" s="275" t="s">
        <v>216</v>
      </c>
      <c r="E135" s="276" t="s">
        <v>1290</v>
      </c>
      <c r="F135" s="277" t="s">
        <v>1291</v>
      </c>
      <c r="G135" s="278" t="s">
        <v>661</v>
      </c>
      <c r="H135" s="279">
        <v>30</v>
      </c>
      <c r="I135" s="280"/>
      <c r="J135" s="280">
        <f t="shared" si="0"/>
        <v>0</v>
      </c>
      <c r="K135" s="278" t="s">
        <v>1917</v>
      </c>
      <c r="L135" s="162"/>
      <c r="M135" s="163" t="s">
        <v>3</v>
      </c>
      <c r="N135" s="164" t="s">
        <v>42</v>
      </c>
      <c r="P135" s="138">
        <f t="shared" si="1"/>
        <v>0</v>
      </c>
      <c r="Q135" s="138">
        <v>0</v>
      </c>
      <c r="R135" s="138">
        <f t="shared" si="2"/>
        <v>0</v>
      </c>
      <c r="S135" s="138">
        <v>0</v>
      </c>
      <c r="T135" s="139">
        <f t="shared" si="3"/>
        <v>0</v>
      </c>
      <c r="AR135" s="140" t="s">
        <v>202</v>
      </c>
      <c r="AT135" s="140" t="s">
        <v>216</v>
      </c>
      <c r="AU135" s="140" t="s">
        <v>81</v>
      </c>
      <c r="AY135" s="17" t="s">
        <v>157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7" t="s">
        <v>79</v>
      </c>
      <c r="BK135" s="141">
        <f t="shared" si="9"/>
        <v>0</v>
      </c>
      <c r="BL135" s="17" t="s">
        <v>164</v>
      </c>
      <c r="BM135" s="140" t="s">
        <v>1292</v>
      </c>
    </row>
    <row r="136" spans="2:63" s="11" customFormat="1" ht="22.9" customHeight="1">
      <c r="B136" s="116"/>
      <c r="C136" s="287"/>
      <c r="D136" s="288" t="s">
        <v>70</v>
      </c>
      <c r="E136" s="300" t="s">
        <v>1293</v>
      </c>
      <c r="F136" s="300" t="s">
        <v>1294</v>
      </c>
      <c r="G136" s="287"/>
      <c r="H136" s="287"/>
      <c r="I136" s="290"/>
      <c r="J136" s="301">
        <f>BK136</f>
        <v>0</v>
      </c>
      <c r="K136" s="303"/>
      <c r="L136" s="116"/>
      <c r="M136" s="121"/>
      <c r="P136" s="122">
        <f>SUM(P137:P138)</f>
        <v>0</v>
      </c>
      <c r="R136" s="122">
        <f>SUM(R137:R138)</f>
        <v>0</v>
      </c>
      <c r="T136" s="123">
        <f>SUM(T137:T138)</f>
        <v>0</v>
      </c>
      <c r="AR136" s="117" t="s">
        <v>81</v>
      </c>
      <c r="AT136" s="124" t="s">
        <v>70</v>
      </c>
      <c r="AU136" s="124" t="s">
        <v>79</v>
      </c>
      <c r="AY136" s="117" t="s">
        <v>157</v>
      </c>
      <c r="BK136" s="125">
        <f>SUM(BK137:BK138)</f>
        <v>0</v>
      </c>
    </row>
    <row r="137" spans="2:65" s="1" customFormat="1" ht="21.75" customHeight="1">
      <c r="B137" s="128"/>
      <c r="C137" s="281" t="s">
        <v>399</v>
      </c>
      <c r="D137" s="281" t="s">
        <v>160</v>
      </c>
      <c r="E137" s="282" t="s">
        <v>1295</v>
      </c>
      <c r="F137" s="283" t="s">
        <v>1296</v>
      </c>
      <c r="G137" s="284" t="s">
        <v>256</v>
      </c>
      <c r="H137" s="285">
        <v>1</v>
      </c>
      <c r="I137" s="286"/>
      <c r="J137" s="286">
        <f>ROUND(I137*H137,2)</f>
        <v>0</v>
      </c>
      <c r="K137" s="278" t="s">
        <v>1918</v>
      </c>
      <c r="L137" s="32"/>
      <c r="M137" s="136" t="s">
        <v>3</v>
      </c>
      <c r="N137" s="137" t="s">
        <v>42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79</v>
      </c>
      <c r="AT137" s="140" t="s">
        <v>160</v>
      </c>
      <c r="AU137" s="140" t="s">
        <v>81</v>
      </c>
      <c r="AY137" s="17" t="s">
        <v>157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7" t="s">
        <v>79</v>
      </c>
      <c r="BK137" s="141">
        <f>ROUND(I137*H137,2)</f>
        <v>0</v>
      </c>
      <c r="BL137" s="17" t="s">
        <v>79</v>
      </c>
      <c r="BM137" s="140" t="s">
        <v>1297</v>
      </c>
    </row>
    <row r="138" spans="2:47" s="1" customFormat="1" ht="29.25">
      <c r="B138" s="32"/>
      <c r="C138" s="296"/>
      <c r="D138" s="297" t="s">
        <v>207</v>
      </c>
      <c r="E138" s="296"/>
      <c r="F138" s="298" t="s">
        <v>1298</v>
      </c>
      <c r="G138" s="296"/>
      <c r="H138" s="296"/>
      <c r="I138" s="299"/>
      <c r="J138" s="296"/>
      <c r="K138" s="302"/>
      <c r="L138" s="32"/>
      <c r="M138" s="153"/>
      <c r="T138" s="53"/>
      <c r="AT138" s="17" t="s">
        <v>207</v>
      </c>
      <c r="AU138" s="17" t="s">
        <v>81</v>
      </c>
    </row>
    <row r="139" spans="2:63" s="11" customFormat="1" ht="22.9" customHeight="1">
      <c r="B139" s="116"/>
      <c r="C139" s="287"/>
      <c r="D139" s="288" t="s">
        <v>70</v>
      </c>
      <c r="E139" s="300" t="s">
        <v>81</v>
      </c>
      <c r="F139" s="300" t="s">
        <v>1299</v>
      </c>
      <c r="G139" s="287"/>
      <c r="H139" s="287"/>
      <c r="I139" s="290"/>
      <c r="J139" s="301">
        <f>BK139</f>
        <v>0</v>
      </c>
      <c r="K139" s="303"/>
      <c r="L139" s="116"/>
      <c r="M139" s="121"/>
      <c r="P139" s="122">
        <f>SUM(P140:P145)</f>
        <v>0</v>
      </c>
      <c r="R139" s="122">
        <f>SUM(R140:R145)</f>
        <v>0.00115</v>
      </c>
      <c r="T139" s="123">
        <f>SUM(T140:T145)</f>
        <v>0</v>
      </c>
      <c r="AR139" s="117" t="s">
        <v>79</v>
      </c>
      <c r="AT139" s="124" t="s">
        <v>70</v>
      </c>
      <c r="AU139" s="124" t="s">
        <v>79</v>
      </c>
      <c r="AY139" s="117" t="s">
        <v>157</v>
      </c>
      <c r="BK139" s="125">
        <f>SUM(BK140:BK145)</f>
        <v>0</v>
      </c>
    </row>
    <row r="140" spans="2:65" s="1" customFormat="1" ht="24.2" customHeight="1">
      <c r="B140" s="128"/>
      <c r="C140" s="281" t="s">
        <v>404</v>
      </c>
      <c r="D140" s="281" t="s">
        <v>160</v>
      </c>
      <c r="E140" s="282" t="s">
        <v>1300</v>
      </c>
      <c r="F140" s="283" t="s">
        <v>1301</v>
      </c>
      <c r="G140" s="284" t="s">
        <v>256</v>
      </c>
      <c r="H140" s="285">
        <v>1</v>
      </c>
      <c r="I140" s="286"/>
      <c r="J140" s="286">
        <f>ROUND(I140*H140,2)</f>
        <v>0</v>
      </c>
      <c r="K140" s="278" t="s">
        <v>1918</v>
      </c>
      <c r="L140" s="32"/>
      <c r="M140" s="136" t="s">
        <v>3</v>
      </c>
      <c r="N140" s="137" t="s">
        <v>42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1302</v>
      </c>
      <c r="AT140" s="140" t="s">
        <v>160</v>
      </c>
      <c r="AU140" s="140" t="s">
        <v>81</v>
      </c>
      <c r="AY140" s="17" t="s">
        <v>157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7" t="s">
        <v>79</v>
      </c>
      <c r="BK140" s="141">
        <f>ROUND(I140*H140,2)</f>
        <v>0</v>
      </c>
      <c r="BL140" s="17" t="s">
        <v>1302</v>
      </c>
      <c r="BM140" s="140" t="s">
        <v>1303</v>
      </c>
    </row>
    <row r="141" spans="2:65" s="1" customFormat="1" ht="16.5" customHeight="1">
      <c r="B141" s="128"/>
      <c r="C141" s="281" t="s">
        <v>410</v>
      </c>
      <c r="D141" s="281" t="s">
        <v>160</v>
      </c>
      <c r="E141" s="282" t="s">
        <v>1304</v>
      </c>
      <c r="F141" s="283" t="s">
        <v>1305</v>
      </c>
      <c r="G141" s="284" t="s">
        <v>249</v>
      </c>
      <c r="H141" s="285">
        <v>1</v>
      </c>
      <c r="I141" s="286"/>
      <c r="J141" s="286">
        <f>ROUND(I141*H141,2)</f>
        <v>0</v>
      </c>
      <c r="K141" s="278" t="s">
        <v>1918</v>
      </c>
      <c r="L141" s="32"/>
      <c r="M141" s="136" t="s">
        <v>3</v>
      </c>
      <c r="N141" s="137" t="s">
        <v>42</v>
      </c>
      <c r="P141" s="138">
        <f>O141*H141</f>
        <v>0</v>
      </c>
      <c r="Q141" s="138">
        <v>0.00115</v>
      </c>
      <c r="R141" s="138">
        <f>Q141*H141</f>
        <v>0.00115</v>
      </c>
      <c r="S141" s="138">
        <v>0</v>
      </c>
      <c r="T141" s="139">
        <f>S141*H141</f>
        <v>0</v>
      </c>
      <c r="AR141" s="140" t="s">
        <v>164</v>
      </c>
      <c r="AT141" s="140" t="s">
        <v>160</v>
      </c>
      <c r="AU141" s="140" t="s">
        <v>81</v>
      </c>
      <c r="AY141" s="17" t="s">
        <v>157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7" t="s">
        <v>79</v>
      </c>
      <c r="BK141" s="141">
        <f>ROUND(I141*H141,2)</f>
        <v>0</v>
      </c>
      <c r="BL141" s="17" t="s">
        <v>164</v>
      </c>
      <c r="BM141" s="140" t="s">
        <v>1306</v>
      </c>
    </row>
    <row r="142" spans="2:65" s="1" customFormat="1" ht="16.5" customHeight="1">
      <c r="B142" s="128"/>
      <c r="C142" s="281" t="s">
        <v>417</v>
      </c>
      <c r="D142" s="281" t="s">
        <v>160</v>
      </c>
      <c r="E142" s="282" t="s">
        <v>1307</v>
      </c>
      <c r="F142" s="283" t="s">
        <v>1308</v>
      </c>
      <c r="G142" s="284" t="s">
        <v>249</v>
      </c>
      <c r="H142" s="285">
        <v>1</v>
      </c>
      <c r="I142" s="286"/>
      <c r="J142" s="286">
        <f>ROUND(I142*H142,2)</f>
        <v>0</v>
      </c>
      <c r="K142" s="278" t="s">
        <v>1918</v>
      </c>
      <c r="L142" s="32"/>
      <c r="M142" s="136" t="s">
        <v>3</v>
      </c>
      <c r="N142" s="137" t="s">
        <v>42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164</v>
      </c>
      <c r="AT142" s="140" t="s">
        <v>160</v>
      </c>
      <c r="AU142" s="140" t="s">
        <v>81</v>
      </c>
      <c r="AY142" s="17" t="s">
        <v>157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7" t="s">
        <v>79</v>
      </c>
      <c r="BK142" s="141">
        <f>ROUND(I142*H142,2)</f>
        <v>0</v>
      </c>
      <c r="BL142" s="17" t="s">
        <v>164</v>
      </c>
      <c r="BM142" s="140" t="s">
        <v>1309</v>
      </c>
    </row>
    <row r="143" spans="2:47" s="1" customFormat="1" ht="19.5">
      <c r="B143" s="32"/>
      <c r="C143" s="292"/>
      <c r="D143" s="293" t="s">
        <v>207</v>
      </c>
      <c r="E143" s="292"/>
      <c r="F143" s="294" t="s">
        <v>1310</v>
      </c>
      <c r="G143" s="292"/>
      <c r="H143" s="292"/>
      <c r="I143" s="295"/>
      <c r="J143" s="292"/>
      <c r="L143" s="32"/>
      <c r="M143" s="153"/>
      <c r="T143" s="53"/>
      <c r="AT143" s="17" t="s">
        <v>207</v>
      </c>
      <c r="AU143" s="17" t="s">
        <v>81</v>
      </c>
    </row>
    <row r="144" spans="2:65" s="1" customFormat="1" ht="37.9" customHeight="1">
      <c r="B144" s="128"/>
      <c r="C144" s="129" t="s">
        <v>422</v>
      </c>
      <c r="D144" s="129" t="s">
        <v>160</v>
      </c>
      <c r="E144" s="130" t="s">
        <v>1311</v>
      </c>
      <c r="F144" s="131" t="s">
        <v>1312</v>
      </c>
      <c r="G144" s="132" t="s">
        <v>661</v>
      </c>
      <c r="H144" s="133">
        <v>1</v>
      </c>
      <c r="I144" s="134"/>
      <c r="J144" s="135">
        <f>ROUND(I144*H144,2)</f>
        <v>0</v>
      </c>
      <c r="K144" s="131" t="s">
        <v>3</v>
      </c>
      <c r="L144" s="32"/>
      <c r="M144" s="136" t="s">
        <v>3</v>
      </c>
      <c r="N144" s="137" t="s">
        <v>42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164</v>
      </c>
      <c r="AT144" s="140" t="s">
        <v>160</v>
      </c>
      <c r="AU144" s="140" t="s">
        <v>81</v>
      </c>
      <c r="AY144" s="17" t="s">
        <v>157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7" t="s">
        <v>79</v>
      </c>
      <c r="BK144" s="141">
        <f>ROUND(I144*H144,2)</f>
        <v>0</v>
      </c>
      <c r="BL144" s="17" t="s">
        <v>164</v>
      </c>
      <c r="BM144" s="140" t="s">
        <v>1313</v>
      </c>
    </row>
    <row r="145" spans="2:47" s="1" customFormat="1" ht="29.25">
      <c r="B145" s="32"/>
      <c r="D145" s="143" t="s">
        <v>207</v>
      </c>
      <c r="F145" s="154" t="s">
        <v>1314</v>
      </c>
      <c r="I145" s="152"/>
      <c r="L145" s="32"/>
      <c r="M145" s="175"/>
      <c r="N145" s="176"/>
      <c r="O145" s="176"/>
      <c r="P145" s="176"/>
      <c r="Q145" s="176"/>
      <c r="R145" s="176"/>
      <c r="S145" s="176"/>
      <c r="T145" s="177"/>
      <c r="AT145" s="17" t="s">
        <v>207</v>
      </c>
      <c r="AU145" s="17" t="s">
        <v>81</v>
      </c>
    </row>
    <row r="146" spans="2:12" s="1" customFormat="1" ht="6.95" customHeight="1">
      <c r="B146" s="41"/>
      <c r="C146" s="42"/>
      <c r="D146" s="42"/>
      <c r="E146" s="42"/>
      <c r="F146" s="42"/>
      <c r="G146" s="42"/>
      <c r="H146" s="42"/>
      <c r="I146" s="42"/>
      <c r="J146" s="42"/>
      <c r="K146" s="42"/>
      <c r="L146" s="32"/>
    </row>
  </sheetData>
  <autoFilter ref="C82:K14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5"/>
  <sheetViews>
    <sheetView showGridLines="0" workbookViewId="0" topLeftCell="A64">
      <selection activeCell="W84" sqref="W8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1315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Vodohospodářské inženýrské stavby, a.s.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Ing. Josef Němeček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ROUND((SUM(BE81:BE194)),2)</f>
        <v>0</v>
      </c>
      <c r="I33" s="90">
        <v>0.21</v>
      </c>
      <c r="J33" s="89">
        <f>ROUND(((SUM(BE81:BE194))*I33),2)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ROUND((SUM(BF81:BF194)),2)</f>
        <v>0</v>
      </c>
      <c r="I34" s="90">
        <v>0.15</v>
      </c>
      <c r="J34" s="89">
        <f>ROUND(((SUM(BF81:BF194))*I34),2)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ROUND((SUM(BG81:BG194)),2)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ROUND((SUM(BH81:BH194)),2)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ROUND((SUM(BI81:BI194)),2)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08 - PS 02 - Elektro technologická část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J81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1316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8" customFormat="1" ht="24.95" customHeight="1">
      <c r="B61" s="100"/>
      <c r="D61" s="101" t="s">
        <v>1317</v>
      </c>
      <c r="E61" s="102"/>
      <c r="F61" s="102"/>
      <c r="G61" s="102"/>
      <c r="H61" s="102"/>
      <c r="I61" s="102"/>
      <c r="J61" s="103">
        <f>J129</f>
        <v>0</v>
      </c>
      <c r="L61" s="100"/>
    </row>
    <row r="62" spans="2:12" s="1" customFormat="1" ht="21.75" customHeight="1">
      <c r="B62" s="32"/>
      <c r="L62" s="32"/>
    </row>
    <row r="63" spans="2:12" s="1" customFormat="1" ht="6.9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32"/>
    </row>
    <row r="67" spans="2:12" s="1" customFormat="1" ht="6.95" customHeight="1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32"/>
    </row>
    <row r="68" spans="2:12" s="1" customFormat="1" ht="24.95" customHeight="1">
      <c r="B68" s="32"/>
      <c r="C68" s="21" t="s">
        <v>142</v>
      </c>
      <c r="L68" s="32"/>
    </row>
    <row r="69" spans="2:12" s="1" customFormat="1" ht="6.95" customHeight="1">
      <c r="B69" s="32"/>
      <c r="L69" s="32"/>
    </row>
    <row r="70" spans="2:12" s="1" customFormat="1" ht="12" customHeight="1">
      <c r="B70" s="32"/>
      <c r="C70" s="27" t="s">
        <v>17</v>
      </c>
      <c r="L70" s="32"/>
    </row>
    <row r="71" spans="2:12" s="1" customFormat="1" ht="16.5" customHeight="1">
      <c r="B71" s="32"/>
      <c r="E71" s="345" t="str">
        <f>E7</f>
        <v>Jizerní Vtelno - Úpravna vody - rekonstrukce, úprava 24.6.</v>
      </c>
      <c r="F71" s="346"/>
      <c r="G71" s="346"/>
      <c r="H71" s="346"/>
      <c r="L71" s="32"/>
    </row>
    <row r="72" spans="2:12" s="1" customFormat="1" ht="12" customHeight="1">
      <c r="B72" s="32"/>
      <c r="C72" s="27" t="s">
        <v>125</v>
      </c>
      <c r="L72" s="32"/>
    </row>
    <row r="73" spans="2:12" s="1" customFormat="1" ht="16.5" customHeight="1">
      <c r="B73" s="32"/>
      <c r="E73" s="329" t="str">
        <f>E9</f>
        <v>08 - PS 02 - Elektro technologická část</v>
      </c>
      <c r="F73" s="344"/>
      <c r="G73" s="344"/>
      <c r="H73" s="344"/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21</v>
      </c>
      <c r="F75" s="25" t="str">
        <f>F12</f>
        <v xml:space="preserve"> </v>
      </c>
      <c r="I75" s="27" t="s">
        <v>23</v>
      </c>
      <c r="J75" s="49" t="str">
        <f>IF(J12="","",J12)</f>
        <v>21. 4. 2022</v>
      </c>
      <c r="L75" s="32"/>
    </row>
    <row r="76" spans="2:12" s="1" customFormat="1" ht="6.95" customHeight="1">
      <c r="B76" s="32"/>
      <c r="L76" s="32"/>
    </row>
    <row r="77" spans="2:12" s="1" customFormat="1" ht="40.15" customHeight="1">
      <c r="B77" s="32"/>
      <c r="C77" s="27" t="s">
        <v>25</v>
      </c>
      <c r="F77" s="25" t="str">
        <f>E15</f>
        <v xml:space="preserve"> </v>
      </c>
      <c r="I77" s="27" t="s">
        <v>30</v>
      </c>
      <c r="J77" s="30" t="str">
        <f>E21</f>
        <v>Vodohospodářské inženýrské stavby, a.s.</v>
      </c>
      <c r="L77" s="32"/>
    </row>
    <row r="78" spans="2:12" s="1" customFormat="1" ht="15.2" customHeight="1">
      <c r="B78" s="32"/>
      <c r="C78" s="27" t="s">
        <v>28</v>
      </c>
      <c r="F78" s="25" t="str">
        <f>IF(E18="","",E18)</f>
        <v>Vyplň údaj</v>
      </c>
      <c r="I78" s="27" t="s">
        <v>33</v>
      </c>
      <c r="J78" s="30" t="str">
        <f>E24</f>
        <v>Ing. Josef Němeček</v>
      </c>
      <c r="L78" s="32"/>
    </row>
    <row r="79" spans="2:12" s="1" customFormat="1" ht="10.35" customHeight="1">
      <c r="B79" s="32"/>
      <c r="L79" s="32"/>
    </row>
    <row r="80" spans="2:20" s="10" customFormat="1" ht="29.25" customHeight="1">
      <c r="B80" s="108"/>
      <c r="C80" s="109" t="s">
        <v>143</v>
      </c>
      <c r="D80" s="110" t="s">
        <v>56</v>
      </c>
      <c r="E80" s="110" t="s">
        <v>52</v>
      </c>
      <c r="F80" s="110" t="s">
        <v>53</v>
      </c>
      <c r="G80" s="110" t="s">
        <v>144</v>
      </c>
      <c r="H80" s="110" t="s">
        <v>145</v>
      </c>
      <c r="I80" s="110" t="s">
        <v>146</v>
      </c>
      <c r="J80" s="110" t="s">
        <v>129</v>
      </c>
      <c r="K80" s="111" t="s">
        <v>147</v>
      </c>
      <c r="L80" s="108"/>
      <c r="M80" s="56" t="s">
        <v>3</v>
      </c>
      <c r="N80" s="57" t="s">
        <v>41</v>
      </c>
      <c r="O80" s="57" t="s">
        <v>148</v>
      </c>
      <c r="P80" s="57" t="s">
        <v>149</v>
      </c>
      <c r="Q80" s="57" t="s">
        <v>150</v>
      </c>
      <c r="R80" s="57" t="s">
        <v>151</v>
      </c>
      <c r="S80" s="57" t="s">
        <v>152</v>
      </c>
      <c r="T80" s="58" t="s">
        <v>153</v>
      </c>
    </row>
    <row r="81" spans="2:63" s="1" customFormat="1" ht="22.9" customHeight="1">
      <c r="B81" s="32"/>
      <c r="C81" s="61" t="s">
        <v>154</v>
      </c>
      <c r="J81" s="112">
        <f>BK81</f>
        <v>0</v>
      </c>
      <c r="L81" s="32"/>
      <c r="M81" s="59"/>
      <c r="N81" s="50"/>
      <c r="O81" s="50"/>
      <c r="P81" s="113">
        <f>P82+P129</f>
        <v>0</v>
      </c>
      <c r="Q81" s="50"/>
      <c r="R81" s="113">
        <f>R82+R129</f>
        <v>0</v>
      </c>
      <c r="S81" s="50"/>
      <c r="T81" s="114">
        <f>T82+T129</f>
        <v>0</v>
      </c>
      <c r="AT81" s="17" t="s">
        <v>70</v>
      </c>
      <c r="AU81" s="17" t="s">
        <v>130</v>
      </c>
      <c r="BK81" s="115">
        <f>BK82+BK129</f>
        <v>0</v>
      </c>
    </row>
    <row r="82" spans="2:63" s="11" customFormat="1" ht="25.9" customHeight="1">
      <c r="B82" s="116"/>
      <c r="D82" s="117" t="s">
        <v>70</v>
      </c>
      <c r="E82" s="118" t="s">
        <v>79</v>
      </c>
      <c r="F82" s="118" t="s">
        <v>1318</v>
      </c>
      <c r="I82" s="119"/>
      <c r="J82" s="120">
        <f>BK82</f>
        <v>0</v>
      </c>
      <c r="L82" s="116"/>
      <c r="M82" s="121"/>
      <c r="P82" s="122">
        <f>SUM(P83:P128)</f>
        <v>0</v>
      </c>
      <c r="R82" s="122">
        <f>SUM(R83:R128)</f>
        <v>0</v>
      </c>
      <c r="T82" s="123">
        <f>SUM(T83:T128)</f>
        <v>0</v>
      </c>
      <c r="AR82" s="117" t="s">
        <v>79</v>
      </c>
      <c r="AT82" s="124" t="s">
        <v>70</v>
      </c>
      <c r="AU82" s="124" t="s">
        <v>71</v>
      </c>
      <c r="AY82" s="117" t="s">
        <v>157</v>
      </c>
      <c r="BK82" s="125">
        <f>SUM(BK83:BK128)</f>
        <v>0</v>
      </c>
    </row>
    <row r="83" spans="2:65" s="1" customFormat="1" ht="16.5" customHeight="1">
      <c r="B83" s="128"/>
      <c r="C83" s="129" t="s">
        <v>79</v>
      </c>
      <c r="D83" s="129" t="s">
        <v>160</v>
      </c>
      <c r="E83" s="130" t="s">
        <v>1319</v>
      </c>
      <c r="F83" s="131" t="s">
        <v>1320</v>
      </c>
      <c r="G83" s="132" t="s">
        <v>229</v>
      </c>
      <c r="H83" s="133">
        <v>17</v>
      </c>
      <c r="I83" s="134"/>
      <c r="J83" s="135">
        <f>ROUND(I83*H83,2)</f>
        <v>0</v>
      </c>
      <c r="K83" s="131" t="s">
        <v>3</v>
      </c>
      <c r="L83" s="32"/>
      <c r="M83" s="136" t="s">
        <v>3</v>
      </c>
      <c r="N83" s="137" t="s">
        <v>42</v>
      </c>
      <c r="P83" s="138">
        <f>O83*H83</f>
        <v>0</v>
      </c>
      <c r="Q83" s="138">
        <v>0</v>
      </c>
      <c r="R83" s="138">
        <f>Q83*H83</f>
        <v>0</v>
      </c>
      <c r="S83" s="138">
        <v>0</v>
      </c>
      <c r="T83" s="139">
        <f>S83*H83</f>
        <v>0</v>
      </c>
      <c r="AR83" s="140" t="s">
        <v>164</v>
      </c>
      <c r="AT83" s="140" t="s">
        <v>160</v>
      </c>
      <c r="AU83" s="140" t="s">
        <v>79</v>
      </c>
      <c r="AY83" s="17" t="s">
        <v>157</v>
      </c>
      <c r="BE83" s="141">
        <f>IF(N83="základní",J83,0)</f>
        <v>0</v>
      </c>
      <c r="BF83" s="141">
        <f>IF(N83="snížená",J83,0)</f>
        <v>0</v>
      </c>
      <c r="BG83" s="141">
        <f>IF(N83="zákl. přenesená",J83,0)</f>
        <v>0</v>
      </c>
      <c r="BH83" s="141">
        <f>IF(N83="sníž. přenesená",J83,0)</f>
        <v>0</v>
      </c>
      <c r="BI83" s="141">
        <f>IF(N83="nulová",J83,0)</f>
        <v>0</v>
      </c>
      <c r="BJ83" s="17" t="s">
        <v>79</v>
      </c>
      <c r="BK83" s="141">
        <f>ROUND(I83*H83,2)</f>
        <v>0</v>
      </c>
      <c r="BL83" s="17" t="s">
        <v>164</v>
      </c>
      <c r="BM83" s="140" t="s">
        <v>81</v>
      </c>
    </row>
    <row r="84" spans="2:47" s="1" customFormat="1" ht="19.5">
      <c r="B84" s="32"/>
      <c r="D84" s="143" t="s">
        <v>207</v>
      </c>
      <c r="F84" s="154" t="s">
        <v>1321</v>
      </c>
      <c r="I84" s="152"/>
      <c r="L84" s="32"/>
      <c r="M84" s="153"/>
      <c r="T84" s="53"/>
      <c r="AT84" s="17" t="s">
        <v>207</v>
      </c>
      <c r="AU84" s="17" t="s">
        <v>79</v>
      </c>
    </row>
    <row r="85" spans="2:65" s="1" customFormat="1" ht="16.5" customHeight="1">
      <c r="B85" s="128"/>
      <c r="C85" s="281" t="s">
        <v>81</v>
      </c>
      <c r="D85" s="281" t="s">
        <v>160</v>
      </c>
      <c r="E85" s="282" t="s">
        <v>1322</v>
      </c>
      <c r="F85" s="283" t="s">
        <v>1323</v>
      </c>
      <c r="G85" s="284" t="s">
        <v>229</v>
      </c>
      <c r="H85" s="285">
        <v>30</v>
      </c>
      <c r="I85" s="286"/>
      <c r="J85" s="286">
        <f aca="true" t="shared" si="0" ref="J85:J96">ROUND(I85*H85,2)</f>
        <v>0</v>
      </c>
      <c r="K85" s="284" t="s">
        <v>1916</v>
      </c>
      <c r="L85" s="32"/>
      <c r="M85" s="136" t="s">
        <v>3</v>
      </c>
      <c r="N85" s="137" t="s">
        <v>42</v>
      </c>
      <c r="P85" s="138">
        <f aca="true" t="shared" si="1" ref="P85:P96">O85*H85</f>
        <v>0</v>
      </c>
      <c r="Q85" s="138">
        <v>0</v>
      </c>
      <c r="R85" s="138">
        <f aca="true" t="shared" si="2" ref="R85:R96">Q85*H85</f>
        <v>0</v>
      </c>
      <c r="S85" s="138">
        <v>0</v>
      </c>
      <c r="T85" s="139">
        <f aca="true" t="shared" si="3" ref="T85:T96">S85*H85</f>
        <v>0</v>
      </c>
      <c r="AR85" s="140" t="s">
        <v>164</v>
      </c>
      <c r="AT85" s="140" t="s">
        <v>160</v>
      </c>
      <c r="AU85" s="140" t="s">
        <v>79</v>
      </c>
      <c r="AY85" s="17" t="s">
        <v>157</v>
      </c>
      <c r="BE85" s="141">
        <f aca="true" t="shared" si="4" ref="BE85:BE96">IF(N85="základní",J85,0)</f>
        <v>0</v>
      </c>
      <c r="BF85" s="141">
        <f aca="true" t="shared" si="5" ref="BF85:BF96">IF(N85="snížená",J85,0)</f>
        <v>0</v>
      </c>
      <c r="BG85" s="141">
        <f aca="true" t="shared" si="6" ref="BG85:BG96">IF(N85="zákl. přenesená",J85,0)</f>
        <v>0</v>
      </c>
      <c r="BH85" s="141">
        <f aca="true" t="shared" si="7" ref="BH85:BH96">IF(N85="sníž. přenesená",J85,0)</f>
        <v>0</v>
      </c>
      <c r="BI85" s="141">
        <f aca="true" t="shared" si="8" ref="BI85:BI96">IF(N85="nulová",J85,0)</f>
        <v>0</v>
      </c>
      <c r="BJ85" s="17" t="s">
        <v>79</v>
      </c>
      <c r="BK85" s="141">
        <f aca="true" t="shared" si="9" ref="BK85:BK96">ROUND(I85*H85,2)</f>
        <v>0</v>
      </c>
      <c r="BL85" s="17" t="s">
        <v>164</v>
      </c>
      <c r="BM85" s="140" t="s">
        <v>164</v>
      </c>
    </row>
    <row r="86" spans="2:65" s="1" customFormat="1" ht="16.5" customHeight="1">
      <c r="B86" s="128"/>
      <c r="C86" s="281" t="s">
        <v>158</v>
      </c>
      <c r="D86" s="281" t="s">
        <v>160</v>
      </c>
      <c r="E86" s="282" t="s">
        <v>1324</v>
      </c>
      <c r="F86" s="283" t="s">
        <v>1325</v>
      </c>
      <c r="G86" s="284" t="s">
        <v>229</v>
      </c>
      <c r="H86" s="285">
        <v>15</v>
      </c>
      <c r="I86" s="286"/>
      <c r="J86" s="286">
        <f t="shared" si="0"/>
        <v>0</v>
      </c>
      <c r="K86" s="284" t="s">
        <v>1917</v>
      </c>
      <c r="L86" s="32"/>
      <c r="M86" s="136" t="s">
        <v>3</v>
      </c>
      <c r="N86" s="137" t="s">
        <v>42</v>
      </c>
      <c r="P86" s="138">
        <f t="shared" si="1"/>
        <v>0</v>
      </c>
      <c r="Q86" s="138">
        <v>0</v>
      </c>
      <c r="R86" s="138">
        <f t="shared" si="2"/>
        <v>0</v>
      </c>
      <c r="S86" s="138">
        <v>0</v>
      </c>
      <c r="T86" s="139">
        <f t="shared" si="3"/>
        <v>0</v>
      </c>
      <c r="AR86" s="140" t="s">
        <v>164</v>
      </c>
      <c r="AT86" s="140" t="s">
        <v>160</v>
      </c>
      <c r="AU86" s="140" t="s">
        <v>79</v>
      </c>
      <c r="AY86" s="17" t="s">
        <v>157</v>
      </c>
      <c r="BE86" s="141">
        <f t="shared" si="4"/>
        <v>0</v>
      </c>
      <c r="BF86" s="141">
        <f t="shared" si="5"/>
        <v>0</v>
      </c>
      <c r="BG86" s="141">
        <f t="shared" si="6"/>
        <v>0</v>
      </c>
      <c r="BH86" s="141">
        <f t="shared" si="7"/>
        <v>0</v>
      </c>
      <c r="BI86" s="141">
        <f t="shared" si="8"/>
        <v>0</v>
      </c>
      <c r="BJ86" s="17" t="s">
        <v>79</v>
      </c>
      <c r="BK86" s="141">
        <f t="shared" si="9"/>
        <v>0</v>
      </c>
      <c r="BL86" s="17" t="s">
        <v>164</v>
      </c>
      <c r="BM86" s="140" t="s">
        <v>168</v>
      </c>
    </row>
    <row r="87" spans="2:65" s="1" customFormat="1" ht="16.5" customHeight="1">
      <c r="B87" s="128"/>
      <c r="C87" s="281" t="s">
        <v>164</v>
      </c>
      <c r="D87" s="281" t="s">
        <v>160</v>
      </c>
      <c r="E87" s="282" t="s">
        <v>1326</v>
      </c>
      <c r="F87" s="283" t="s">
        <v>667</v>
      </c>
      <c r="G87" s="284" t="s">
        <v>229</v>
      </c>
      <c r="H87" s="285">
        <v>55</v>
      </c>
      <c r="I87" s="286"/>
      <c r="J87" s="286">
        <f t="shared" si="0"/>
        <v>0</v>
      </c>
      <c r="K87" s="284" t="s">
        <v>1917</v>
      </c>
      <c r="L87" s="32"/>
      <c r="M87" s="136" t="s">
        <v>3</v>
      </c>
      <c r="N87" s="137" t="s">
        <v>42</v>
      </c>
      <c r="P87" s="138">
        <f t="shared" si="1"/>
        <v>0</v>
      </c>
      <c r="Q87" s="138">
        <v>0</v>
      </c>
      <c r="R87" s="138">
        <f t="shared" si="2"/>
        <v>0</v>
      </c>
      <c r="S87" s="138">
        <v>0</v>
      </c>
      <c r="T87" s="139">
        <f t="shared" si="3"/>
        <v>0</v>
      </c>
      <c r="AR87" s="140" t="s">
        <v>164</v>
      </c>
      <c r="AT87" s="140" t="s">
        <v>160</v>
      </c>
      <c r="AU87" s="140" t="s">
        <v>79</v>
      </c>
      <c r="AY87" s="17" t="s">
        <v>157</v>
      </c>
      <c r="BE87" s="141">
        <f t="shared" si="4"/>
        <v>0</v>
      </c>
      <c r="BF87" s="141">
        <f t="shared" si="5"/>
        <v>0</v>
      </c>
      <c r="BG87" s="141">
        <f t="shared" si="6"/>
        <v>0</v>
      </c>
      <c r="BH87" s="141">
        <f t="shared" si="7"/>
        <v>0</v>
      </c>
      <c r="BI87" s="141">
        <f t="shared" si="8"/>
        <v>0</v>
      </c>
      <c r="BJ87" s="17" t="s">
        <v>79</v>
      </c>
      <c r="BK87" s="141">
        <f t="shared" si="9"/>
        <v>0</v>
      </c>
      <c r="BL87" s="17" t="s">
        <v>164</v>
      </c>
      <c r="BM87" s="140" t="s">
        <v>202</v>
      </c>
    </row>
    <row r="88" spans="2:65" s="1" customFormat="1" ht="16.5" customHeight="1">
      <c r="B88" s="128"/>
      <c r="C88" s="281" t="s">
        <v>187</v>
      </c>
      <c r="D88" s="281" t="s">
        <v>160</v>
      </c>
      <c r="E88" s="282" t="s">
        <v>1327</v>
      </c>
      <c r="F88" s="283" t="s">
        <v>1328</v>
      </c>
      <c r="G88" s="284" t="s">
        <v>229</v>
      </c>
      <c r="H88" s="285">
        <v>55</v>
      </c>
      <c r="I88" s="286"/>
      <c r="J88" s="286">
        <f t="shared" si="0"/>
        <v>0</v>
      </c>
      <c r="K88" s="284" t="s">
        <v>1917</v>
      </c>
      <c r="L88" s="32"/>
      <c r="M88" s="136" t="s">
        <v>3</v>
      </c>
      <c r="N88" s="137" t="s">
        <v>42</v>
      </c>
      <c r="P88" s="138">
        <f t="shared" si="1"/>
        <v>0</v>
      </c>
      <c r="Q88" s="138">
        <v>0</v>
      </c>
      <c r="R88" s="138">
        <f t="shared" si="2"/>
        <v>0</v>
      </c>
      <c r="S88" s="138">
        <v>0</v>
      </c>
      <c r="T88" s="139">
        <f t="shared" si="3"/>
        <v>0</v>
      </c>
      <c r="AR88" s="140" t="s">
        <v>164</v>
      </c>
      <c r="AT88" s="140" t="s">
        <v>160</v>
      </c>
      <c r="AU88" s="140" t="s">
        <v>79</v>
      </c>
      <c r="AY88" s="17" t="s">
        <v>157</v>
      </c>
      <c r="BE88" s="141">
        <f t="shared" si="4"/>
        <v>0</v>
      </c>
      <c r="BF88" s="141">
        <f t="shared" si="5"/>
        <v>0</v>
      </c>
      <c r="BG88" s="141">
        <f t="shared" si="6"/>
        <v>0</v>
      </c>
      <c r="BH88" s="141">
        <f t="shared" si="7"/>
        <v>0</v>
      </c>
      <c r="BI88" s="141">
        <f t="shared" si="8"/>
        <v>0</v>
      </c>
      <c r="BJ88" s="17" t="s">
        <v>79</v>
      </c>
      <c r="BK88" s="141">
        <f t="shared" si="9"/>
        <v>0</v>
      </c>
      <c r="BL88" s="17" t="s">
        <v>164</v>
      </c>
      <c r="BM88" s="140" t="s">
        <v>215</v>
      </c>
    </row>
    <row r="89" spans="2:65" s="1" customFormat="1" ht="16.5" customHeight="1">
      <c r="B89" s="128"/>
      <c r="C89" s="281" t="s">
        <v>168</v>
      </c>
      <c r="D89" s="281" t="s">
        <v>160</v>
      </c>
      <c r="E89" s="282" t="s">
        <v>1329</v>
      </c>
      <c r="F89" s="283" t="s">
        <v>1330</v>
      </c>
      <c r="G89" s="284" t="s">
        <v>229</v>
      </c>
      <c r="H89" s="285">
        <v>25</v>
      </c>
      <c r="I89" s="286"/>
      <c r="J89" s="286">
        <f t="shared" si="0"/>
        <v>0</v>
      </c>
      <c r="K89" s="284" t="s">
        <v>1917</v>
      </c>
      <c r="L89" s="32"/>
      <c r="M89" s="136" t="s">
        <v>3</v>
      </c>
      <c r="N89" s="137" t="s">
        <v>42</v>
      </c>
      <c r="P89" s="138">
        <f t="shared" si="1"/>
        <v>0</v>
      </c>
      <c r="Q89" s="138">
        <v>0</v>
      </c>
      <c r="R89" s="138">
        <f t="shared" si="2"/>
        <v>0</v>
      </c>
      <c r="S89" s="138">
        <v>0</v>
      </c>
      <c r="T89" s="139">
        <f t="shared" si="3"/>
        <v>0</v>
      </c>
      <c r="AR89" s="140" t="s">
        <v>164</v>
      </c>
      <c r="AT89" s="140" t="s">
        <v>160</v>
      </c>
      <c r="AU89" s="140" t="s">
        <v>79</v>
      </c>
      <c r="AY89" s="17" t="s">
        <v>157</v>
      </c>
      <c r="BE89" s="141">
        <f t="shared" si="4"/>
        <v>0</v>
      </c>
      <c r="BF89" s="141">
        <f t="shared" si="5"/>
        <v>0</v>
      </c>
      <c r="BG89" s="141">
        <f t="shared" si="6"/>
        <v>0</v>
      </c>
      <c r="BH89" s="141">
        <f t="shared" si="7"/>
        <v>0</v>
      </c>
      <c r="BI89" s="141">
        <f t="shared" si="8"/>
        <v>0</v>
      </c>
      <c r="BJ89" s="17" t="s">
        <v>79</v>
      </c>
      <c r="BK89" s="141">
        <f t="shared" si="9"/>
        <v>0</v>
      </c>
      <c r="BL89" s="17" t="s">
        <v>164</v>
      </c>
      <c r="BM89" s="140" t="s">
        <v>226</v>
      </c>
    </row>
    <row r="90" spans="2:65" s="1" customFormat="1" ht="16.5" customHeight="1">
      <c r="B90" s="128"/>
      <c r="C90" s="281" t="s">
        <v>195</v>
      </c>
      <c r="D90" s="281" t="s">
        <v>160</v>
      </c>
      <c r="E90" s="282" t="s">
        <v>1331</v>
      </c>
      <c r="F90" s="283" t="s">
        <v>1332</v>
      </c>
      <c r="G90" s="284" t="s">
        <v>229</v>
      </c>
      <c r="H90" s="285">
        <v>50</v>
      </c>
      <c r="I90" s="286"/>
      <c r="J90" s="286">
        <f t="shared" si="0"/>
        <v>0</v>
      </c>
      <c r="K90" s="284" t="s">
        <v>1917</v>
      </c>
      <c r="L90" s="32"/>
      <c r="M90" s="136" t="s">
        <v>3</v>
      </c>
      <c r="N90" s="137" t="s">
        <v>42</v>
      </c>
      <c r="P90" s="138">
        <f t="shared" si="1"/>
        <v>0</v>
      </c>
      <c r="Q90" s="138">
        <v>0</v>
      </c>
      <c r="R90" s="138">
        <f t="shared" si="2"/>
        <v>0</v>
      </c>
      <c r="S90" s="138">
        <v>0</v>
      </c>
      <c r="T90" s="139">
        <f t="shared" si="3"/>
        <v>0</v>
      </c>
      <c r="AR90" s="140" t="s">
        <v>164</v>
      </c>
      <c r="AT90" s="140" t="s">
        <v>160</v>
      </c>
      <c r="AU90" s="140" t="s">
        <v>79</v>
      </c>
      <c r="AY90" s="17" t="s">
        <v>157</v>
      </c>
      <c r="BE90" s="141">
        <f t="shared" si="4"/>
        <v>0</v>
      </c>
      <c r="BF90" s="141">
        <f t="shared" si="5"/>
        <v>0</v>
      </c>
      <c r="BG90" s="141">
        <f t="shared" si="6"/>
        <v>0</v>
      </c>
      <c r="BH90" s="141">
        <f t="shared" si="7"/>
        <v>0</v>
      </c>
      <c r="BI90" s="141">
        <f t="shared" si="8"/>
        <v>0</v>
      </c>
      <c r="BJ90" s="17" t="s">
        <v>79</v>
      </c>
      <c r="BK90" s="141">
        <f t="shared" si="9"/>
        <v>0</v>
      </c>
      <c r="BL90" s="17" t="s">
        <v>164</v>
      </c>
      <c r="BM90" s="140" t="s">
        <v>241</v>
      </c>
    </row>
    <row r="91" spans="2:65" s="1" customFormat="1" ht="16.5" customHeight="1">
      <c r="B91" s="128"/>
      <c r="C91" s="281" t="s">
        <v>202</v>
      </c>
      <c r="D91" s="281" t="s">
        <v>160</v>
      </c>
      <c r="E91" s="282" t="s">
        <v>1333</v>
      </c>
      <c r="F91" s="283" t="s">
        <v>1334</v>
      </c>
      <c r="G91" s="284" t="s">
        <v>229</v>
      </c>
      <c r="H91" s="285">
        <v>20</v>
      </c>
      <c r="I91" s="286"/>
      <c r="J91" s="286">
        <f t="shared" si="0"/>
        <v>0</v>
      </c>
      <c r="K91" s="284" t="s">
        <v>1917</v>
      </c>
      <c r="L91" s="32"/>
      <c r="M91" s="136" t="s">
        <v>3</v>
      </c>
      <c r="N91" s="137" t="s">
        <v>42</v>
      </c>
      <c r="P91" s="138">
        <f t="shared" si="1"/>
        <v>0</v>
      </c>
      <c r="Q91" s="138">
        <v>0</v>
      </c>
      <c r="R91" s="138">
        <f t="shared" si="2"/>
        <v>0</v>
      </c>
      <c r="S91" s="138">
        <v>0</v>
      </c>
      <c r="T91" s="139">
        <f t="shared" si="3"/>
        <v>0</v>
      </c>
      <c r="AR91" s="140" t="s">
        <v>164</v>
      </c>
      <c r="AT91" s="140" t="s">
        <v>160</v>
      </c>
      <c r="AU91" s="140" t="s">
        <v>79</v>
      </c>
      <c r="AY91" s="17" t="s">
        <v>157</v>
      </c>
      <c r="BE91" s="141">
        <f t="shared" si="4"/>
        <v>0</v>
      </c>
      <c r="BF91" s="141">
        <f t="shared" si="5"/>
        <v>0</v>
      </c>
      <c r="BG91" s="141">
        <f t="shared" si="6"/>
        <v>0</v>
      </c>
      <c r="BH91" s="141">
        <f t="shared" si="7"/>
        <v>0</v>
      </c>
      <c r="BI91" s="141">
        <f t="shared" si="8"/>
        <v>0</v>
      </c>
      <c r="BJ91" s="17" t="s">
        <v>79</v>
      </c>
      <c r="BK91" s="141">
        <f t="shared" si="9"/>
        <v>0</v>
      </c>
      <c r="BL91" s="17" t="s">
        <v>164</v>
      </c>
      <c r="BM91" s="140" t="s">
        <v>253</v>
      </c>
    </row>
    <row r="92" spans="2:65" s="1" customFormat="1" ht="16.5" customHeight="1">
      <c r="B92" s="128"/>
      <c r="C92" s="281" t="s">
        <v>210</v>
      </c>
      <c r="D92" s="281" t="s">
        <v>160</v>
      </c>
      <c r="E92" s="282" t="s">
        <v>1335</v>
      </c>
      <c r="F92" s="283" t="s">
        <v>1336</v>
      </c>
      <c r="G92" s="284" t="s">
        <v>229</v>
      </c>
      <c r="H92" s="285">
        <v>16</v>
      </c>
      <c r="I92" s="286"/>
      <c r="J92" s="286">
        <f t="shared" si="0"/>
        <v>0</v>
      </c>
      <c r="K92" s="284" t="s">
        <v>1917</v>
      </c>
      <c r="L92" s="32"/>
      <c r="M92" s="136" t="s">
        <v>3</v>
      </c>
      <c r="N92" s="137" t="s">
        <v>42</v>
      </c>
      <c r="P92" s="138">
        <f t="shared" si="1"/>
        <v>0</v>
      </c>
      <c r="Q92" s="138">
        <v>0</v>
      </c>
      <c r="R92" s="138">
        <f t="shared" si="2"/>
        <v>0</v>
      </c>
      <c r="S92" s="138">
        <v>0</v>
      </c>
      <c r="T92" s="139">
        <f t="shared" si="3"/>
        <v>0</v>
      </c>
      <c r="AR92" s="140" t="s">
        <v>164</v>
      </c>
      <c r="AT92" s="140" t="s">
        <v>160</v>
      </c>
      <c r="AU92" s="140" t="s">
        <v>79</v>
      </c>
      <c r="AY92" s="17" t="s">
        <v>157</v>
      </c>
      <c r="BE92" s="141">
        <f t="shared" si="4"/>
        <v>0</v>
      </c>
      <c r="BF92" s="141">
        <f t="shared" si="5"/>
        <v>0</v>
      </c>
      <c r="BG92" s="141">
        <f t="shared" si="6"/>
        <v>0</v>
      </c>
      <c r="BH92" s="141">
        <f t="shared" si="7"/>
        <v>0</v>
      </c>
      <c r="BI92" s="141">
        <f t="shared" si="8"/>
        <v>0</v>
      </c>
      <c r="BJ92" s="17" t="s">
        <v>79</v>
      </c>
      <c r="BK92" s="141">
        <f t="shared" si="9"/>
        <v>0</v>
      </c>
      <c r="BL92" s="17" t="s">
        <v>164</v>
      </c>
      <c r="BM92" s="140" t="s">
        <v>265</v>
      </c>
    </row>
    <row r="93" spans="2:65" s="1" customFormat="1" ht="16.5" customHeight="1">
      <c r="B93" s="128"/>
      <c r="C93" s="281" t="s">
        <v>215</v>
      </c>
      <c r="D93" s="281" t="s">
        <v>160</v>
      </c>
      <c r="E93" s="282" t="s">
        <v>1337</v>
      </c>
      <c r="F93" s="283" t="s">
        <v>1338</v>
      </c>
      <c r="G93" s="284" t="s">
        <v>229</v>
      </c>
      <c r="H93" s="285">
        <v>16</v>
      </c>
      <c r="I93" s="286"/>
      <c r="J93" s="286">
        <f t="shared" si="0"/>
        <v>0</v>
      </c>
      <c r="K93" s="284" t="s">
        <v>1917</v>
      </c>
      <c r="L93" s="32"/>
      <c r="M93" s="136" t="s">
        <v>3</v>
      </c>
      <c r="N93" s="137" t="s">
        <v>42</v>
      </c>
      <c r="P93" s="138">
        <f t="shared" si="1"/>
        <v>0</v>
      </c>
      <c r="Q93" s="138">
        <v>0</v>
      </c>
      <c r="R93" s="138">
        <f t="shared" si="2"/>
        <v>0</v>
      </c>
      <c r="S93" s="138">
        <v>0</v>
      </c>
      <c r="T93" s="139">
        <f t="shared" si="3"/>
        <v>0</v>
      </c>
      <c r="AR93" s="140" t="s">
        <v>164</v>
      </c>
      <c r="AT93" s="140" t="s">
        <v>160</v>
      </c>
      <c r="AU93" s="140" t="s">
        <v>79</v>
      </c>
      <c r="AY93" s="17" t="s">
        <v>157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7" t="s">
        <v>79</v>
      </c>
      <c r="BK93" s="141">
        <f t="shared" si="9"/>
        <v>0</v>
      </c>
      <c r="BL93" s="17" t="s">
        <v>164</v>
      </c>
      <c r="BM93" s="140" t="s">
        <v>279</v>
      </c>
    </row>
    <row r="94" spans="2:65" s="1" customFormat="1" ht="16.5" customHeight="1">
      <c r="B94" s="128"/>
      <c r="C94" s="281" t="s">
        <v>221</v>
      </c>
      <c r="D94" s="281" t="s">
        <v>160</v>
      </c>
      <c r="E94" s="282" t="s">
        <v>1339</v>
      </c>
      <c r="F94" s="283" t="s">
        <v>1340</v>
      </c>
      <c r="G94" s="284" t="s">
        <v>229</v>
      </c>
      <c r="H94" s="285">
        <v>8</v>
      </c>
      <c r="I94" s="286"/>
      <c r="J94" s="286">
        <f t="shared" si="0"/>
        <v>0</v>
      </c>
      <c r="K94" s="284" t="s">
        <v>1917</v>
      </c>
      <c r="L94" s="32"/>
      <c r="M94" s="136" t="s">
        <v>3</v>
      </c>
      <c r="N94" s="137" t="s">
        <v>42</v>
      </c>
      <c r="P94" s="138">
        <f t="shared" si="1"/>
        <v>0</v>
      </c>
      <c r="Q94" s="138">
        <v>0</v>
      </c>
      <c r="R94" s="138">
        <f t="shared" si="2"/>
        <v>0</v>
      </c>
      <c r="S94" s="138">
        <v>0</v>
      </c>
      <c r="T94" s="139">
        <f t="shared" si="3"/>
        <v>0</v>
      </c>
      <c r="AR94" s="140" t="s">
        <v>164</v>
      </c>
      <c r="AT94" s="140" t="s">
        <v>160</v>
      </c>
      <c r="AU94" s="140" t="s">
        <v>79</v>
      </c>
      <c r="AY94" s="17" t="s">
        <v>157</v>
      </c>
      <c r="BE94" s="141">
        <f t="shared" si="4"/>
        <v>0</v>
      </c>
      <c r="BF94" s="141">
        <f t="shared" si="5"/>
        <v>0</v>
      </c>
      <c r="BG94" s="141">
        <f t="shared" si="6"/>
        <v>0</v>
      </c>
      <c r="BH94" s="141">
        <f t="shared" si="7"/>
        <v>0</v>
      </c>
      <c r="BI94" s="141">
        <f t="shared" si="8"/>
        <v>0</v>
      </c>
      <c r="BJ94" s="17" t="s">
        <v>79</v>
      </c>
      <c r="BK94" s="141">
        <f t="shared" si="9"/>
        <v>0</v>
      </c>
      <c r="BL94" s="17" t="s">
        <v>164</v>
      </c>
      <c r="BM94" s="140" t="s">
        <v>289</v>
      </c>
    </row>
    <row r="95" spans="2:65" s="1" customFormat="1" ht="16.5" customHeight="1">
      <c r="B95" s="128"/>
      <c r="C95" s="281" t="s">
        <v>226</v>
      </c>
      <c r="D95" s="281" t="s">
        <v>160</v>
      </c>
      <c r="E95" s="282" t="s">
        <v>1341</v>
      </c>
      <c r="F95" s="283" t="s">
        <v>1342</v>
      </c>
      <c r="G95" s="284" t="s">
        <v>661</v>
      </c>
      <c r="H95" s="285">
        <v>2</v>
      </c>
      <c r="I95" s="286"/>
      <c r="J95" s="286">
        <f t="shared" si="0"/>
        <v>0</v>
      </c>
      <c r="K95" s="284" t="s">
        <v>1917</v>
      </c>
      <c r="L95" s="32"/>
      <c r="M95" s="136" t="s">
        <v>3</v>
      </c>
      <c r="N95" s="137" t="s">
        <v>42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164</v>
      </c>
      <c r="AT95" s="140" t="s">
        <v>160</v>
      </c>
      <c r="AU95" s="140" t="s">
        <v>79</v>
      </c>
      <c r="AY95" s="17" t="s">
        <v>157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7" t="s">
        <v>79</v>
      </c>
      <c r="BK95" s="141">
        <f t="shared" si="9"/>
        <v>0</v>
      </c>
      <c r="BL95" s="17" t="s">
        <v>164</v>
      </c>
      <c r="BM95" s="140" t="s">
        <v>301</v>
      </c>
    </row>
    <row r="96" spans="2:65" s="1" customFormat="1" ht="21.75" customHeight="1">
      <c r="B96" s="128"/>
      <c r="C96" s="281" t="s">
        <v>235</v>
      </c>
      <c r="D96" s="281" t="s">
        <v>160</v>
      </c>
      <c r="E96" s="282" t="s">
        <v>1343</v>
      </c>
      <c r="F96" s="283" t="s">
        <v>1344</v>
      </c>
      <c r="G96" s="284" t="s">
        <v>229</v>
      </c>
      <c r="H96" s="285">
        <v>12</v>
      </c>
      <c r="I96" s="286"/>
      <c r="J96" s="286">
        <f t="shared" si="0"/>
        <v>0</v>
      </c>
      <c r="K96" s="284" t="s">
        <v>1917</v>
      </c>
      <c r="L96" s="32"/>
      <c r="M96" s="136" t="s">
        <v>3</v>
      </c>
      <c r="N96" s="137" t="s">
        <v>42</v>
      </c>
      <c r="P96" s="138">
        <f t="shared" si="1"/>
        <v>0</v>
      </c>
      <c r="Q96" s="138">
        <v>0</v>
      </c>
      <c r="R96" s="138">
        <f t="shared" si="2"/>
        <v>0</v>
      </c>
      <c r="S96" s="138">
        <v>0</v>
      </c>
      <c r="T96" s="139">
        <f t="shared" si="3"/>
        <v>0</v>
      </c>
      <c r="AR96" s="140" t="s">
        <v>164</v>
      </c>
      <c r="AT96" s="140" t="s">
        <v>160</v>
      </c>
      <c r="AU96" s="140" t="s">
        <v>79</v>
      </c>
      <c r="AY96" s="17" t="s">
        <v>157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7" t="s">
        <v>79</v>
      </c>
      <c r="BK96" s="141">
        <f t="shared" si="9"/>
        <v>0</v>
      </c>
      <c r="BL96" s="17" t="s">
        <v>164</v>
      </c>
      <c r="BM96" s="140" t="s">
        <v>312</v>
      </c>
    </row>
    <row r="97" spans="2:47" s="1" customFormat="1" ht="48.75">
      <c r="B97" s="32"/>
      <c r="D97" s="143" t="s">
        <v>207</v>
      </c>
      <c r="F97" s="154" t="s">
        <v>1345</v>
      </c>
      <c r="I97" s="152"/>
      <c r="K97" s="15"/>
      <c r="L97" s="32"/>
      <c r="M97" s="153"/>
      <c r="T97" s="53"/>
      <c r="AT97" s="17" t="s">
        <v>207</v>
      </c>
      <c r="AU97" s="17" t="s">
        <v>79</v>
      </c>
    </row>
    <row r="98" spans="2:65" s="1" customFormat="1" ht="21.75" customHeight="1">
      <c r="B98" s="128"/>
      <c r="C98" s="281" t="s">
        <v>241</v>
      </c>
      <c r="D98" s="281" t="s">
        <v>160</v>
      </c>
      <c r="E98" s="282" t="s">
        <v>1346</v>
      </c>
      <c r="F98" s="283" t="s">
        <v>1347</v>
      </c>
      <c r="G98" s="284" t="s">
        <v>229</v>
      </c>
      <c r="H98" s="285">
        <v>55</v>
      </c>
      <c r="I98" s="286"/>
      <c r="J98" s="286">
        <f aca="true" t="shared" si="10" ref="J98:J103">ROUND(I98*H98,2)</f>
        <v>0</v>
      </c>
      <c r="K98" s="284" t="s">
        <v>1917</v>
      </c>
      <c r="L98" s="32"/>
      <c r="M98" s="136" t="s">
        <v>3</v>
      </c>
      <c r="N98" s="137" t="s">
        <v>42</v>
      </c>
      <c r="P98" s="138">
        <f aca="true" t="shared" si="11" ref="P98:P103">O98*H98</f>
        <v>0</v>
      </c>
      <c r="Q98" s="138">
        <v>0</v>
      </c>
      <c r="R98" s="138">
        <f aca="true" t="shared" si="12" ref="R98:R103">Q98*H98</f>
        <v>0</v>
      </c>
      <c r="S98" s="138">
        <v>0</v>
      </c>
      <c r="T98" s="139">
        <f aca="true" t="shared" si="13" ref="T98:T103">S98*H98</f>
        <v>0</v>
      </c>
      <c r="AR98" s="140" t="s">
        <v>164</v>
      </c>
      <c r="AT98" s="140" t="s">
        <v>160</v>
      </c>
      <c r="AU98" s="140" t="s">
        <v>79</v>
      </c>
      <c r="AY98" s="17" t="s">
        <v>157</v>
      </c>
      <c r="BE98" s="141">
        <f aca="true" t="shared" si="14" ref="BE98:BE103">IF(N98="základní",J98,0)</f>
        <v>0</v>
      </c>
      <c r="BF98" s="141">
        <f aca="true" t="shared" si="15" ref="BF98:BF103">IF(N98="snížená",J98,0)</f>
        <v>0</v>
      </c>
      <c r="BG98" s="141">
        <f aca="true" t="shared" si="16" ref="BG98:BG103">IF(N98="zákl. přenesená",J98,0)</f>
        <v>0</v>
      </c>
      <c r="BH98" s="141">
        <f aca="true" t="shared" si="17" ref="BH98:BH103">IF(N98="sníž. přenesená",J98,0)</f>
        <v>0</v>
      </c>
      <c r="BI98" s="141">
        <f aca="true" t="shared" si="18" ref="BI98:BI103">IF(N98="nulová",J98,0)</f>
        <v>0</v>
      </c>
      <c r="BJ98" s="17" t="s">
        <v>79</v>
      </c>
      <c r="BK98" s="141">
        <f aca="true" t="shared" si="19" ref="BK98:BK103">ROUND(I98*H98,2)</f>
        <v>0</v>
      </c>
      <c r="BL98" s="17" t="s">
        <v>164</v>
      </c>
      <c r="BM98" s="140" t="s">
        <v>323</v>
      </c>
    </row>
    <row r="99" spans="2:65" s="1" customFormat="1" ht="16.5" customHeight="1">
      <c r="B99" s="128"/>
      <c r="C99" s="281" t="s">
        <v>9</v>
      </c>
      <c r="D99" s="281" t="s">
        <v>160</v>
      </c>
      <c r="E99" s="282" t="s">
        <v>1348</v>
      </c>
      <c r="F99" s="283" t="s">
        <v>677</v>
      </c>
      <c r="G99" s="284" t="s">
        <v>229</v>
      </c>
      <c r="H99" s="285">
        <v>3</v>
      </c>
      <c r="I99" s="286"/>
      <c r="J99" s="286">
        <f t="shared" si="10"/>
        <v>0</v>
      </c>
      <c r="K99" s="284" t="s">
        <v>1917</v>
      </c>
      <c r="L99" s="32"/>
      <c r="M99" s="136" t="s">
        <v>3</v>
      </c>
      <c r="N99" s="137" t="s">
        <v>42</v>
      </c>
      <c r="P99" s="138">
        <f t="shared" si="11"/>
        <v>0</v>
      </c>
      <c r="Q99" s="138">
        <v>0</v>
      </c>
      <c r="R99" s="138">
        <f t="shared" si="12"/>
        <v>0</v>
      </c>
      <c r="S99" s="138">
        <v>0</v>
      </c>
      <c r="T99" s="139">
        <f t="shared" si="13"/>
        <v>0</v>
      </c>
      <c r="AR99" s="140" t="s">
        <v>164</v>
      </c>
      <c r="AT99" s="140" t="s">
        <v>160</v>
      </c>
      <c r="AU99" s="140" t="s">
        <v>79</v>
      </c>
      <c r="AY99" s="17" t="s">
        <v>157</v>
      </c>
      <c r="BE99" s="141">
        <f t="shared" si="14"/>
        <v>0</v>
      </c>
      <c r="BF99" s="141">
        <f t="shared" si="15"/>
        <v>0</v>
      </c>
      <c r="BG99" s="141">
        <f t="shared" si="16"/>
        <v>0</v>
      </c>
      <c r="BH99" s="141">
        <f t="shared" si="17"/>
        <v>0</v>
      </c>
      <c r="BI99" s="141">
        <f t="shared" si="18"/>
        <v>0</v>
      </c>
      <c r="BJ99" s="17" t="s">
        <v>79</v>
      </c>
      <c r="BK99" s="141">
        <f t="shared" si="19"/>
        <v>0</v>
      </c>
      <c r="BL99" s="17" t="s">
        <v>164</v>
      </c>
      <c r="BM99" s="140" t="s">
        <v>340</v>
      </c>
    </row>
    <row r="100" spans="2:65" s="1" customFormat="1" ht="16.5" customHeight="1">
      <c r="B100" s="128"/>
      <c r="C100" s="281" t="s">
        <v>253</v>
      </c>
      <c r="D100" s="281" t="s">
        <v>160</v>
      </c>
      <c r="E100" s="282" t="s">
        <v>1349</v>
      </c>
      <c r="F100" s="283" t="s">
        <v>1350</v>
      </c>
      <c r="G100" s="284" t="s">
        <v>661</v>
      </c>
      <c r="H100" s="285">
        <v>1</v>
      </c>
      <c r="I100" s="286"/>
      <c r="J100" s="286">
        <f t="shared" si="10"/>
        <v>0</v>
      </c>
      <c r="K100" s="284" t="s">
        <v>1917</v>
      </c>
      <c r="L100" s="32"/>
      <c r="M100" s="136" t="s">
        <v>3</v>
      </c>
      <c r="N100" s="137" t="s">
        <v>42</v>
      </c>
      <c r="P100" s="138">
        <f t="shared" si="11"/>
        <v>0</v>
      </c>
      <c r="Q100" s="138">
        <v>0</v>
      </c>
      <c r="R100" s="138">
        <f t="shared" si="12"/>
        <v>0</v>
      </c>
      <c r="S100" s="138">
        <v>0</v>
      </c>
      <c r="T100" s="139">
        <f t="shared" si="13"/>
        <v>0</v>
      </c>
      <c r="AR100" s="140" t="s">
        <v>164</v>
      </c>
      <c r="AT100" s="140" t="s">
        <v>160</v>
      </c>
      <c r="AU100" s="140" t="s">
        <v>79</v>
      </c>
      <c r="AY100" s="17" t="s">
        <v>157</v>
      </c>
      <c r="BE100" s="141">
        <f t="shared" si="14"/>
        <v>0</v>
      </c>
      <c r="BF100" s="141">
        <f t="shared" si="15"/>
        <v>0</v>
      </c>
      <c r="BG100" s="141">
        <f t="shared" si="16"/>
        <v>0</v>
      </c>
      <c r="BH100" s="141">
        <f t="shared" si="17"/>
        <v>0</v>
      </c>
      <c r="BI100" s="141">
        <f t="shared" si="18"/>
        <v>0</v>
      </c>
      <c r="BJ100" s="17" t="s">
        <v>79</v>
      </c>
      <c r="BK100" s="141">
        <f t="shared" si="19"/>
        <v>0</v>
      </c>
      <c r="BL100" s="17" t="s">
        <v>164</v>
      </c>
      <c r="BM100" s="140" t="s">
        <v>350</v>
      </c>
    </row>
    <row r="101" spans="2:65" s="1" customFormat="1" ht="24.2" customHeight="1">
      <c r="B101" s="128"/>
      <c r="C101" s="281" t="s">
        <v>259</v>
      </c>
      <c r="D101" s="281" t="s">
        <v>160</v>
      </c>
      <c r="E101" s="282" t="s">
        <v>1351</v>
      </c>
      <c r="F101" s="283" t="s">
        <v>1352</v>
      </c>
      <c r="G101" s="284" t="s">
        <v>661</v>
      </c>
      <c r="H101" s="285">
        <v>1</v>
      </c>
      <c r="I101" s="286"/>
      <c r="J101" s="286">
        <f t="shared" si="10"/>
        <v>0</v>
      </c>
      <c r="K101" s="284" t="s">
        <v>1917</v>
      </c>
      <c r="L101" s="32"/>
      <c r="M101" s="136" t="s">
        <v>3</v>
      </c>
      <c r="N101" s="137" t="s">
        <v>42</v>
      </c>
      <c r="P101" s="138">
        <f t="shared" si="11"/>
        <v>0</v>
      </c>
      <c r="Q101" s="138">
        <v>0</v>
      </c>
      <c r="R101" s="138">
        <f t="shared" si="12"/>
        <v>0</v>
      </c>
      <c r="S101" s="138">
        <v>0</v>
      </c>
      <c r="T101" s="139">
        <f t="shared" si="13"/>
        <v>0</v>
      </c>
      <c r="AR101" s="140" t="s">
        <v>164</v>
      </c>
      <c r="AT101" s="140" t="s">
        <v>160</v>
      </c>
      <c r="AU101" s="140" t="s">
        <v>79</v>
      </c>
      <c r="AY101" s="17" t="s">
        <v>157</v>
      </c>
      <c r="BE101" s="141">
        <f t="shared" si="14"/>
        <v>0</v>
      </c>
      <c r="BF101" s="141">
        <f t="shared" si="15"/>
        <v>0</v>
      </c>
      <c r="BG101" s="141">
        <f t="shared" si="16"/>
        <v>0</v>
      </c>
      <c r="BH101" s="141">
        <f t="shared" si="17"/>
        <v>0</v>
      </c>
      <c r="BI101" s="141">
        <f t="shared" si="18"/>
        <v>0</v>
      </c>
      <c r="BJ101" s="17" t="s">
        <v>79</v>
      </c>
      <c r="BK101" s="141">
        <f t="shared" si="19"/>
        <v>0</v>
      </c>
      <c r="BL101" s="17" t="s">
        <v>164</v>
      </c>
      <c r="BM101" s="140" t="s">
        <v>364</v>
      </c>
    </row>
    <row r="102" spans="2:65" s="1" customFormat="1" ht="16.5" customHeight="1">
      <c r="B102" s="128"/>
      <c r="C102" s="281" t="s">
        <v>265</v>
      </c>
      <c r="D102" s="281" t="s">
        <v>160</v>
      </c>
      <c r="E102" s="282" t="s">
        <v>1353</v>
      </c>
      <c r="F102" s="283" t="s">
        <v>1354</v>
      </c>
      <c r="G102" s="284" t="s">
        <v>229</v>
      </c>
      <c r="H102" s="285">
        <v>20</v>
      </c>
      <c r="I102" s="286"/>
      <c r="J102" s="286">
        <f t="shared" si="10"/>
        <v>0</v>
      </c>
      <c r="K102" s="284" t="s">
        <v>1917</v>
      </c>
      <c r="L102" s="32"/>
      <c r="M102" s="136" t="s">
        <v>3</v>
      </c>
      <c r="N102" s="137" t="s">
        <v>42</v>
      </c>
      <c r="P102" s="138">
        <f t="shared" si="11"/>
        <v>0</v>
      </c>
      <c r="Q102" s="138">
        <v>0</v>
      </c>
      <c r="R102" s="138">
        <f t="shared" si="12"/>
        <v>0</v>
      </c>
      <c r="S102" s="138">
        <v>0</v>
      </c>
      <c r="T102" s="139">
        <f t="shared" si="13"/>
        <v>0</v>
      </c>
      <c r="AR102" s="140" t="s">
        <v>164</v>
      </c>
      <c r="AT102" s="140" t="s">
        <v>160</v>
      </c>
      <c r="AU102" s="140" t="s">
        <v>79</v>
      </c>
      <c r="AY102" s="17" t="s">
        <v>157</v>
      </c>
      <c r="BE102" s="141">
        <f t="shared" si="14"/>
        <v>0</v>
      </c>
      <c r="BF102" s="141">
        <f t="shared" si="15"/>
        <v>0</v>
      </c>
      <c r="BG102" s="141">
        <f t="shared" si="16"/>
        <v>0</v>
      </c>
      <c r="BH102" s="141">
        <f t="shared" si="17"/>
        <v>0</v>
      </c>
      <c r="BI102" s="141">
        <f t="shared" si="18"/>
        <v>0</v>
      </c>
      <c r="BJ102" s="17" t="s">
        <v>79</v>
      </c>
      <c r="BK102" s="141">
        <f t="shared" si="19"/>
        <v>0</v>
      </c>
      <c r="BL102" s="17" t="s">
        <v>164</v>
      </c>
      <c r="BM102" s="140" t="s">
        <v>373</v>
      </c>
    </row>
    <row r="103" spans="2:65" s="1" customFormat="1" ht="24.2" customHeight="1">
      <c r="B103" s="128"/>
      <c r="C103" s="281" t="s">
        <v>273</v>
      </c>
      <c r="D103" s="281" t="s">
        <v>160</v>
      </c>
      <c r="E103" s="282" t="s">
        <v>1355</v>
      </c>
      <c r="F103" s="283" t="s">
        <v>671</v>
      </c>
      <c r="G103" s="284" t="s">
        <v>661</v>
      </c>
      <c r="H103" s="285">
        <v>3</v>
      </c>
      <c r="I103" s="286"/>
      <c r="J103" s="286">
        <f t="shared" si="10"/>
        <v>0</v>
      </c>
      <c r="K103" s="284" t="s">
        <v>1917</v>
      </c>
      <c r="L103" s="32"/>
      <c r="M103" s="136" t="s">
        <v>3</v>
      </c>
      <c r="N103" s="137" t="s">
        <v>42</v>
      </c>
      <c r="P103" s="138">
        <f t="shared" si="11"/>
        <v>0</v>
      </c>
      <c r="Q103" s="138">
        <v>0</v>
      </c>
      <c r="R103" s="138">
        <f t="shared" si="12"/>
        <v>0</v>
      </c>
      <c r="S103" s="138">
        <v>0</v>
      </c>
      <c r="T103" s="139">
        <f t="shared" si="13"/>
        <v>0</v>
      </c>
      <c r="AR103" s="140" t="s">
        <v>164</v>
      </c>
      <c r="AT103" s="140" t="s">
        <v>160</v>
      </c>
      <c r="AU103" s="140" t="s">
        <v>79</v>
      </c>
      <c r="AY103" s="17" t="s">
        <v>157</v>
      </c>
      <c r="BE103" s="141">
        <f t="shared" si="14"/>
        <v>0</v>
      </c>
      <c r="BF103" s="141">
        <f t="shared" si="15"/>
        <v>0</v>
      </c>
      <c r="BG103" s="141">
        <f t="shared" si="16"/>
        <v>0</v>
      </c>
      <c r="BH103" s="141">
        <f t="shared" si="17"/>
        <v>0</v>
      </c>
      <c r="BI103" s="141">
        <f t="shared" si="18"/>
        <v>0</v>
      </c>
      <c r="BJ103" s="17" t="s">
        <v>79</v>
      </c>
      <c r="BK103" s="141">
        <f t="shared" si="19"/>
        <v>0</v>
      </c>
      <c r="BL103" s="17" t="s">
        <v>164</v>
      </c>
      <c r="BM103" s="140" t="s">
        <v>383</v>
      </c>
    </row>
    <row r="104" spans="2:47" s="1" customFormat="1" ht="19.5">
      <c r="B104" s="32"/>
      <c r="C104" s="292"/>
      <c r="D104" s="293" t="s">
        <v>207</v>
      </c>
      <c r="E104" s="292"/>
      <c r="F104" s="294" t="s">
        <v>1356</v>
      </c>
      <c r="G104" s="292"/>
      <c r="H104" s="292"/>
      <c r="I104" s="295"/>
      <c r="J104" s="292"/>
      <c r="K104" s="304"/>
      <c r="L104" s="32"/>
      <c r="M104" s="153"/>
      <c r="T104" s="53"/>
      <c r="AT104" s="17" t="s">
        <v>207</v>
      </c>
      <c r="AU104" s="17" t="s">
        <v>79</v>
      </c>
    </row>
    <row r="105" spans="2:65" s="1" customFormat="1" ht="16.5" customHeight="1">
      <c r="B105" s="128"/>
      <c r="C105" s="281" t="s">
        <v>279</v>
      </c>
      <c r="D105" s="281" t="s">
        <v>160</v>
      </c>
      <c r="E105" s="282" t="s">
        <v>1357</v>
      </c>
      <c r="F105" s="283" t="s">
        <v>1358</v>
      </c>
      <c r="G105" s="284" t="s">
        <v>661</v>
      </c>
      <c r="H105" s="285">
        <v>1</v>
      </c>
      <c r="I105" s="286"/>
      <c r="J105" s="286">
        <f aca="true" t="shared" si="20" ref="J105:J128">ROUND(I105*H105,2)</f>
        <v>0</v>
      </c>
      <c r="K105" s="284" t="s">
        <v>1917</v>
      </c>
      <c r="L105" s="32"/>
      <c r="M105" s="136" t="s">
        <v>3</v>
      </c>
      <c r="N105" s="137" t="s">
        <v>42</v>
      </c>
      <c r="P105" s="138">
        <f aca="true" t="shared" si="21" ref="P105:P128">O105*H105</f>
        <v>0</v>
      </c>
      <c r="Q105" s="138">
        <v>0</v>
      </c>
      <c r="R105" s="138">
        <f aca="true" t="shared" si="22" ref="R105:R128">Q105*H105</f>
        <v>0</v>
      </c>
      <c r="S105" s="138">
        <v>0</v>
      </c>
      <c r="T105" s="139">
        <f aca="true" t="shared" si="23" ref="T105:T128">S105*H105</f>
        <v>0</v>
      </c>
      <c r="AR105" s="140" t="s">
        <v>164</v>
      </c>
      <c r="AT105" s="140" t="s">
        <v>160</v>
      </c>
      <c r="AU105" s="140" t="s">
        <v>79</v>
      </c>
      <c r="AY105" s="17" t="s">
        <v>157</v>
      </c>
      <c r="BE105" s="141">
        <f aca="true" t="shared" si="24" ref="BE105:BE128">IF(N105="základní",J105,0)</f>
        <v>0</v>
      </c>
      <c r="BF105" s="141">
        <f aca="true" t="shared" si="25" ref="BF105:BF128">IF(N105="snížená",J105,0)</f>
        <v>0</v>
      </c>
      <c r="BG105" s="141">
        <f aca="true" t="shared" si="26" ref="BG105:BG128">IF(N105="zákl. přenesená",J105,0)</f>
        <v>0</v>
      </c>
      <c r="BH105" s="141">
        <f aca="true" t="shared" si="27" ref="BH105:BH128">IF(N105="sníž. přenesená",J105,0)</f>
        <v>0</v>
      </c>
      <c r="BI105" s="141">
        <f aca="true" t="shared" si="28" ref="BI105:BI128">IF(N105="nulová",J105,0)</f>
        <v>0</v>
      </c>
      <c r="BJ105" s="17" t="s">
        <v>79</v>
      </c>
      <c r="BK105" s="141">
        <f aca="true" t="shared" si="29" ref="BK105:BK128">ROUND(I105*H105,2)</f>
        <v>0</v>
      </c>
      <c r="BL105" s="17" t="s">
        <v>164</v>
      </c>
      <c r="BM105" s="140" t="s">
        <v>395</v>
      </c>
    </row>
    <row r="106" spans="2:65" s="1" customFormat="1" ht="16.5" customHeight="1">
      <c r="B106" s="128"/>
      <c r="C106" s="281" t="s">
        <v>8</v>
      </c>
      <c r="D106" s="281" t="s">
        <v>160</v>
      </c>
      <c r="E106" s="282" t="s">
        <v>1359</v>
      </c>
      <c r="F106" s="283" t="s">
        <v>1360</v>
      </c>
      <c r="G106" s="284" t="s">
        <v>661</v>
      </c>
      <c r="H106" s="285">
        <v>1</v>
      </c>
      <c r="I106" s="286"/>
      <c r="J106" s="286">
        <f t="shared" si="20"/>
        <v>0</v>
      </c>
      <c r="K106" s="284" t="s">
        <v>1917</v>
      </c>
      <c r="L106" s="32"/>
      <c r="M106" s="136" t="s">
        <v>3</v>
      </c>
      <c r="N106" s="137" t="s">
        <v>42</v>
      </c>
      <c r="P106" s="138">
        <f t="shared" si="21"/>
        <v>0</v>
      </c>
      <c r="Q106" s="138">
        <v>0</v>
      </c>
      <c r="R106" s="138">
        <f t="shared" si="22"/>
        <v>0</v>
      </c>
      <c r="S106" s="138">
        <v>0</v>
      </c>
      <c r="T106" s="139">
        <f t="shared" si="23"/>
        <v>0</v>
      </c>
      <c r="AR106" s="140" t="s">
        <v>164</v>
      </c>
      <c r="AT106" s="140" t="s">
        <v>160</v>
      </c>
      <c r="AU106" s="140" t="s">
        <v>79</v>
      </c>
      <c r="AY106" s="17" t="s">
        <v>157</v>
      </c>
      <c r="BE106" s="141">
        <f t="shared" si="24"/>
        <v>0</v>
      </c>
      <c r="BF106" s="141">
        <f t="shared" si="25"/>
        <v>0</v>
      </c>
      <c r="BG106" s="141">
        <f t="shared" si="26"/>
        <v>0</v>
      </c>
      <c r="BH106" s="141">
        <f t="shared" si="27"/>
        <v>0</v>
      </c>
      <c r="BI106" s="141">
        <f t="shared" si="28"/>
        <v>0</v>
      </c>
      <c r="BJ106" s="17" t="s">
        <v>79</v>
      </c>
      <c r="BK106" s="141">
        <f t="shared" si="29"/>
        <v>0</v>
      </c>
      <c r="BL106" s="17" t="s">
        <v>164</v>
      </c>
      <c r="BM106" s="140" t="s">
        <v>404</v>
      </c>
    </row>
    <row r="107" spans="2:65" s="1" customFormat="1" ht="16.5" customHeight="1">
      <c r="B107" s="128"/>
      <c r="C107" s="281" t="s">
        <v>289</v>
      </c>
      <c r="D107" s="281" t="s">
        <v>160</v>
      </c>
      <c r="E107" s="282" t="s">
        <v>1361</v>
      </c>
      <c r="F107" s="283" t="s">
        <v>1362</v>
      </c>
      <c r="G107" s="284" t="s">
        <v>661</v>
      </c>
      <c r="H107" s="285">
        <v>1</v>
      </c>
      <c r="I107" s="286"/>
      <c r="J107" s="286">
        <f t="shared" si="20"/>
        <v>0</v>
      </c>
      <c r="K107" s="284" t="s">
        <v>1917</v>
      </c>
      <c r="L107" s="32"/>
      <c r="M107" s="136" t="s">
        <v>3</v>
      </c>
      <c r="N107" s="137" t="s">
        <v>42</v>
      </c>
      <c r="P107" s="138">
        <f t="shared" si="21"/>
        <v>0</v>
      </c>
      <c r="Q107" s="138">
        <v>0</v>
      </c>
      <c r="R107" s="138">
        <f t="shared" si="22"/>
        <v>0</v>
      </c>
      <c r="S107" s="138">
        <v>0</v>
      </c>
      <c r="T107" s="139">
        <f t="shared" si="23"/>
        <v>0</v>
      </c>
      <c r="AR107" s="140" t="s">
        <v>164</v>
      </c>
      <c r="AT107" s="140" t="s">
        <v>160</v>
      </c>
      <c r="AU107" s="140" t="s">
        <v>79</v>
      </c>
      <c r="AY107" s="17" t="s">
        <v>157</v>
      </c>
      <c r="BE107" s="141">
        <f t="shared" si="24"/>
        <v>0</v>
      </c>
      <c r="BF107" s="141">
        <f t="shared" si="25"/>
        <v>0</v>
      </c>
      <c r="BG107" s="141">
        <f t="shared" si="26"/>
        <v>0</v>
      </c>
      <c r="BH107" s="141">
        <f t="shared" si="27"/>
        <v>0</v>
      </c>
      <c r="BI107" s="141">
        <f t="shared" si="28"/>
        <v>0</v>
      </c>
      <c r="BJ107" s="17" t="s">
        <v>79</v>
      </c>
      <c r="BK107" s="141">
        <f t="shared" si="29"/>
        <v>0</v>
      </c>
      <c r="BL107" s="17" t="s">
        <v>164</v>
      </c>
      <c r="BM107" s="140" t="s">
        <v>417</v>
      </c>
    </row>
    <row r="108" spans="2:65" s="1" customFormat="1" ht="16.5" customHeight="1">
      <c r="B108" s="128"/>
      <c r="C108" s="281" t="s">
        <v>295</v>
      </c>
      <c r="D108" s="281" t="s">
        <v>160</v>
      </c>
      <c r="E108" s="282" t="s">
        <v>1363</v>
      </c>
      <c r="F108" s="283" t="s">
        <v>1364</v>
      </c>
      <c r="G108" s="284" t="s">
        <v>661</v>
      </c>
      <c r="H108" s="285">
        <v>1</v>
      </c>
      <c r="I108" s="286"/>
      <c r="J108" s="286">
        <f t="shared" si="20"/>
        <v>0</v>
      </c>
      <c r="K108" s="284" t="s">
        <v>1917</v>
      </c>
      <c r="L108" s="32"/>
      <c r="M108" s="136" t="s">
        <v>3</v>
      </c>
      <c r="N108" s="137" t="s">
        <v>42</v>
      </c>
      <c r="P108" s="138">
        <f t="shared" si="21"/>
        <v>0</v>
      </c>
      <c r="Q108" s="138">
        <v>0</v>
      </c>
      <c r="R108" s="138">
        <f t="shared" si="22"/>
        <v>0</v>
      </c>
      <c r="S108" s="138">
        <v>0</v>
      </c>
      <c r="T108" s="139">
        <f t="shared" si="23"/>
        <v>0</v>
      </c>
      <c r="AR108" s="140" t="s">
        <v>164</v>
      </c>
      <c r="AT108" s="140" t="s">
        <v>160</v>
      </c>
      <c r="AU108" s="140" t="s">
        <v>79</v>
      </c>
      <c r="AY108" s="17" t="s">
        <v>157</v>
      </c>
      <c r="BE108" s="141">
        <f t="shared" si="24"/>
        <v>0</v>
      </c>
      <c r="BF108" s="141">
        <f t="shared" si="25"/>
        <v>0</v>
      </c>
      <c r="BG108" s="141">
        <f t="shared" si="26"/>
        <v>0</v>
      </c>
      <c r="BH108" s="141">
        <f t="shared" si="27"/>
        <v>0</v>
      </c>
      <c r="BI108" s="141">
        <f t="shared" si="28"/>
        <v>0</v>
      </c>
      <c r="BJ108" s="17" t="s">
        <v>79</v>
      </c>
      <c r="BK108" s="141">
        <f t="shared" si="29"/>
        <v>0</v>
      </c>
      <c r="BL108" s="17" t="s">
        <v>164</v>
      </c>
      <c r="BM108" s="140" t="s">
        <v>426</v>
      </c>
    </row>
    <row r="109" spans="2:65" s="1" customFormat="1" ht="16.5" customHeight="1">
      <c r="B109" s="128"/>
      <c r="C109" s="281" t="s">
        <v>301</v>
      </c>
      <c r="D109" s="281" t="s">
        <v>160</v>
      </c>
      <c r="E109" s="282" t="s">
        <v>1365</v>
      </c>
      <c r="F109" s="283" t="s">
        <v>1366</v>
      </c>
      <c r="G109" s="284" t="s">
        <v>661</v>
      </c>
      <c r="H109" s="285">
        <v>2</v>
      </c>
      <c r="I109" s="286"/>
      <c r="J109" s="286">
        <f t="shared" si="20"/>
        <v>0</v>
      </c>
      <c r="K109" s="284" t="s">
        <v>1917</v>
      </c>
      <c r="L109" s="32"/>
      <c r="M109" s="136" t="s">
        <v>3</v>
      </c>
      <c r="N109" s="137" t="s">
        <v>42</v>
      </c>
      <c r="P109" s="138">
        <f t="shared" si="21"/>
        <v>0</v>
      </c>
      <c r="Q109" s="138">
        <v>0</v>
      </c>
      <c r="R109" s="138">
        <f t="shared" si="22"/>
        <v>0</v>
      </c>
      <c r="S109" s="138">
        <v>0</v>
      </c>
      <c r="T109" s="139">
        <f t="shared" si="23"/>
        <v>0</v>
      </c>
      <c r="AR109" s="140" t="s">
        <v>164</v>
      </c>
      <c r="AT109" s="140" t="s">
        <v>160</v>
      </c>
      <c r="AU109" s="140" t="s">
        <v>79</v>
      </c>
      <c r="AY109" s="17" t="s">
        <v>157</v>
      </c>
      <c r="BE109" s="141">
        <f t="shared" si="24"/>
        <v>0</v>
      </c>
      <c r="BF109" s="141">
        <f t="shared" si="25"/>
        <v>0</v>
      </c>
      <c r="BG109" s="141">
        <f t="shared" si="26"/>
        <v>0</v>
      </c>
      <c r="BH109" s="141">
        <f t="shared" si="27"/>
        <v>0</v>
      </c>
      <c r="BI109" s="141">
        <f t="shared" si="28"/>
        <v>0</v>
      </c>
      <c r="BJ109" s="17" t="s">
        <v>79</v>
      </c>
      <c r="BK109" s="141">
        <f t="shared" si="29"/>
        <v>0</v>
      </c>
      <c r="BL109" s="17" t="s">
        <v>164</v>
      </c>
      <c r="BM109" s="140" t="s">
        <v>759</v>
      </c>
    </row>
    <row r="110" spans="2:65" s="1" customFormat="1" ht="16.5" customHeight="1">
      <c r="B110" s="128"/>
      <c r="C110" s="281" t="s">
        <v>306</v>
      </c>
      <c r="D110" s="281" t="s">
        <v>160</v>
      </c>
      <c r="E110" s="282" t="s">
        <v>1367</v>
      </c>
      <c r="F110" s="283" t="s">
        <v>1368</v>
      </c>
      <c r="G110" s="284" t="s">
        <v>661</v>
      </c>
      <c r="H110" s="285">
        <v>4</v>
      </c>
      <c r="I110" s="286"/>
      <c r="J110" s="286">
        <f t="shared" si="20"/>
        <v>0</v>
      </c>
      <c r="K110" s="284" t="s">
        <v>1917</v>
      </c>
      <c r="L110" s="32"/>
      <c r="M110" s="136" t="s">
        <v>3</v>
      </c>
      <c r="N110" s="137" t="s">
        <v>42</v>
      </c>
      <c r="P110" s="138">
        <f t="shared" si="21"/>
        <v>0</v>
      </c>
      <c r="Q110" s="138">
        <v>0</v>
      </c>
      <c r="R110" s="138">
        <f t="shared" si="22"/>
        <v>0</v>
      </c>
      <c r="S110" s="138">
        <v>0</v>
      </c>
      <c r="T110" s="139">
        <f t="shared" si="23"/>
        <v>0</v>
      </c>
      <c r="AR110" s="140" t="s">
        <v>164</v>
      </c>
      <c r="AT110" s="140" t="s">
        <v>160</v>
      </c>
      <c r="AU110" s="140" t="s">
        <v>79</v>
      </c>
      <c r="AY110" s="17" t="s">
        <v>157</v>
      </c>
      <c r="BE110" s="141">
        <f t="shared" si="24"/>
        <v>0</v>
      </c>
      <c r="BF110" s="141">
        <f t="shared" si="25"/>
        <v>0</v>
      </c>
      <c r="BG110" s="141">
        <f t="shared" si="26"/>
        <v>0</v>
      </c>
      <c r="BH110" s="141">
        <f t="shared" si="27"/>
        <v>0</v>
      </c>
      <c r="BI110" s="141">
        <f t="shared" si="28"/>
        <v>0</v>
      </c>
      <c r="BJ110" s="17" t="s">
        <v>79</v>
      </c>
      <c r="BK110" s="141">
        <f t="shared" si="29"/>
        <v>0</v>
      </c>
      <c r="BL110" s="17" t="s">
        <v>164</v>
      </c>
      <c r="BM110" s="140" t="s">
        <v>1009</v>
      </c>
    </row>
    <row r="111" spans="2:65" s="1" customFormat="1" ht="16.5" customHeight="1">
      <c r="B111" s="128"/>
      <c r="C111" s="281" t="s">
        <v>312</v>
      </c>
      <c r="D111" s="281" t="s">
        <v>160</v>
      </c>
      <c r="E111" s="282" t="s">
        <v>1369</v>
      </c>
      <c r="F111" s="283" t="s">
        <v>1370</v>
      </c>
      <c r="G111" s="284" t="s">
        <v>661</v>
      </c>
      <c r="H111" s="285">
        <v>1</v>
      </c>
      <c r="I111" s="286"/>
      <c r="J111" s="286">
        <f t="shared" si="20"/>
        <v>0</v>
      </c>
      <c r="K111" s="284" t="s">
        <v>1917</v>
      </c>
      <c r="L111" s="32"/>
      <c r="M111" s="136" t="s">
        <v>3</v>
      </c>
      <c r="N111" s="137" t="s">
        <v>42</v>
      </c>
      <c r="P111" s="138">
        <f t="shared" si="21"/>
        <v>0</v>
      </c>
      <c r="Q111" s="138">
        <v>0</v>
      </c>
      <c r="R111" s="138">
        <f t="shared" si="22"/>
        <v>0</v>
      </c>
      <c r="S111" s="138">
        <v>0</v>
      </c>
      <c r="T111" s="139">
        <f t="shared" si="23"/>
        <v>0</v>
      </c>
      <c r="AR111" s="140" t="s">
        <v>164</v>
      </c>
      <c r="AT111" s="140" t="s">
        <v>160</v>
      </c>
      <c r="AU111" s="140" t="s">
        <v>79</v>
      </c>
      <c r="AY111" s="17" t="s">
        <v>157</v>
      </c>
      <c r="BE111" s="141">
        <f t="shared" si="24"/>
        <v>0</v>
      </c>
      <c r="BF111" s="141">
        <f t="shared" si="25"/>
        <v>0</v>
      </c>
      <c r="BG111" s="141">
        <f t="shared" si="26"/>
        <v>0</v>
      </c>
      <c r="BH111" s="141">
        <f t="shared" si="27"/>
        <v>0</v>
      </c>
      <c r="BI111" s="141">
        <f t="shared" si="28"/>
        <v>0</v>
      </c>
      <c r="BJ111" s="17" t="s">
        <v>79</v>
      </c>
      <c r="BK111" s="141">
        <f t="shared" si="29"/>
        <v>0</v>
      </c>
      <c r="BL111" s="17" t="s">
        <v>164</v>
      </c>
      <c r="BM111" s="140" t="s">
        <v>1020</v>
      </c>
    </row>
    <row r="112" spans="2:65" s="1" customFormat="1" ht="16.5" customHeight="1">
      <c r="B112" s="128"/>
      <c r="C112" s="281" t="s">
        <v>318</v>
      </c>
      <c r="D112" s="281" t="s">
        <v>160</v>
      </c>
      <c r="E112" s="282" t="s">
        <v>1371</v>
      </c>
      <c r="F112" s="283" t="s">
        <v>1372</v>
      </c>
      <c r="G112" s="284" t="s">
        <v>661</v>
      </c>
      <c r="H112" s="285">
        <v>1</v>
      </c>
      <c r="I112" s="286"/>
      <c r="J112" s="286">
        <f t="shared" si="20"/>
        <v>0</v>
      </c>
      <c r="K112" s="284" t="s">
        <v>1917</v>
      </c>
      <c r="L112" s="32"/>
      <c r="M112" s="136" t="s">
        <v>3</v>
      </c>
      <c r="N112" s="137" t="s">
        <v>42</v>
      </c>
      <c r="P112" s="138">
        <f t="shared" si="21"/>
        <v>0</v>
      </c>
      <c r="Q112" s="138">
        <v>0</v>
      </c>
      <c r="R112" s="138">
        <f t="shared" si="22"/>
        <v>0</v>
      </c>
      <c r="S112" s="138">
        <v>0</v>
      </c>
      <c r="T112" s="139">
        <f t="shared" si="23"/>
        <v>0</v>
      </c>
      <c r="AR112" s="140" t="s">
        <v>164</v>
      </c>
      <c r="AT112" s="140" t="s">
        <v>160</v>
      </c>
      <c r="AU112" s="140" t="s">
        <v>79</v>
      </c>
      <c r="AY112" s="17" t="s">
        <v>157</v>
      </c>
      <c r="BE112" s="141">
        <f t="shared" si="24"/>
        <v>0</v>
      </c>
      <c r="BF112" s="141">
        <f t="shared" si="25"/>
        <v>0</v>
      </c>
      <c r="BG112" s="141">
        <f t="shared" si="26"/>
        <v>0</v>
      </c>
      <c r="BH112" s="141">
        <f t="shared" si="27"/>
        <v>0</v>
      </c>
      <c r="BI112" s="141">
        <f t="shared" si="28"/>
        <v>0</v>
      </c>
      <c r="BJ112" s="17" t="s">
        <v>79</v>
      </c>
      <c r="BK112" s="141">
        <f t="shared" si="29"/>
        <v>0</v>
      </c>
      <c r="BL112" s="17" t="s">
        <v>164</v>
      </c>
      <c r="BM112" s="140" t="s">
        <v>1032</v>
      </c>
    </row>
    <row r="113" spans="2:65" s="1" customFormat="1" ht="16.5" customHeight="1">
      <c r="B113" s="128"/>
      <c r="C113" s="281" t="s">
        <v>323</v>
      </c>
      <c r="D113" s="281" t="s">
        <v>160</v>
      </c>
      <c r="E113" s="282" t="s">
        <v>1373</v>
      </c>
      <c r="F113" s="283" t="s">
        <v>1374</v>
      </c>
      <c r="G113" s="284" t="s">
        <v>661</v>
      </c>
      <c r="H113" s="285">
        <v>1</v>
      </c>
      <c r="I113" s="286"/>
      <c r="J113" s="286">
        <f t="shared" si="20"/>
        <v>0</v>
      </c>
      <c r="K113" s="284" t="s">
        <v>1917</v>
      </c>
      <c r="L113" s="32"/>
      <c r="M113" s="136" t="s">
        <v>3</v>
      </c>
      <c r="N113" s="137" t="s">
        <v>42</v>
      </c>
      <c r="P113" s="138">
        <f t="shared" si="21"/>
        <v>0</v>
      </c>
      <c r="Q113" s="138">
        <v>0</v>
      </c>
      <c r="R113" s="138">
        <f t="shared" si="22"/>
        <v>0</v>
      </c>
      <c r="S113" s="138">
        <v>0</v>
      </c>
      <c r="T113" s="139">
        <f t="shared" si="23"/>
        <v>0</v>
      </c>
      <c r="AR113" s="140" t="s">
        <v>164</v>
      </c>
      <c r="AT113" s="140" t="s">
        <v>160</v>
      </c>
      <c r="AU113" s="140" t="s">
        <v>79</v>
      </c>
      <c r="AY113" s="17" t="s">
        <v>157</v>
      </c>
      <c r="BE113" s="141">
        <f t="shared" si="24"/>
        <v>0</v>
      </c>
      <c r="BF113" s="141">
        <f t="shared" si="25"/>
        <v>0</v>
      </c>
      <c r="BG113" s="141">
        <f t="shared" si="26"/>
        <v>0</v>
      </c>
      <c r="BH113" s="141">
        <f t="shared" si="27"/>
        <v>0</v>
      </c>
      <c r="BI113" s="141">
        <f t="shared" si="28"/>
        <v>0</v>
      </c>
      <c r="BJ113" s="17" t="s">
        <v>79</v>
      </c>
      <c r="BK113" s="141">
        <f t="shared" si="29"/>
        <v>0</v>
      </c>
      <c r="BL113" s="17" t="s">
        <v>164</v>
      </c>
      <c r="BM113" s="140" t="s">
        <v>1045</v>
      </c>
    </row>
    <row r="114" spans="2:65" s="1" customFormat="1" ht="16.5" customHeight="1">
      <c r="B114" s="128"/>
      <c r="C114" s="281" t="s">
        <v>331</v>
      </c>
      <c r="D114" s="281" t="s">
        <v>160</v>
      </c>
      <c r="E114" s="282" t="s">
        <v>1375</v>
      </c>
      <c r="F114" s="283" t="s">
        <v>1376</v>
      </c>
      <c r="G114" s="284" t="s">
        <v>661</v>
      </c>
      <c r="H114" s="285">
        <v>1</v>
      </c>
      <c r="I114" s="286"/>
      <c r="J114" s="286">
        <f t="shared" si="20"/>
        <v>0</v>
      </c>
      <c r="K114" s="284" t="s">
        <v>1917</v>
      </c>
      <c r="L114" s="32"/>
      <c r="M114" s="136" t="s">
        <v>3</v>
      </c>
      <c r="N114" s="137" t="s">
        <v>42</v>
      </c>
      <c r="P114" s="138">
        <f t="shared" si="21"/>
        <v>0</v>
      </c>
      <c r="Q114" s="138">
        <v>0</v>
      </c>
      <c r="R114" s="138">
        <f t="shared" si="22"/>
        <v>0</v>
      </c>
      <c r="S114" s="138">
        <v>0</v>
      </c>
      <c r="T114" s="139">
        <f t="shared" si="23"/>
        <v>0</v>
      </c>
      <c r="AR114" s="140" t="s">
        <v>164</v>
      </c>
      <c r="AT114" s="140" t="s">
        <v>160</v>
      </c>
      <c r="AU114" s="140" t="s">
        <v>79</v>
      </c>
      <c r="AY114" s="17" t="s">
        <v>157</v>
      </c>
      <c r="BE114" s="141">
        <f t="shared" si="24"/>
        <v>0</v>
      </c>
      <c r="BF114" s="141">
        <f t="shared" si="25"/>
        <v>0</v>
      </c>
      <c r="BG114" s="141">
        <f t="shared" si="26"/>
        <v>0</v>
      </c>
      <c r="BH114" s="141">
        <f t="shared" si="27"/>
        <v>0</v>
      </c>
      <c r="BI114" s="141">
        <f t="shared" si="28"/>
        <v>0</v>
      </c>
      <c r="BJ114" s="17" t="s">
        <v>79</v>
      </c>
      <c r="BK114" s="141">
        <f t="shared" si="29"/>
        <v>0</v>
      </c>
      <c r="BL114" s="17" t="s">
        <v>164</v>
      </c>
      <c r="BM114" s="140" t="s">
        <v>1259</v>
      </c>
    </row>
    <row r="115" spans="2:65" s="1" customFormat="1" ht="16.5" customHeight="1">
      <c r="B115" s="128"/>
      <c r="C115" s="281" t="s">
        <v>340</v>
      </c>
      <c r="D115" s="281" t="s">
        <v>160</v>
      </c>
      <c r="E115" s="282" t="s">
        <v>1377</v>
      </c>
      <c r="F115" s="283" t="s">
        <v>1378</v>
      </c>
      <c r="G115" s="284" t="s">
        <v>661</v>
      </c>
      <c r="H115" s="285">
        <v>1</v>
      </c>
      <c r="I115" s="286"/>
      <c r="J115" s="286">
        <f t="shared" si="20"/>
        <v>0</v>
      </c>
      <c r="K115" s="284" t="s">
        <v>1917</v>
      </c>
      <c r="L115" s="32"/>
      <c r="M115" s="136" t="s">
        <v>3</v>
      </c>
      <c r="N115" s="137" t="s">
        <v>42</v>
      </c>
      <c r="P115" s="138">
        <f t="shared" si="21"/>
        <v>0</v>
      </c>
      <c r="Q115" s="138">
        <v>0</v>
      </c>
      <c r="R115" s="138">
        <f t="shared" si="22"/>
        <v>0</v>
      </c>
      <c r="S115" s="138">
        <v>0</v>
      </c>
      <c r="T115" s="139">
        <f t="shared" si="23"/>
        <v>0</v>
      </c>
      <c r="AR115" s="140" t="s">
        <v>164</v>
      </c>
      <c r="AT115" s="140" t="s">
        <v>160</v>
      </c>
      <c r="AU115" s="140" t="s">
        <v>79</v>
      </c>
      <c r="AY115" s="17" t="s">
        <v>157</v>
      </c>
      <c r="BE115" s="141">
        <f t="shared" si="24"/>
        <v>0</v>
      </c>
      <c r="BF115" s="141">
        <f t="shared" si="25"/>
        <v>0</v>
      </c>
      <c r="BG115" s="141">
        <f t="shared" si="26"/>
        <v>0</v>
      </c>
      <c r="BH115" s="141">
        <f t="shared" si="27"/>
        <v>0</v>
      </c>
      <c r="BI115" s="141">
        <f t="shared" si="28"/>
        <v>0</v>
      </c>
      <c r="BJ115" s="17" t="s">
        <v>79</v>
      </c>
      <c r="BK115" s="141">
        <f t="shared" si="29"/>
        <v>0</v>
      </c>
      <c r="BL115" s="17" t="s">
        <v>164</v>
      </c>
      <c r="BM115" s="140" t="s">
        <v>1262</v>
      </c>
    </row>
    <row r="116" spans="2:65" s="1" customFormat="1" ht="24.2" customHeight="1">
      <c r="B116" s="128"/>
      <c r="C116" s="281" t="s">
        <v>346</v>
      </c>
      <c r="D116" s="281" t="s">
        <v>160</v>
      </c>
      <c r="E116" s="282" t="s">
        <v>1379</v>
      </c>
      <c r="F116" s="283" t="s">
        <v>1380</v>
      </c>
      <c r="G116" s="284" t="s">
        <v>661</v>
      </c>
      <c r="H116" s="285">
        <v>1</v>
      </c>
      <c r="I116" s="286"/>
      <c r="J116" s="286">
        <f t="shared" si="20"/>
        <v>0</v>
      </c>
      <c r="K116" s="284" t="s">
        <v>1917</v>
      </c>
      <c r="L116" s="32"/>
      <c r="M116" s="136" t="s">
        <v>3</v>
      </c>
      <c r="N116" s="137" t="s">
        <v>42</v>
      </c>
      <c r="P116" s="138">
        <f t="shared" si="21"/>
        <v>0</v>
      </c>
      <c r="Q116" s="138">
        <v>0</v>
      </c>
      <c r="R116" s="138">
        <f t="shared" si="22"/>
        <v>0</v>
      </c>
      <c r="S116" s="138">
        <v>0</v>
      </c>
      <c r="T116" s="139">
        <f t="shared" si="23"/>
        <v>0</v>
      </c>
      <c r="AR116" s="140" t="s">
        <v>164</v>
      </c>
      <c r="AT116" s="140" t="s">
        <v>160</v>
      </c>
      <c r="AU116" s="140" t="s">
        <v>79</v>
      </c>
      <c r="AY116" s="17" t="s">
        <v>157</v>
      </c>
      <c r="BE116" s="141">
        <f t="shared" si="24"/>
        <v>0</v>
      </c>
      <c r="BF116" s="141">
        <f t="shared" si="25"/>
        <v>0</v>
      </c>
      <c r="BG116" s="141">
        <f t="shared" si="26"/>
        <v>0</v>
      </c>
      <c r="BH116" s="141">
        <f t="shared" si="27"/>
        <v>0</v>
      </c>
      <c r="BI116" s="141">
        <f t="shared" si="28"/>
        <v>0</v>
      </c>
      <c r="BJ116" s="17" t="s">
        <v>79</v>
      </c>
      <c r="BK116" s="141">
        <f t="shared" si="29"/>
        <v>0</v>
      </c>
      <c r="BL116" s="17" t="s">
        <v>164</v>
      </c>
      <c r="BM116" s="140" t="s">
        <v>1265</v>
      </c>
    </row>
    <row r="117" spans="2:65" s="1" customFormat="1" ht="21.75" customHeight="1">
      <c r="B117" s="128"/>
      <c r="C117" s="281" t="s">
        <v>350</v>
      </c>
      <c r="D117" s="281" t="s">
        <v>160</v>
      </c>
      <c r="E117" s="282" t="s">
        <v>1381</v>
      </c>
      <c r="F117" s="283" t="s">
        <v>1382</v>
      </c>
      <c r="G117" s="284" t="s">
        <v>661</v>
      </c>
      <c r="H117" s="285">
        <v>1</v>
      </c>
      <c r="I117" s="286"/>
      <c r="J117" s="286">
        <f t="shared" si="20"/>
        <v>0</v>
      </c>
      <c r="K117" s="284" t="s">
        <v>1917</v>
      </c>
      <c r="L117" s="32"/>
      <c r="M117" s="136" t="s">
        <v>3</v>
      </c>
      <c r="N117" s="137" t="s">
        <v>42</v>
      </c>
      <c r="P117" s="138">
        <f t="shared" si="21"/>
        <v>0</v>
      </c>
      <c r="Q117" s="138">
        <v>0</v>
      </c>
      <c r="R117" s="138">
        <f t="shared" si="22"/>
        <v>0</v>
      </c>
      <c r="S117" s="138">
        <v>0</v>
      </c>
      <c r="T117" s="139">
        <f t="shared" si="23"/>
        <v>0</v>
      </c>
      <c r="AR117" s="140" t="s">
        <v>164</v>
      </c>
      <c r="AT117" s="140" t="s">
        <v>160</v>
      </c>
      <c r="AU117" s="140" t="s">
        <v>79</v>
      </c>
      <c r="AY117" s="17" t="s">
        <v>157</v>
      </c>
      <c r="BE117" s="141">
        <f t="shared" si="24"/>
        <v>0</v>
      </c>
      <c r="BF117" s="141">
        <f t="shared" si="25"/>
        <v>0</v>
      </c>
      <c r="BG117" s="141">
        <f t="shared" si="26"/>
        <v>0</v>
      </c>
      <c r="BH117" s="141">
        <f t="shared" si="27"/>
        <v>0</v>
      </c>
      <c r="BI117" s="141">
        <f t="shared" si="28"/>
        <v>0</v>
      </c>
      <c r="BJ117" s="17" t="s">
        <v>79</v>
      </c>
      <c r="BK117" s="141">
        <f t="shared" si="29"/>
        <v>0</v>
      </c>
      <c r="BL117" s="17" t="s">
        <v>164</v>
      </c>
      <c r="BM117" s="140" t="s">
        <v>1268</v>
      </c>
    </row>
    <row r="118" spans="2:65" s="1" customFormat="1" ht="16.5" customHeight="1">
      <c r="B118" s="128"/>
      <c r="C118" s="281" t="s">
        <v>358</v>
      </c>
      <c r="D118" s="281" t="s">
        <v>160</v>
      </c>
      <c r="E118" s="282" t="s">
        <v>1383</v>
      </c>
      <c r="F118" s="283" t="s">
        <v>1384</v>
      </c>
      <c r="G118" s="284" t="s">
        <v>661</v>
      </c>
      <c r="H118" s="285">
        <v>1</v>
      </c>
      <c r="I118" s="286"/>
      <c r="J118" s="286">
        <f t="shared" si="20"/>
        <v>0</v>
      </c>
      <c r="K118" s="284" t="s">
        <v>1917</v>
      </c>
      <c r="L118" s="32"/>
      <c r="M118" s="136" t="s">
        <v>3</v>
      </c>
      <c r="N118" s="137" t="s">
        <v>42</v>
      </c>
      <c r="P118" s="138">
        <f t="shared" si="21"/>
        <v>0</v>
      </c>
      <c r="Q118" s="138">
        <v>0</v>
      </c>
      <c r="R118" s="138">
        <f t="shared" si="22"/>
        <v>0</v>
      </c>
      <c r="S118" s="138">
        <v>0</v>
      </c>
      <c r="T118" s="139">
        <f t="shared" si="23"/>
        <v>0</v>
      </c>
      <c r="AR118" s="140" t="s">
        <v>164</v>
      </c>
      <c r="AT118" s="140" t="s">
        <v>160</v>
      </c>
      <c r="AU118" s="140" t="s">
        <v>79</v>
      </c>
      <c r="AY118" s="17" t="s">
        <v>157</v>
      </c>
      <c r="BE118" s="141">
        <f t="shared" si="24"/>
        <v>0</v>
      </c>
      <c r="BF118" s="141">
        <f t="shared" si="25"/>
        <v>0</v>
      </c>
      <c r="BG118" s="141">
        <f t="shared" si="26"/>
        <v>0</v>
      </c>
      <c r="BH118" s="141">
        <f t="shared" si="27"/>
        <v>0</v>
      </c>
      <c r="BI118" s="141">
        <f t="shared" si="28"/>
        <v>0</v>
      </c>
      <c r="BJ118" s="17" t="s">
        <v>79</v>
      </c>
      <c r="BK118" s="141">
        <f t="shared" si="29"/>
        <v>0</v>
      </c>
      <c r="BL118" s="17" t="s">
        <v>164</v>
      </c>
      <c r="BM118" s="140" t="s">
        <v>1271</v>
      </c>
    </row>
    <row r="119" spans="2:65" s="1" customFormat="1" ht="16.5" customHeight="1">
      <c r="B119" s="128"/>
      <c r="C119" s="281" t="s">
        <v>364</v>
      </c>
      <c r="D119" s="281" t="s">
        <v>160</v>
      </c>
      <c r="E119" s="282" t="s">
        <v>1385</v>
      </c>
      <c r="F119" s="283" t="s">
        <v>1386</v>
      </c>
      <c r="G119" s="284" t="s">
        <v>661</v>
      </c>
      <c r="H119" s="285">
        <v>1</v>
      </c>
      <c r="I119" s="286"/>
      <c r="J119" s="286">
        <f t="shared" si="20"/>
        <v>0</v>
      </c>
      <c r="K119" s="284" t="s">
        <v>1917</v>
      </c>
      <c r="L119" s="32"/>
      <c r="M119" s="136" t="s">
        <v>3</v>
      </c>
      <c r="N119" s="137" t="s">
        <v>42</v>
      </c>
      <c r="P119" s="138">
        <f t="shared" si="21"/>
        <v>0</v>
      </c>
      <c r="Q119" s="138">
        <v>0</v>
      </c>
      <c r="R119" s="138">
        <f t="shared" si="22"/>
        <v>0</v>
      </c>
      <c r="S119" s="138">
        <v>0</v>
      </c>
      <c r="T119" s="139">
        <f t="shared" si="23"/>
        <v>0</v>
      </c>
      <c r="AR119" s="140" t="s">
        <v>164</v>
      </c>
      <c r="AT119" s="140" t="s">
        <v>160</v>
      </c>
      <c r="AU119" s="140" t="s">
        <v>79</v>
      </c>
      <c r="AY119" s="17" t="s">
        <v>157</v>
      </c>
      <c r="BE119" s="141">
        <f t="shared" si="24"/>
        <v>0</v>
      </c>
      <c r="BF119" s="141">
        <f t="shared" si="25"/>
        <v>0</v>
      </c>
      <c r="BG119" s="141">
        <f t="shared" si="26"/>
        <v>0</v>
      </c>
      <c r="BH119" s="141">
        <f t="shared" si="27"/>
        <v>0</v>
      </c>
      <c r="BI119" s="141">
        <f t="shared" si="28"/>
        <v>0</v>
      </c>
      <c r="BJ119" s="17" t="s">
        <v>79</v>
      </c>
      <c r="BK119" s="141">
        <f t="shared" si="29"/>
        <v>0</v>
      </c>
      <c r="BL119" s="17" t="s">
        <v>164</v>
      </c>
      <c r="BM119" s="140" t="s">
        <v>1274</v>
      </c>
    </row>
    <row r="120" spans="2:65" s="1" customFormat="1" ht="16.5" customHeight="1">
      <c r="B120" s="128"/>
      <c r="C120" s="281" t="s">
        <v>369</v>
      </c>
      <c r="D120" s="281" t="s">
        <v>160</v>
      </c>
      <c r="E120" s="282" t="s">
        <v>1387</v>
      </c>
      <c r="F120" s="283" t="s">
        <v>1388</v>
      </c>
      <c r="G120" s="284" t="s">
        <v>661</v>
      </c>
      <c r="H120" s="285">
        <v>2</v>
      </c>
      <c r="I120" s="286"/>
      <c r="J120" s="286">
        <f t="shared" si="20"/>
        <v>0</v>
      </c>
      <c r="K120" s="284" t="s">
        <v>1917</v>
      </c>
      <c r="L120" s="32"/>
      <c r="M120" s="136" t="s">
        <v>3</v>
      </c>
      <c r="N120" s="137" t="s">
        <v>42</v>
      </c>
      <c r="P120" s="138">
        <f t="shared" si="21"/>
        <v>0</v>
      </c>
      <c r="Q120" s="138">
        <v>0</v>
      </c>
      <c r="R120" s="138">
        <f t="shared" si="22"/>
        <v>0</v>
      </c>
      <c r="S120" s="138">
        <v>0</v>
      </c>
      <c r="T120" s="139">
        <f t="shared" si="23"/>
        <v>0</v>
      </c>
      <c r="AR120" s="140" t="s">
        <v>164</v>
      </c>
      <c r="AT120" s="140" t="s">
        <v>160</v>
      </c>
      <c r="AU120" s="140" t="s">
        <v>79</v>
      </c>
      <c r="AY120" s="17" t="s">
        <v>157</v>
      </c>
      <c r="BE120" s="141">
        <f t="shared" si="24"/>
        <v>0</v>
      </c>
      <c r="BF120" s="141">
        <f t="shared" si="25"/>
        <v>0</v>
      </c>
      <c r="BG120" s="141">
        <f t="shared" si="26"/>
        <v>0</v>
      </c>
      <c r="BH120" s="141">
        <f t="shared" si="27"/>
        <v>0</v>
      </c>
      <c r="BI120" s="141">
        <f t="shared" si="28"/>
        <v>0</v>
      </c>
      <c r="BJ120" s="17" t="s">
        <v>79</v>
      </c>
      <c r="BK120" s="141">
        <f t="shared" si="29"/>
        <v>0</v>
      </c>
      <c r="BL120" s="17" t="s">
        <v>164</v>
      </c>
      <c r="BM120" s="140" t="s">
        <v>1277</v>
      </c>
    </row>
    <row r="121" spans="2:65" s="1" customFormat="1" ht="16.5" customHeight="1">
      <c r="B121" s="128"/>
      <c r="C121" s="281" t="s">
        <v>373</v>
      </c>
      <c r="D121" s="281" t="s">
        <v>160</v>
      </c>
      <c r="E121" s="282" t="s">
        <v>1389</v>
      </c>
      <c r="F121" s="283" t="s">
        <v>687</v>
      </c>
      <c r="G121" s="284" t="s">
        <v>249</v>
      </c>
      <c r="H121" s="285">
        <v>1</v>
      </c>
      <c r="I121" s="286"/>
      <c r="J121" s="286">
        <f t="shared" si="20"/>
        <v>0</v>
      </c>
      <c r="K121" s="284" t="s">
        <v>1917</v>
      </c>
      <c r="L121" s="32"/>
      <c r="M121" s="136" t="s">
        <v>3</v>
      </c>
      <c r="N121" s="137" t="s">
        <v>42</v>
      </c>
      <c r="P121" s="138">
        <f t="shared" si="21"/>
        <v>0</v>
      </c>
      <c r="Q121" s="138">
        <v>0</v>
      </c>
      <c r="R121" s="138">
        <f t="shared" si="22"/>
        <v>0</v>
      </c>
      <c r="S121" s="138">
        <v>0</v>
      </c>
      <c r="T121" s="139">
        <f t="shared" si="23"/>
        <v>0</v>
      </c>
      <c r="AR121" s="140" t="s">
        <v>164</v>
      </c>
      <c r="AT121" s="140" t="s">
        <v>160</v>
      </c>
      <c r="AU121" s="140" t="s">
        <v>79</v>
      </c>
      <c r="AY121" s="17" t="s">
        <v>157</v>
      </c>
      <c r="BE121" s="141">
        <f t="shared" si="24"/>
        <v>0</v>
      </c>
      <c r="BF121" s="141">
        <f t="shared" si="25"/>
        <v>0</v>
      </c>
      <c r="BG121" s="141">
        <f t="shared" si="26"/>
        <v>0</v>
      </c>
      <c r="BH121" s="141">
        <f t="shared" si="27"/>
        <v>0</v>
      </c>
      <c r="BI121" s="141">
        <f t="shared" si="28"/>
        <v>0</v>
      </c>
      <c r="BJ121" s="17" t="s">
        <v>79</v>
      </c>
      <c r="BK121" s="141">
        <f t="shared" si="29"/>
        <v>0</v>
      </c>
      <c r="BL121" s="17" t="s">
        <v>164</v>
      </c>
      <c r="BM121" s="140" t="s">
        <v>1280</v>
      </c>
    </row>
    <row r="122" spans="2:65" s="1" customFormat="1" ht="16.5" customHeight="1">
      <c r="B122" s="128"/>
      <c r="C122" s="281" t="s">
        <v>378</v>
      </c>
      <c r="D122" s="281" t="s">
        <v>160</v>
      </c>
      <c r="E122" s="282" t="s">
        <v>1390</v>
      </c>
      <c r="F122" s="283" t="s">
        <v>689</v>
      </c>
      <c r="G122" s="284" t="s">
        <v>249</v>
      </c>
      <c r="H122" s="285">
        <v>1</v>
      </c>
      <c r="I122" s="286"/>
      <c r="J122" s="286">
        <f t="shared" si="20"/>
        <v>0</v>
      </c>
      <c r="K122" s="284" t="s">
        <v>1917</v>
      </c>
      <c r="L122" s="32"/>
      <c r="M122" s="136" t="s">
        <v>3</v>
      </c>
      <c r="N122" s="137" t="s">
        <v>42</v>
      </c>
      <c r="P122" s="138">
        <f t="shared" si="21"/>
        <v>0</v>
      </c>
      <c r="Q122" s="138">
        <v>0</v>
      </c>
      <c r="R122" s="138">
        <f t="shared" si="22"/>
        <v>0</v>
      </c>
      <c r="S122" s="138">
        <v>0</v>
      </c>
      <c r="T122" s="139">
        <f t="shared" si="23"/>
        <v>0</v>
      </c>
      <c r="AR122" s="140" t="s">
        <v>164</v>
      </c>
      <c r="AT122" s="140" t="s">
        <v>160</v>
      </c>
      <c r="AU122" s="140" t="s">
        <v>79</v>
      </c>
      <c r="AY122" s="17" t="s">
        <v>157</v>
      </c>
      <c r="BE122" s="141">
        <f t="shared" si="24"/>
        <v>0</v>
      </c>
      <c r="BF122" s="141">
        <f t="shared" si="25"/>
        <v>0</v>
      </c>
      <c r="BG122" s="141">
        <f t="shared" si="26"/>
        <v>0</v>
      </c>
      <c r="BH122" s="141">
        <f t="shared" si="27"/>
        <v>0</v>
      </c>
      <c r="BI122" s="141">
        <f t="shared" si="28"/>
        <v>0</v>
      </c>
      <c r="BJ122" s="17" t="s">
        <v>79</v>
      </c>
      <c r="BK122" s="141">
        <f t="shared" si="29"/>
        <v>0</v>
      </c>
      <c r="BL122" s="17" t="s">
        <v>164</v>
      </c>
      <c r="BM122" s="140" t="s">
        <v>1283</v>
      </c>
    </row>
    <row r="123" spans="2:65" s="1" customFormat="1" ht="16.5" customHeight="1">
      <c r="B123" s="128"/>
      <c r="C123" s="281" t="s">
        <v>383</v>
      </c>
      <c r="D123" s="281" t="s">
        <v>160</v>
      </c>
      <c r="E123" s="282" t="s">
        <v>1391</v>
      </c>
      <c r="F123" s="283" t="s">
        <v>1392</v>
      </c>
      <c r="G123" s="284" t="s">
        <v>249</v>
      </c>
      <c r="H123" s="285">
        <v>1</v>
      </c>
      <c r="I123" s="286"/>
      <c r="J123" s="286">
        <f t="shared" si="20"/>
        <v>0</v>
      </c>
      <c r="K123" s="284" t="s">
        <v>1917</v>
      </c>
      <c r="L123" s="32"/>
      <c r="M123" s="136" t="s">
        <v>3</v>
      </c>
      <c r="N123" s="137" t="s">
        <v>42</v>
      </c>
      <c r="P123" s="138">
        <f t="shared" si="21"/>
        <v>0</v>
      </c>
      <c r="Q123" s="138">
        <v>0</v>
      </c>
      <c r="R123" s="138">
        <f t="shared" si="22"/>
        <v>0</v>
      </c>
      <c r="S123" s="138">
        <v>0</v>
      </c>
      <c r="T123" s="139">
        <f t="shared" si="23"/>
        <v>0</v>
      </c>
      <c r="AR123" s="140" t="s">
        <v>164</v>
      </c>
      <c r="AT123" s="140" t="s">
        <v>160</v>
      </c>
      <c r="AU123" s="140" t="s">
        <v>79</v>
      </c>
      <c r="AY123" s="17" t="s">
        <v>157</v>
      </c>
      <c r="BE123" s="141">
        <f t="shared" si="24"/>
        <v>0</v>
      </c>
      <c r="BF123" s="141">
        <f t="shared" si="25"/>
        <v>0</v>
      </c>
      <c r="BG123" s="141">
        <f t="shared" si="26"/>
        <v>0</v>
      </c>
      <c r="BH123" s="141">
        <f t="shared" si="27"/>
        <v>0</v>
      </c>
      <c r="BI123" s="141">
        <f t="shared" si="28"/>
        <v>0</v>
      </c>
      <c r="BJ123" s="17" t="s">
        <v>79</v>
      </c>
      <c r="BK123" s="141">
        <f t="shared" si="29"/>
        <v>0</v>
      </c>
      <c r="BL123" s="17" t="s">
        <v>164</v>
      </c>
      <c r="BM123" s="140" t="s">
        <v>1286</v>
      </c>
    </row>
    <row r="124" spans="2:65" s="1" customFormat="1" ht="16.5" customHeight="1">
      <c r="B124" s="128"/>
      <c r="C124" s="281" t="s">
        <v>388</v>
      </c>
      <c r="D124" s="281" t="s">
        <v>160</v>
      </c>
      <c r="E124" s="282" t="s">
        <v>1393</v>
      </c>
      <c r="F124" s="283" t="s">
        <v>691</v>
      </c>
      <c r="G124" s="284" t="s">
        <v>249</v>
      </c>
      <c r="H124" s="285">
        <v>1</v>
      </c>
      <c r="I124" s="286"/>
      <c r="J124" s="286">
        <f t="shared" si="20"/>
        <v>0</v>
      </c>
      <c r="K124" s="284" t="s">
        <v>1917</v>
      </c>
      <c r="L124" s="32"/>
      <c r="M124" s="136" t="s">
        <v>3</v>
      </c>
      <c r="N124" s="137" t="s">
        <v>42</v>
      </c>
      <c r="P124" s="138">
        <f t="shared" si="21"/>
        <v>0</v>
      </c>
      <c r="Q124" s="138">
        <v>0</v>
      </c>
      <c r="R124" s="138">
        <f t="shared" si="22"/>
        <v>0</v>
      </c>
      <c r="S124" s="138">
        <v>0</v>
      </c>
      <c r="T124" s="139">
        <f t="shared" si="23"/>
        <v>0</v>
      </c>
      <c r="AR124" s="140" t="s">
        <v>164</v>
      </c>
      <c r="AT124" s="140" t="s">
        <v>160</v>
      </c>
      <c r="AU124" s="140" t="s">
        <v>79</v>
      </c>
      <c r="AY124" s="17" t="s">
        <v>157</v>
      </c>
      <c r="BE124" s="141">
        <f t="shared" si="24"/>
        <v>0</v>
      </c>
      <c r="BF124" s="141">
        <f t="shared" si="25"/>
        <v>0</v>
      </c>
      <c r="BG124" s="141">
        <f t="shared" si="26"/>
        <v>0</v>
      </c>
      <c r="BH124" s="141">
        <f t="shared" si="27"/>
        <v>0</v>
      </c>
      <c r="BI124" s="141">
        <f t="shared" si="28"/>
        <v>0</v>
      </c>
      <c r="BJ124" s="17" t="s">
        <v>79</v>
      </c>
      <c r="BK124" s="141">
        <f t="shared" si="29"/>
        <v>0</v>
      </c>
      <c r="BL124" s="17" t="s">
        <v>164</v>
      </c>
      <c r="BM124" s="140" t="s">
        <v>1289</v>
      </c>
    </row>
    <row r="125" spans="2:65" s="1" customFormat="1" ht="16.5" customHeight="1">
      <c r="B125" s="128"/>
      <c r="C125" s="281" t="s">
        <v>395</v>
      </c>
      <c r="D125" s="281" t="s">
        <v>160</v>
      </c>
      <c r="E125" s="282" t="s">
        <v>1394</v>
      </c>
      <c r="F125" s="283" t="s">
        <v>1395</v>
      </c>
      <c r="G125" s="284" t="s">
        <v>249</v>
      </c>
      <c r="H125" s="285">
        <v>1</v>
      </c>
      <c r="I125" s="286"/>
      <c r="J125" s="286">
        <f t="shared" si="20"/>
        <v>0</v>
      </c>
      <c r="K125" s="284" t="s">
        <v>1917</v>
      </c>
      <c r="L125" s="32"/>
      <c r="M125" s="136" t="s">
        <v>3</v>
      </c>
      <c r="N125" s="137" t="s">
        <v>42</v>
      </c>
      <c r="P125" s="138">
        <f t="shared" si="21"/>
        <v>0</v>
      </c>
      <c r="Q125" s="138">
        <v>0</v>
      </c>
      <c r="R125" s="138">
        <f t="shared" si="22"/>
        <v>0</v>
      </c>
      <c r="S125" s="138">
        <v>0</v>
      </c>
      <c r="T125" s="139">
        <f t="shared" si="23"/>
        <v>0</v>
      </c>
      <c r="AR125" s="140" t="s">
        <v>164</v>
      </c>
      <c r="AT125" s="140" t="s">
        <v>160</v>
      </c>
      <c r="AU125" s="140" t="s">
        <v>79</v>
      </c>
      <c r="AY125" s="17" t="s">
        <v>157</v>
      </c>
      <c r="BE125" s="141">
        <f t="shared" si="24"/>
        <v>0</v>
      </c>
      <c r="BF125" s="141">
        <f t="shared" si="25"/>
        <v>0</v>
      </c>
      <c r="BG125" s="141">
        <f t="shared" si="26"/>
        <v>0</v>
      </c>
      <c r="BH125" s="141">
        <f t="shared" si="27"/>
        <v>0</v>
      </c>
      <c r="BI125" s="141">
        <f t="shared" si="28"/>
        <v>0</v>
      </c>
      <c r="BJ125" s="17" t="s">
        <v>79</v>
      </c>
      <c r="BK125" s="141">
        <f t="shared" si="29"/>
        <v>0</v>
      </c>
      <c r="BL125" s="17" t="s">
        <v>164</v>
      </c>
      <c r="BM125" s="140" t="s">
        <v>1292</v>
      </c>
    </row>
    <row r="126" spans="2:65" s="1" customFormat="1" ht="16.5" customHeight="1">
      <c r="B126" s="128"/>
      <c r="C126" s="281" t="s">
        <v>399</v>
      </c>
      <c r="D126" s="281" t="s">
        <v>160</v>
      </c>
      <c r="E126" s="282" t="s">
        <v>1396</v>
      </c>
      <c r="F126" s="283" t="s">
        <v>1397</v>
      </c>
      <c r="G126" s="284" t="s">
        <v>249</v>
      </c>
      <c r="H126" s="285">
        <v>1</v>
      </c>
      <c r="I126" s="286"/>
      <c r="J126" s="286">
        <f t="shared" si="20"/>
        <v>0</v>
      </c>
      <c r="K126" s="284" t="s">
        <v>1917</v>
      </c>
      <c r="L126" s="32"/>
      <c r="M126" s="136" t="s">
        <v>3</v>
      </c>
      <c r="N126" s="137" t="s">
        <v>42</v>
      </c>
      <c r="P126" s="138">
        <f t="shared" si="21"/>
        <v>0</v>
      </c>
      <c r="Q126" s="138">
        <v>0</v>
      </c>
      <c r="R126" s="138">
        <f t="shared" si="22"/>
        <v>0</v>
      </c>
      <c r="S126" s="138">
        <v>0</v>
      </c>
      <c r="T126" s="139">
        <f t="shared" si="23"/>
        <v>0</v>
      </c>
      <c r="AR126" s="140" t="s">
        <v>164</v>
      </c>
      <c r="AT126" s="140" t="s">
        <v>160</v>
      </c>
      <c r="AU126" s="140" t="s">
        <v>79</v>
      </c>
      <c r="AY126" s="17" t="s">
        <v>157</v>
      </c>
      <c r="BE126" s="141">
        <f t="shared" si="24"/>
        <v>0</v>
      </c>
      <c r="BF126" s="141">
        <f t="shared" si="25"/>
        <v>0</v>
      </c>
      <c r="BG126" s="141">
        <f t="shared" si="26"/>
        <v>0</v>
      </c>
      <c r="BH126" s="141">
        <f t="shared" si="27"/>
        <v>0</v>
      </c>
      <c r="BI126" s="141">
        <f t="shared" si="28"/>
        <v>0</v>
      </c>
      <c r="BJ126" s="17" t="s">
        <v>79</v>
      </c>
      <c r="BK126" s="141">
        <f t="shared" si="29"/>
        <v>0</v>
      </c>
      <c r="BL126" s="17" t="s">
        <v>164</v>
      </c>
      <c r="BM126" s="140" t="s">
        <v>1398</v>
      </c>
    </row>
    <row r="127" spans="2:65" s="1" customFormat="1" ht="16.5" customHeight="1">
      <c r="B127" s="128"/>
      <c r="C127" s="281" t="s">
        <v>404</v>
      </c>
      <c r="D127" s="281" t="s">
        <v>160</v>
      </c>
      <c r="E127" s="282" t="s">
        <v>1399</v>
      </c>
      <c r="F127" s="283" t="s">
        <v>1400</v>
      </c>
      <c r="G127" s="284" t="s">
        <v>249</v>
      </c>
      <c r="H127" s="285">
        <v>1</v>
      </c>
      <c r="I127" s="286"/>
      <c r="J127" s="286">
        <f t="shared" si="20"/>
        <v>0</v>
      </c>
      <c r="K127" s="284" t="s">
        <v>1917</v>
      </c>
      <c r="L127" s="32"/>
      <c r="M127" s="136" t="s">
        <v>3</v>
      </c>
      <c r="N127" s="137" t="s">
        <v>42</v>
      </c>
      <c r="P127" s="138">
        <f t="shared" si="21"/>
        <v>0</v>
      </c>
      <c r="Q127" s="138">
        <v>0</v>
      </c>
      <c r="R127" s="138">
        <f t="shared" si="22"/>
        <v>0</v>
      </c>
      <c r="S127" s="138">
        <v>0</v>
      </c>
      <c r="T127" s="139">
        <f t="shared" si="23"/>
        <v>0</v>
      </c>
      <c r="AR127" s="140" t="s">
        <v>164</v>
      </c>
      <c r="AT127" s="140" t="s">
        <v>160</v>
      </c>
      <c r="AU127" s="140" t="s">
        <v>79</v>
      </c>
      <c r="AY127" s="17" t="s">
        <v>157</v>
      </c>
      <c r="BE127" s="141">
        <f t="shared" si="24"/>
        <v>0</v>
      </c>
      <c r="BF127" s="141">
        <f t="shared" si="25"/>
        <v>0</v>
      </c>
      <c r="BG127" s="141">
        <f t="shared" si="26"/>
        <v>0</v>
      </c>
      <c r="BH127" s="141">
        <f t="shared" si="27"/>
        <v>0</v>
      </c>
      <c r="BI127" s="141">
        <f t="shared" si="28"/>
        <v>0</v>
      </c>
      <c r="BJ127" s="17" t="s">
        <v>79</v>
      </c>
      <c r="BK127" s="141">
        <f t="shared" si="29"/>
        <v>0</v>
      </c>
      <c r="BL127" s="17" t="s">
        <v>164</v>
      </c>
      <c r="BM127" s="140" t="s">
        <v>1401</v>
      </c>
    </row>
    <row r="128" spans="2:65" s="1" customFormat="1" ht="16.5" customHeight="1">
      <c r="B128" s="128"/>
      <c r="C128" s="281" t="s">
        <v>410</v>
      </c>
      <c r="D128" s="281" t="s">
        <v>160</v>
      </c>
      <c r="E128" s="282" t="s">
        <v>1402</v>
      </c>
      <c r="F128" s="283" t="s">
        <v>693</v>
      </c>
      <c r="G128" s="284" t="s">
        <v>249</v>
      </c>
      <c r="H128" s="285">
        <v>1</v>
      </c>
      <c r="I128" s="286"/>
      <c r="J128" s="286">
        <f t="shared" si="20"/>
        <v>0</v>
      </c>
      <c r="K128" s="284" t="s">
        <v>1917</v>
      </c>
      <c r="L128" s="32"/>
      <c r="M128" s="136" t="s">
        <v>3</v>
      </c>
      <c r="N128" s="137" t="s">
        <v>42</v>
      </c>
      <c r="P128" s="138">
        <f t="shared" si="21"/>
        <v>0</v>
      </c>
      <c r="Q128" s="138">
        <v>0</v>
      </c>
      <c r="R128" s="138">
        <f t="shared" si="22"/>
        <v>0</v>
      </c>
      <c r="S128" s="138">
        <v>0</v>
      </c>
      <c r="T128" s="139">
        <f t="shared" si="23"/>
        <v>0</v>
      </c>
      <c r="AR128" s="140" t="s">
        <v>164</v>
      </c>
      <c r="AT128" s="140" t="s">
        <v>160</v>
      </c>
      <c r="AU128" s="140" t="s">
        <v>79</v>
      </c>
      <c r="AY128" s="17" t="s">
        <v>157</v>
      </c>
      <c r="BE128" s="141">
        <f t="shared" si="24"/>
        <v>0</v>
      </c>
      <c r="BF128" s="141">
        <f t="shared" si="25"/>
        <v>0</v>
      </c>
      <c r="BG128" s="141">
        <f t="shared" si="26"/>
        <v>0</v>
      </c>
      <c r="BH128" s="141">
        <f t="shared" si="27"/>
        <v>0</v>
      </c>
      <c r="BI128" s="141">
        <f t="shared" si="28"/>
        <v>0</v>
      </c>
      <c r="BJ128" s="17" t="s">
        <v>79</v>
      </c>
      <c r="BK128" s="141">
        <f t="shared" si="29"/>
        <v>0</v>
      </c>
      <c r="BL128" s="17" t="s">
        <v>164</v>
      </c>
      <c r="BM128" s="140" t="s">
        <v>1403</v>
      </c>
    </row>
    <row r="129" spans="2:63" s="11" customFormat="1" ht="25.9" customHeight="1">
      <c r="B129" s="116"/>
      <c r="C129" s="287"/>
      <c r="D129" s="288" t="s">
        <v>70</v>
      </c>
      <c r="E129" s="289" t="s">
        <v>81</v>
      </c>
      <c r="F129" s="289" t="s">
        <v>1404</v>
      </c>
      <c r="G129" s="287"/>
      <c r="H129" s="287"/>
      <c r="I129" s="290"/>
      <c r="J129" s="291">
        <f>BK129</f>
        <v>0</v>
      </c>
      <c r="K129" s="303"/>
      <c r="L129" s="116"/>
      <c r="M129" s="121"/>
      <c r="P129" s="122">
        <f>SUM(P130:P194)</f>
        <v>0</v>
      </c>
      <c r="R129" s="122">
        <f>SUM(R130:R194)</f>
        <v>0</v>
      </c>
      <c r="T129" s="123">
        <f>SUM(T130:T194)</f>
        <v>0</v>
      </c>
      <c r="AR129" s="117" t="s">
        <v>79</v>
      </c>
      <c r="AT129" s="124" t="s">
        <v>70</v>
      </c>
      <c r="AU129" s="124" t="s">
        <v>71</v>
      </c>
      <c r="AY129" s="117" t="s">
        <v>157</v>
      </c>
      <c r="BK129" s="125">
        <f>SUM(BK130:BK194)</f>
        <v>0</v>
      </c>
    </row>
    <row r="130" spans="2:65" s="1" customFormat="1" ht="24.2" customHeight="1">
      <c r="B130" s="128"/>
      <c r="C130" s="281" t="s">
        <v>417</v>
      </c>
      <c r="D130" s="281" t="s">
        <v>160</v>
      </c>
      <c r="E130" s="282" t="s">
        <v>1405</v>
      </c>
      <c r="F130" s="283" t="s">
        <v>1406</v>
      </c>
      <c r="G130" s="284" t="s">
        <v>661</v>
      </c>
      <c r="H130" s="285">
        <v>1</v>
      </c>
      <c r="I130" s="286"/>
      <c r="J130" s="286">
        <f aca="true" t="shared" si="30" ref="J130:J161">ROUND(I130*H130,2)</f>
        <v>0</v>
      </c>
      <c r="K130" s="284" t="s">
        <v>1917</v>
      </c>
      <c r="L130" s="32"/>
      <c r="M130" s="136" t="s">
        <v>3</v>
      </c>
      <c r="N130" s="137" t="s">
        <v>42</v>
      </c>
      <c r="P130" s="138">
        <f aca="true" t="shared" si="31" ref="P130:P161">O130*H130</f>
        <v>0</v>
      </c>
      <c r="Q130" s="138">
        <v>0</v>
      </c>
      <c r="R130" s="138">
        <f aca="true" t="shared" si="32" ref="R130:R161">Q130*H130</f>
        <v>0</v>
      </c>
      <c r="S130" s="138">
        <v>0</v>
      </c>
      <c r="T130" s="139">
        <f aca="true" t="shared" si="33" ref="T130:T161">S130*H130</f>
        <v>0</v>
      </c>
      <c r="AR130" s="140" t="s">
        <v>164</v>
      </c>
      <c r="AT130" s="140" t="s">
        <v>160</v>
      </c>
      <c r="AU130" s="140" t="s">
        <v>79</v>
      </c>
      <c r="AY130" s="17" t="s">
        <v>157</v>
      </c>
      <c r="BE130" s="141">
        <f aca="true" t="shared" si="34" ref="BE130:BE161">IF(N130="základní",J130,0)</f>
        <v>0</v>
      </c>
      <c r="BF130" s="141">
        <f aca="true" t="shared" si="35" ref="BF130:BF161">IF(N130="snížená",J130,0)</f>
        <v>0</v>
      </c>
      <c r="BG130" s="141">
        <f aca="true" t="shared" si="36" ref="BG130:BG161">IF(N130="zákl. přenesená",J130,0)</f>
        <v>0</v>
      </c>
      <c r="BH130" s="141">
        <f aca="true" t="shared" si="37" ref="BH130:BH161">IF(N130="sníž. přenesená",J130,0)</f>
        <v>0</v>
      </c>
      <c r="BI130" s="141">
        <f aca="true" t="shared" si="38" ref="BI130:BI161">IF(N130="nulová",J130,0)</f>
        <v>0</v>
      </c>
      <c r="BJ130" s="17" t="s">
        <v>79</v>
      </c>
      <c r="BK130" s="141">
        <f aca="true" t="shared" si="39" ref="BK130:BK161">ROUND(I130*H130,2)</f>
        <v>0</v>
      </c>
      <c r="BL130" s="17" t="s">
        <v>164</v>
      </c>
      <c r="BM130" s="140" t="s">
        <v>1407</v>
      </c>
    </row>
    <row r="131" spans="2:65" s="1" customFormat="1" ht="16.5" customHeight="1">
      <c r="B131" s="128"/>
      <c r="C131" s="281" t="s">
        <v>422</v>
      </c>
      <c r="D131" s="281" t="s">
        <v>160</v>
      </c>
      <c r="E131" s="282" t="s">
        <v>1408</v>
      </c>
      <c r="F131" s="283" t="s">
        <v>1409</v>
      </c>
      <c r="G131" s="284" t="s">
        <v>661</v>
      </c>
      <c r="H131" s="285">
        <v>1</v>
      </c>
      <c r="I131" s="286"/>
      <c r="J131" s="286">
        <f t="shared" si="30"/>
        <v>0</v>
      </c>
      <c r="K131" s="284" t="s">
        <v>1917</v>
      </c>
      <c r="L131" s="32"/>
      <c r="M131" s="136" t="s">
        <v>3</v>
      </c>
      <c r="N131" s="137" t="s">
        <v>42</v>
      </c>
      <c r="P131" s="138">
        <f t="shared" si="31"/>
        <v>0</v>
      </c>
      <c r="Q131" s="138">
        <v>0</v>
      </c>
      <c r="R131" s="138">
        <f t="shared" si="32"/>
        <v>0</v>
      </c>
      <c r="S131" s="138">
        <v>0</v>
      </c>
      <c r="T131" s="139">
        <f t="shared" si="33"/>
        <v>0</v>
      </c>
      <c r="AR131" s="140" t="s">
        <v>164</v>
      </c>
      <c r="AT131" s="140" t="s">
        <v>160</v>
      </c>
      <c r="AU131" s="140" t="s">
        <v>79</v>
      </c>
      <c r="AY131" s="17" t="s">
        <v>157</v>
      </c>
      <c r="BE131" s="141">
        <f t="shared" si="34"/>
        <v>0</v>
      </c>
      <c r="BF131" s="141">
        <f t="shared" si="35"/>
        <v>0</v>
      </c>
      <c r="BG131" s="141">
        <f t="shared" si="36"/>
        <v>0</v>
      </c>
      <c r="BH131" s="141">
        <f t="shared" si="37"/>
        <v>0</v>
      </c>
      <c r="BI131" s="141">
        <f t="shared" si="38"/>
        <v>0</v>
      </c>
      <c r="BJ131" s="17" t="s">
        <v>79</v>
      </c>
      <c r="BK131" s="141">
        <f t="shared" si="39"/>
        <v>0</v>
      </c>
      <c r="BL131" s="17" t="s">
        <v>164</v>
      </c>
      <c r="BM131" s="140" t="s">
        <v>1410</v>
      </c>
    </row>
    <row r="132" spans="2:65" s="1" customFormat="1" ht="21.75" customHeight="1">
      <c r="B132" s="128"/>
      <c r="C132" s="281" t="s">
        <v>426</v>
      </c>
      <c r="D132" s="281" t="s">
        <v>160</v>
      </c>
      <c r="E132" s="282" t="s">
        <v>1411</v>
      </c>
      <c r="F132" s="283" t="s">
        <v>1412</v>
      </c>
      <c r="G132" s="284" t="s">
        <v>661</v>
      </c>
      <c r="H132" s="285">
        <v>1</v>
      </c>
      <c r="I132" s="286"/>
      <c r="J132" s="286">
        <f t="shared" si="30"/>
        <v>0</v>
      </c>
      <c r="K132" s="284" t="s">
        <v>1917</v>
      </c>
      <c r="L132" s="32"/>
      <c r="M132" s="136" t="s">
        <v>3</v>
      </c>
      <c r="N132" s="137" t="s">
        <v>42</v>
      </c>
      <c r="P132" s="138">
        <f t="shared" si="31"/>
        <v>0</v>
      </c>
      <c r="Q132" s="138">
        <v>0</v>
      </c>
      <c r="R132" s="138">
        <f t="shared" si="32"/>
        <v>0</v>
      </c>
      <c r="S132" s="138">
        <v>0</v>
      </c>
      <c r="T132" s="139">
        <f t="shared" si="33"/>
        <v>0</v>
      </c>
      <c r="AR132" s="140" t="s">
        <v>164</v>
      </c>
      <c r="AT132" s="140" t="s">
        <v>160</v>
      </c>
      <c r="AU132" s="140" t="s">
        <v>79</v>
      </c>
      <c r="AY132" s="17" t="s">
        <v>157</v>
      </c>
      <c r="BE132" s="141">
        <f t="shared" si="34"/>
        <v>0</v>
      </c>
      <c r="BF132" s="141">
        <f t="shared" si="35"/>
        <v>0</v>
      </c>
      <c r="BG132" s="141">
        <f t="shared" si="36"/>
        <v>0</v>
      </c>
      <c r="BH132" s="141">
        <f t="shared" si="37"/>
        <v>0</v>
      </c>
      <c r="BI132" s="141">
        <f t="shared" si="38"/>
        <v>0</v>
      </c>
      <c r="BJ132" s="17" t="s">
        <v>79</v>
      </c>
      <c r="BK132" s="141">
        <f t="shared" si="39"/>
        <v>0</v>
      </c>
      <c r="BL132" s="17" t="s">
        <v>164</v>
      </c>
      <c r="BM132" s="140" t="s">
        <v>1413</v>
      </c>
    </row>
    <row r="133" spans="2:65" s="1" customFormat="1" ht="21.75" customHeight="1">
      <c r="B133" s="128"/>
      <c r="C133" s="281" t="s">
        <v>433</v>
      </c>
      <c r="D133" s="281" t="s">
        <v>160</v>
      </c>
      <c r="E133" s="282" t="s">
        <v>1414</v>
      </c>
      <c r="F133" s="283" t="s">
        <v>1415</v>
      </c>
      <c r="G133" s="284" t="s">
        <v>661</v>
      </c>
      <c r="H133" s="285">
        <v>1</v>
      </c>
      <c r="I133" s="286"/>
      <c r="J133" s="286">
        <f t="shared" si="30"/>
        <v>0</v>
      </c>
      <c r="K133" s="284" t="s">
        <v>1917</v>
      </c>
      <c r="L133" s="32"/>
      <c r="M133" s="136" t="s">
        <v>3</v>
      </c>
      <c r="N133" s="137" t="s">
        <v>42</v>
      </c>
      <c r="P133" s="138">
        <f t="shared" si="31"/>
        <v>0</v>
      </c>
      <c r="Q133" s="138">
        <v>0</v>
      </c>
      <c r="R133" s="138">
        <f t="shared" si="32"/>
        <v>0</v>
      </c>
      <c r="S133" s="138">
        <v>0</v>
      </c>
      <c r="T133" s="139">
        <f t="shared" si="33"/>
        <v>0</v>
      </c>
      <c r="AR133" s="140" t="s">
        <v>164</v>
      </c>
      <c r="AT133" s="140" t="s">
        <v>160</v>
      </c>
      <c r="AU133" s="140" t="s">
        <v>79</v>
      </c>
      <c r="AY133" s="17" t="s">
        <v>157</v>
      </c>
      <c r="BE133" s="141">
        <f t="shared" si="34"/>
        <v>0</v>
      </c>
      <c r="BF133" s="141">
        <f t="shared" si="35"/>
        <v>0</v>
      </c>
      <c r="BG133" s="141">
        <f t="shared" si="36"/>
        <v>0</v>
      </c>
      <c r="BH133" s="141">
        <f t="shared" si="37"/>
        <v>0</v>
      </c>
      <c r="BI133" s="141">
        <f t="shared" si="38"/>
        <v>0</v>
      </c>
      <c r="BJ133" s="17" t="s">
        <v>79</v>
      </c>
      <c r="BK133" s="141">
        <f t="shared" si="39"/>
        <v>0</v>
      </c>
      <c r="BL133" s="17" t="s">
        <v>164</v>
      </c>
      <c r="BM133" s="140" t="s">
        <v>1416</v>
      </c>
    </row>
    <row r="134" spans="2:65" s="1" customFormat="1" ht="16.5" customHeight="1">
      <c r="B134" s="128"/>
      <c r="C134" s="281" t="s">
        <v>759</v>
      </c>
      <c r="D134" s="281" t="s">
        <v>160</v>
      </c>
      <c r="E134" s="282" t="s">
        <v>1417</v>
      </c>
      <c r="F134" s="283" t="s">
        <v>1418</v>
      </c>
      <c r="G134" s="284" t="s">
        <v>661</v>
      </c>
      <c r="H134" s="285">
        <v>1</v>
      </c>
      <c r="I134" s="286"/>
      <c r="J134" s="286">
        <f t="shared" si="30"/>
        <v>0</v>
      </c>
      <c r="K134" s="284" t="s">
        <v>1917</v>
      </c>
      <c r="L134" s="32"/>
      <c r="M134" s="136" t="s">
        <v>3</v>
      </c>
      <c r="N134" s="137" t="s">
        <v>42</v>
      </c>
      <c r="P134" s="138">
        <f t="shared" si="31"/>
        <v>0</v>
      </c>
      <c r="Q134" s="138">
        <v>0</v>
      </c>
      <c r="R134" s="138">
        <f t="shared" si="32"/>
        <v>0</v>
      </c>
      <c r="S134" s="138">
        <v>0</v>
      </c>
      <c r="T134" s="139">
        <f t="shared" si="33"/>
        <v>0</v>
      </c>
      <c r="AR134" s="140" t="s">
        <v>164</v>
      </c>
      <c r="AT134" s="140" t="s">
        <v>160</v>
      </c>
      <c r="AU134" s="140" t="s">
        <v>79</v>
      </c>
      <c r="AY134" s="17" t="s">
        <v>157</v>
      </c>
      <c r="BE134" s="141">
        <f t="shared" si="34"/>
        <v>0</v>
      </c>
      <c r="BF134" s="141">
        <f t="shared" si="35"/>
        <v>0</v>
      </c>
      <c r="BG134" s="141">
        <f t="shared" si="36"/>
        <v>0</v>
      </c>
      <c r="BH134" s="141">
        <f t="shared" si="37"/>
        <v>0</v>
      </c>
      <c r="BI134" s="141">
        <f t="shared" si="38"/>
        <v>0</v>
      </c>
      <c r="BJ134" s="17" t="s">
        <v>79</v>
      </c>
      <c r="BK134" s="141">
        <f t="shared" si="39"/>
        <v>0</v>
      </c>
      <c r="BL134" s="17" t="s">
        <v>164</v>
      </c>
      <c r="BM134" s="140" t="s">
        <v>1419</v>
      </c>
    </row>
    <row r="135" spans="2:65" s="1" customFormat="1" ht="16.5" customHeight="1">
      <c r="B135" s="128"/>
      <c r="C135" s="281" t="s">
        <v>1005</v>
      </c>
      <c r="D135" s="281" t="s">
        <v>160</v>
      </c>
      <c r="E135" s="282" t="s">
        <v>1420</v>
      </c>
      <c r="F135" s="283" t="s">
        <v>1421</v>
      </c>
      <c r="G135" s="284" t="s">
        <v>661</v>
      </c>
      <c r="H135" s="285">
        <v>1</v>
      </c>
      <c r="I135" s="286"/>
      <c r="J135" s="286">
        <f t="shared" si="30"/>
        <v>0</v>
      </c>
      <c r="K135" s="284" t="s">
        <v>1917</v>
      </c>
      <c r="L135" s="32"/>
      <c r="M135" s="136" t="s">
        <v>3</v>
      </c>
      <c r="N135" s="137" t="s">
        <v>42</v>
      </c>
      <c r="P135" s="138">
        <f t="shared" si="31"/>
        <v>0</v>
      </c>
      <c r="Q135" s="138">
        <v>0</v>
      </c>
      <c r="R135" s="138">
        <f t="shared" si="32"/>
        <v>0</v>
      </c>
      <c r="S135" s="138">
        <v>0</v>
      </c>
      <c r="T135" s="139">
        <f t="shared" si="33"/>
        <v>0</v>
      </c>
      <c r="AR135" s="140" t="s">
        <v>164</v>
      </c>
      <c r="AT135" s="140" t="s">
        <v>160</v>
      </c>
      <c r="AU135" s="140" t="s">
        <v>79</v>
      </c>
      <c r="AY135" s="17" t="s">
        <v>157</v>
      </c>
      <c r="BE135" s="141">
        <f t="shared" si="34"/>
        <v>0</v>
      </c>
      <c r="BF135" s="141">
        <f t="shared" si="35"/>
        <v>0</v>
      </c>
      <c r="BG135" s="141">
        <f t="shared" si="36"/>
        <v>0</v>
      </c>
      <c r="BH135" s="141">
        <f t="shared" si="37"/>
        <v>0</v>
      </c>
      <c r="BI135" s="141">
        <f t="shared" si="38"/>
        <v>0</v>
      </c>
      <c r="BJ135" s="17" t="s">
        <v>79</v>
      </c>
      <c r="BK135" s="141">
        <f t="shared" si="39"/>
        <v>0</v>
      </c>
      <c r="BL135" s="17" t="s">
        <v>164</v>
      </c>
      <c r="BM135" s="140" t="s">
        <v>1422</v>
      </c>
    </row>
    <row r="136" spans="2:65" s="1" customFormat="1" ht="16.5" customHeight="1">
      <c r="B136" s="128"/>
      <c r="C136" s="281" t="s">
        <v>1009</v>
      </c>
      <c r="D136" s="281" t="s">
        <v>160</v>
      </c>
      <c r="E136" s="282" t="s">
        <v>1423</v>
      </c>
      <c r="F136" s="283" t="s">
        <v>1424</v>
      </c>
      <c r="G136" s="284" t="s">
        <v>661</v>
      </c>
      <c r="H136" s="285">
        <v>1</v>
      </c>
      <c r="I136" s="286"/>
      <c r="J136" s="286">
        <f t="shared" si="30"/>
        <v>0</v>
      </c>
      <c r="K136" s="284" t="s">
        <v>1917</v>
      </c>
      <c r="L136" s="32"/>
      <c r="M136" s="136" t="s">
        <v>3</v>
      </c>
      <c r="N136" s="137" t="s">
        <v>42</v>
      </c>
      <c r="P136" s="138">
        <f t="shared" si="31"/>
        <v>0</v>
      </c>
      <c r="Q136" s="138">
        <v>0</v>
      </c>
      <c r="R136" s="138">
        <f t="shared" si="32"/>
        <v>0</v>
      </c>
      <c r="S136" s="138">
        <v>0</v>
      </c>
      <c r="T136" s="139">
        <f t="shared" si="33"/>
        <v>0</v>
      </c>
      <c r="AR136" s="140" t="s">
        <v>164</v>
      </c>
      <c r="AT136" s="140" t="s">
        <v>160</v>
      </c>
      <c r="AU136" s="140" t="s">
        <v>79</v>
      </c>
      <c r="AY136" s="17" t="s">
        <v>157</v>
      </c>
      <c r="BE136" s="141">
        <f t="shared" si="34"/>
        <v>0</v>
      </c>
      <c r="BF136" s="141">
        <f t="shared" si="35"/>
        <v>0</v>
      </c>
      <c r="BG136" s="141">
        <f t="shared" si="36"/>
        <v>0</v>
      </c>
      <c r="BH136" s="141">
        <f t="shared" si="37"/>
        <v>0</v>
      </c>
      <c r="BI136" s="141">
        <f t="shared" si="38"/>
        <v>0</v>
      </c>
      <c r="BJ136" s="17" t="s">
        <v>79</v>
      </c>
      <c r="BK136" s="141">
        <f t="shared" si="39"/>
        <v>0</v>
      </c>
      <c r="BL136" s="17" t="s">
        <v>164</v>
      </c>
      <c r="BM136" s="140" t="s">
        <v>1425</v>
      </c>
    </row>
    <row r="137" spans="2:65" s="1" customFormat="1" ht="24.2" customHeight="1">
      <c r="B137" s="128"/>
      <c r="C137" s="281" t="s">
        <v>1014</v>
      </c>
      <c r="D137" s="281" t="s">
        <v>160</v>
      </c>
      <c r="E137" s="282" t="s">
        <v>1426</v>
      </c>
      <c r="F137" s="283" t="s">
        <v>1427</v>
      </c>
      <c r="G137" s="284" t="s">
        <v>661</v>
      </c>
      <c r="H137" s="285">
        <v>5</v>
      </c>
      <c r="I137" s="286"/>
      <c r="J137" s="286">
        <f t="shared" si="30"/>
        <v>0</v>
      </c>
      <c r="K137" s="284" t="s">
        <v>1917</v>
      </c>
      <c r="L137" s="32"/>
      <c r="M137" s="136" t="s">
        <v>3</v>
      </c>
      <c r="N137" s="137" t="s">
        <v>42</v>
      </c>
      <c r="P137" s="138">
        <f t="shared" si="31"/>
        <v>0</v>
      </c>
      <c r="Q137" s="138">
        <v>0</v>
      </c>
      <c r="R137" s="138">
        <f t="shared" si="32"/>
        <v>0</v>
      </c>
      <c r="S137" s="138">
        <v>0</v>
      </c>
      <c r="T137" s="139">
        <f t="shared" si="33"/>
        <v>0</v>
      </c>
      <c r="AR137" s="140" t="s">
        <v>164</v>
      </c>
      <c r="AT137" s="140" t="s">
        <v>160</v>
      </c>
      <c r="AU137" s="140" t="s">
        <v>79</v>
      </c>
      <c r="AY137" s="17" t="s">
        <v>157</v>
      </c>
      <c r="BE137" s="141">
        <f t="shared" si="34"/>
        <v>0</v>
      </c>
      <c r="BF137" s="141">
        <f t="shared" si="35"/>
        <v>0</v>
      </c>
      <c r="BG137" s="141">
        <f t="shared" si="36"/>
        <v>0</v>
      </c>
      <c r="BH137" s="141">
        <f t="shared" si="37"/>
        <v>0</v>
      </c>
      <c r="BI137" s="141">
        <f t="shared" si="38"/>
        <v>0</v>
      </c>
      <c r="BJ137" s="17" t="s">
        <v>79</v>
      </c>
      <c r="BK137" s="141">
        <f t="shared" si="39"/>
        <v>0</v>
      </c>
      <c r="BL137" s="17" t="s">
        <v>164</v>
      </c>
      <c r="BM137" s="140" t="s">
        <v>1428</v>
      </c>
    </row>
    <row r="138" spans="2:65" s="1" customFormat="1" ht="24.2" customHeight="1">
      <c r="B138" s="128"/>
      <c r="C138" s="281" t="s">
        <v>1020</v>
      </c>
      <c r="D138" s="281" t="s">
        <v>160</v>
      </c>
      <c r="E138" s="282" t="s">
        <v>1429</v>
      </c>
      <c r="F138" s="283" t="s">
        <v>1430</v>
      </c>
      <c r="G138" s="284" t="s">
        <v>661</v>
      </c>
      <c r="H138" s="285">
        <v>1</v>
      </c>
      <c r="I138" s="286"/>
      <c r="J138" s="286">
        <f t="shared" si="30"/>
        <v>0</v>
      </c>
      <c r="K138" s="284" t="s">
        <v>1917</v>
      </c>
      <c r="L138" s="32"/>
      <c r="M138" s="136" t="s">
        <v>3</v>
      </c>
      <c r="N138" s="137" t="s">
        <v>42</v>
      </c>
      <c r="P138" s="138">
        <f t="shared" si="31"/>
        <v>0</v>
      </c>
      <c r="Q138" s="138">
        <v>0</v>
      </c>
      <c r="R138" s="138">
        <f t="shared" si="32"/>
        <v>0</v>
      </c>
      <c r="S138" s="138">
        <v>0</v>
      </c>
      <c r="T138" s="139">
        <f t="shared" si="33"/>
        <v>0</v>
      </c>
      <c r="AR138" s="140" t="s">
        <v>164</v>
      </c>
      <c r="AT138" s="140" t="s">
        <v>160</v>
      </c>
      <c r="AU138" s="140" t="s">
        <v>79</v>
      </c>
      <c r="AY138" s="17" t="s">
        <v>157</v>
      </c>
      <c r="BE138" s="141">
        <f t="shared" si="34"/>
        <v>0</v>
      </c>
      <c r="BF138" s="141">
        <f t="shared" si="35"/>
        <v>0</v>
      </c>
      <c r="BG138" s="141">
        <f t="shared" si="36"/>
        <v>0</v>
      </c>
      <c r="BH138" s="141">
        <f t="shared" si="37"/>
        <v>0</v>
      </c>
      <c r="BI138" s="141">
        <f t="shared" si="38"/>
        <v>0</v>
      </c>
      <c r="BJ138" s="17" t="s">
        <v>79</v>
      </c>
      <c r="BK138" s="141">
        <f t="shared" si="39"/>
        <v>0</v>
      </c>
      <c r="BL138" s="17" t="s">
        <v>164</v>
      </c>
      <c r="BM138" s="140" t="s">
        <v>1431</v>
      </c>
    </row>
    <row r="139" spans="2:65" s="1" customFormat="1" ht="24.2" customHeight="1">
      <c r="B139" s="128"/>
      <c r="C139" s="281" t="s">
        <v>1026</v>
      </c>
      <c r="D139" s="281" t="s">
        <v>160</v>
      </c>
      <c r="E139" s="282" t="s">
        <v>1432</v>
      </c>
      <c r="F139" s="283" t="s">
        <v>1433</v>
      </c>
      <c r="G139" s="284" t="s">
        <v>661</v>
      </c>
      <c r="H139" s="285">
        <v>1</v>
      </c>
      <c r="I139" s="286"/>
      <c r="J139" s="286">
        <f t="shared" si="30"/>
        <v>0</v>
      </c>
      <c r="K139" s="284" t="s">
        <v>1917</v>
      </c>
      <c r="L139" s="32"/>
      <c r="M139" s="136" t="s">
        <v>3</v>
      </c>
      <c r="N139" s="137" t="s">
        <v>42</v>
      </c>
      <c r="P139" s="138">
        <f t="shared" si="31"/>
        <v>0</v>
      </c>
      <c r="Q139" s="138">
        <v>0</v>
      </c>
      <c r="R139" s="138">
        <f t="shared" si="32"/>
        <v>0</v>
      </c>
      <c r="S139" s="138">
        <v>0</v>
      </c>
      <c r="T139" s="139">
        <f t="shared" si="33"/>
        <v>0</v>
      </c>
      <c r="AR139" s="140" t="s">
        <v>164</v>
      </c>
      <c r="AT139" s="140" t="s">
        <v>160</v>
      </c>
      <c r="AU139" s="140" t="s">
        <v>79</v>
      </c>
      <c r="AY139" s="17" t="s">
        <v>157</v>
      </c>
      <c r="BE139" s="141">
        <f t="shared" si="34"/>
        <v>0</v>
      </c>
      <c r="BF139" s="141">
        <f t="shared" si="35"/>
        <v>0</v>
      </c>
      <c r="BG139" s="141">
        <f t="shared" si="36"/>
        <v>0</v>
      </c>
      <c r="BH139" s="141">
        <f t="shared" si="37"/>
        <v>0</v>
      </c>
      <c r="BI139" s="141">
        <f t="shared" si="38"/>
        <v>0</v>
      </c>
      <c r="BJ139" s="17" t="s">
        <v>79</v>
      </c>
      <c r="BK139" s="141">
        <f t="shared" si="39"/>
        <v>0</v>
      </c>
      <c r="BL139" s="17" t="s">
        <v>164</v>
      </c>
      <c r="BM139" s="140" t="s">
        <v>1434</v>
      </c>
    </row>
    <row r="140" spans="2:65" s="1" customFormat="1" ht="16.5" customHeight="1">
      <c r="B140" s="128"/>
      <c r="C140" s="281" t="s">
        <v>1032</v>
      </c>
      <c r="D140" s="281" t="s">
        <v>160</v>
      </c>
      <c r="E140" s="282" t="s">
        <v>1435</v>
      </c>
      <c r="F140" s="283" t="s">
        <v>1436</v>
      </c>
      <c r="G140" s="284" t="s">
        <v>661</v>
      </c>
      <c r="H140" s="285">
        <v>1</v>
      </c>
      <c r="I140" s="286"/>
      <c r="J140" s="286">
        <f t="shared" si="30"/>
        <v>0</v>
      </c>
      <c r="K140" s="284" t="s">
        <v>1917</v>
      </c>
      <c r="L140" s="32"/>
      <c r="M140" s="136" t="s">
        <v>3</v>
      </c>
      <c r="N140" s="137" t="s">
        <v>42</v>
      </c>
      <c r="P140" s="138">
        <f t="shared" si="31"/>
        <v>0</v>
      </c>
      <c r="Q140" s="138">
        <v>0</v>
      </c>
      <c r="R140" s="138">
        <f t="shared" si="32"/>
        <v>0</v>
      </c>
      <c r="S140" s="138">
        <v>0</v>
      </c>
      <c r="T140" s="139">
        <f t="shared" si="33"/>
        <v>0</v>
      </c>
      <c r="AR140" s="140" t="s">
        <v>164</v>
      </c>
      <c r="AT140" s="140" t="s">
        <v>160</v>
      </c>
      <c r="AU140" s="140" t="s">
        <v>79</v>
      </c>
      <c r="AY140" s="17" t="s">
        <v>157</v>
      </c>
      <c r="BE140" s="141">
        <f t="shared" si="34"/>
        <v>0</v>
      </c>
      <c r="BF140" s="141">
        <f t="shared" si="35"/>
        <v>0</v>
      </c>
      <c r="BG140" s="141">
        <f t="shared" si="36"/>
        <v>0</v>
      </c>
      <c r="BH140" s="141">
        <f t="shared" si="37"/>
        <v>0</v>
      </c>
      <c r="BI140" s="141">
        <f t="shared" si="38"/>
        <v>0</v>
      </c>
      <c r="BJ140" s="17" t="s">
        <v>79</v>
      </c>
      <c r="BK140" s="141">
        <f t="shared" si="39"/>
        <v>0</v>
      </c>
      <c r="BL140" s="17" t="s">
        <v>164</v>
      </c>
      <c r="BM140" s="140" t="s">
        <v>1437</v>
      </c>
    </row>
    <row r="141" spans="2:65" s="1" customFormat="1" ht="16.5" customHeight="1">
      <c r="B141" s="128"/>
      <c r="C141" s="281" t="s">
        <v>1037</v>
      </c>
      <c r="D141" s="281" t="s">
        <v>160</v>
      </c>
      <c r="E141" s="282" t="s">
        <v>1438</v>
      </c>
      <c r="F141" s="283" t="s">
        <v>1439</v>
      </c>
      <c r="G141" s="284" t="s">
        <v>661</v>
      </c>
      <c r="H141" s="285">
        <v>1</v>
      </c>
      <c r="I141" s="286"/>
      <c r="J141" s="286">
        <f t="shared" si="30"/>
        <v>0</v>
      </c>
      <c r="K141" s="284" t="s">
        <v>1917</v>
      </c>
      <c r="L141" s="32"/>
      <c r="M141" s="136" t="s">
        <v>3</v>
      </c>
      <c r="N141" s="137" t="s">
        <v>42</v>
      </c>
      <c r="P141" s="138">
        <f t="shared" si="31"/>
        <v>0</v>
      </c>
      <c r="Q141" s="138">
        <v>0</v>
      </c>
      <c r="R141" s="138">
        <f t="shared" si="32"/>
        <v>0</v>
      </c>
      <c r="S141" s="138">
        <v>0</v>
      </c>
      <c r="T141" s="139">
        <f t="shared" si="33"/>
        <v>0</v>
      </c>
      <c r="AR141" s="140" t="s">
        <v>164</v>
      </c>
      <c r="AT141" s="140" t="s">
        <v>160</v>
      </c>
      <c r="AU141" s="140" t="s">
        <v>79</v>
      </c>
      <c r="AY141" s="17" t="s">
        <v>157</v>
      </c>
      <c r="BE141" s="141">
        <f t="shared" si="34"/>
        <v>0</v>
      </c>
      <c r="BF141" s="141">
        <f t="shared" si="35"/>
        <v>0</v>
      </c>
      <c r="BG141" s="141">
        <f t="shared" si="36"/>
        <v>0</v>
      </c>
      <c r="BH141" s="141">
        <f t="shared" si="37"/>
        <v>0</v>
      </c>
      <c r="BI141" s="141">
        <f t="shared" si="38"/>
        <v>0</v>
      </c>
      <c r="BJ141" s="17" t="s">
        <v>79</v>
      </c>
      <c r="BK141" s="141">
        <f t="shared" si="39"/>
        <v>0</v>
      </c>
      <c r="BL141" s="17" t="s">
        <v>164</v>
      </c>
      <c r="BM141" s="140" t="s">
        <v>1440</v>
      </c>
    </row>
    <row r="142" spans="2:65" s="1" customFormat="1" ht="21.75" customHeight="1">
      <c r="B142" s="128"/>
      <c r="C142" s="281" t="s">
        <v>1045</v>
      </c>
      <c r="D142" s="281" t="s">
        <v>160</v>
      </c>
      <c r="E142" s="282" t="s">
        <v>1441</v>
      </c>
      <c r="F142" s="283" t="s">
        <v>1442</v>
      </c>
      <c r="G142" s="284" t="s">
        <v>661</v>
      </c>
      <c r="H142" s="285">
        <v>2</v>
      </c>
      <c r="I142" s="286"/>
      <c r="J142" s="286">
        <f t="shared" si="30"/>
        <v>0</v>
      </c>
      <c r="K142" s="305" t="s">
        <v>1917</v>
      </c>
      <c r="L142" s="32"/>
      <c r="M142" s="136" t="s">
        <v>3</v>
      </c>
      <c r="N142" s="137" t="s">
        <v>42</v>
      </c>
      <c r="P142" s="138">
        <f t="shared" si="31"/>
        <v>0</v>
      </c>
      <c r="Q142" s="138">
        <v>0</v>
      </c>
      <c r="R142" s="138">
        <f t="shared" si="32"/>
        <v>0</v>
      </c>
      <c r="S142" s="138">
        <v>0</v>
      </c>
      <c r="T142" s="139">
        <f t="shared" si="33"/>
        <v>0</v>
      </c>
      <c r="AR142" s="140" t="s">
        <v>164</v>
      </c>
      <c r="AT142" s="140" t="s">
        <v>160</v>
      </c>
      <c r="AU142" s="140" t="s">
        <v>79</v>
      </c>
      <c r="AY142" s="17" t="s">
        <v>157</v>
      </c>
      <c r="BE142" s="141">
        <f t="shared" si="34"/>
        <v>0</v>
      </c>
      <c r="BF142" s="141">
        <f t="shared" si="35"/>
        <v>0</v>
      </c>
      <c r="BG142" s="141">
        <f t="shared" si="36"/>
        <v>0</v>
      </c>
      <c r="BH142" s="141">
        <f t="shared" si="37"/>
        <v>0</v>
      </c>
      <c r="BI142" s="141">
        <f t="shared" si="38"/>
        <v>0</v>
      </c>
      <c r="BJ142" s="17" t="s">
        <v>79</v>
      </c>
      <c r="BK142" s="141">
        <f t="shared" si="39"/>
        <v>0</v>
      </c>
      <c r="BL142" s="17" t="s">
        <v>164</v>
      </c>
      <c r="BM142" s="140" t="s">
        <v>1443</v>
      </c>
    </row>
    <row r="143" spans="2:65" s="1" customFormat="1" ht="16.5" customHeight="1">
      <c r="B143" s="128"/>
      <c r="C143" s="281" t="s">
        <v>1050</v>
      </c>
      <c r="D143" s="281" t="s">
        <v>160</v>
      </c>
      <c r="E143" s="282" t="s">
        <v>1444</v>
      </c>
      <c r="F143" s="283" t="s">
        <v>1445</v>
      </c>
      <c r="G143" s="284" t="s">
        <v>661</v>
      </c>
      <c r="H143" s="285">
        <v>2</v>
      </c>
      <c r="I143" s="286"/>
      <c r="J143" s="286">
        <f t="shared" si="30"/>
        <v>0</v>
      </c>
      <c r="K143" s="284" t="s">
        <v>1917</v>
      </c>
      <c r="L143" s="32"/>
      <c r="M143" s="136" t="s">
        <v>3</v>
      </c>
      <c r="N143" s="137" t="s">
        <v>42</v>
      </c>
      <c r="P143" s="138">
        <f t="shared" si="31"/>
        <v>0</v>
      </c>
      <c r="Q143" s="138">
        <v>0</v>
      </c>
      <c r="R143" s="138">
        <f t="shared" si="32"/>
        <v>0</v>
      </c>
      <c r="S143" s="138">
        <v>0</v>
      </c>
      <c r="T143" s="139">
        <f t="shared" si="33"/>
        <v>0</v>
      </c>
      <c r="AR143" s="140" t="s">
        <v>164</v>
      </c>
      <c r="AT143" s="140" t="s">
        <v>160</v>
      </c>
      <c r="AU143" s="140" t="s">
        <v>79</v>
      </c>
      <c r="AY143" s="17" t="s">
        <v>157</v>
      </c>
      <c r="BE143" s="141">
        <f t="shared" si="34"/>
        <v>0</v>
      </c>
      <c r="BF143" s="141">
        <f t="shared" si="35"/>
        <v>0</v>
      </c>
      <c r="BG143" s="141">
        <f t="shared" si="36"/>
        <v>0</v>
      </c>
      <c r="BH143" s="141">
        <f t="shared" si="37"/>
        <v>0</v>
      </c>
      <c r="BI143" s="141">
        <f t="shared" si="38"/>
        <v>0</v>
      </c>
      <c r="BJ143" s="17" t="s">
        <v>79</v>
      </c>
      <c r="BK143" s="141">
        <f t="shared" si="39"/>
        <v>0</v>
      </c>
      <c r="BL143" s="17" t="s">
        <v>164</v>
      </c>
      <c r="BM143" s="140" t="s">
        <v>1446</v>
      </c>
    </row>
    <row r="144" spans="2:65" s="1" customFormat="1" ht="16.5" customHeight="1">
      <c r="B144" s="128"/>
      <c r="C144" s="281" t="s">
        <v>1259</v>
      </c>
      <c r="D144" s="281" t="s">
        <v>160</v>
      </c>
      <c r="E144" s="282" t="s">
        <v>1447</v>
      </c>
      <c r="F144" s="283" t="s">
        <v>1448</v>
      </c>
      <c r="G144" s="284" t="s">
        <v>661</v>
      </c>
      <c r="H144" s="285">
        <v>9</v>
      </c>
      <c r="I144" s="286"/>
      <c r="J144" s="286">
        <f t="shared" si="30"/>
        <v>0</v>
      </c>
      <c r="K144" s="284" t="s">
        <v>1917</v>
      </c>
      <c r="L144" s="32"/>
      <c r="M144" s="136" t="s">
        <v>3</v>
      </c>
      <c r="N144" s="137" t="s">
        <v>42</v>
      </c>
      <c r="P144" s="138">
        <f t="shared" si="31"/>
        <v>0</v>
      </c>
      <c r="Q144" s="138">
        <v>0</v>
      </c>
      <c r="R144" s="138">
        <f t="shared" si="32"/>
        <v>0</v>
      </c>
      <c r="S144" s="138">
        <v>0</v>
      </c>
      <c r="T144" s="139">
        <f t="shared" si="33"/>
        <v>0</v>
      </c>
      <c r="AR144" s="140" t="s">
        <v>164</v>
      </c>
      <c r="AT144" s="140" t="s">
        <v>160</v>
      </c>
      <c r="AU144" s="140" t="s">
        <v>79</v>
      </c>
      <c r="AY144" s="17" t="s">
        <v>157</v>
      </c>
      <c r="BE144" s="141">
        <f t="shared" si="34"/>
        <v>0</v>
      </c>
      <c r="BF144" s="141">
        <f t="shared" si="35"/>
        <v>0</v>
      </c>
      <c r="BG144" s="141">
        <f t="shared" si="36"/>
        <v>0</v>
      </c>
      <c r="BH144" s="141">
        <f t="shared" si="37"/>
        <v>0</v>
      </c>
      <c r="BI144" s="141">
        <f t="shared" si="38"/>
        <v>0</v>
      </c>
      <c r="BJ144" s="17" t="s">
        <v>79</v>
      </c>
      <c r="BK144" s="141">
        <f t="shared" si="39"/>
        <v>0</v>
      </c>
      <c r="BL144" s="17" t="s">
        <v>164</v>
      </c>
      <c r="BM144" s="140" t="s">
        <v>1449</v>
      </c>
    </row>
    <row r="145" spans="2:65" s="1" customFormat="1" ht="16.5" customHeight="1">
      <c r="B145" s="128"/>
      <c r="C145" s="281" t="s">
        <v>1450</v>
      </c>
      <c r="D145" s="281" t="s">
        <v>160</v>
      </c>
      <c r="E145" s="282" t="s">
        <v>1451</v>
      </c>
      <c r="F145" s="283" t="s">
        <v>1452</v>
      </c>
      <c r="G145" s="284" t="s">
        <v>661</v>
      </c>
      <c r="H145" s="285">
        <v>12</v>
      </c>
      <c r="I145" s="286"/>
      <c r="J145" s="286">
        <f t="shared" si="30"/>
        <v>0</v>
      </c>
      <c r="K145" s="284" t="s">
        <v>1917</v>
      </c>
      <c r="L145" s="32"/>
      <c r="M145" s="136" t="s">
        <v>3</v>
      </c>
      <c r="N145" s="137" t="s">
        <v>42</v>
      </c>
      <c r="P145" s="138">
        <f t="shared" si="31"/>
        <v>0</v>
      </c>
      <c r="Q145" s="138">
        <v>0</v>
      </c>
      <c r="R145" s="138">
        <f t="shared" si="32"/>
        <v>0</v>
      </c>
      <c r="S145" s="138">
        <v>0</v>
      </c>
      <c r="T145" s="139">
        <f t="shared" si="33"/>
        <v>0</v>
      </c>
      <c r="AR145" s="140" t="s">
        <v>164</v>
      </c>
      <c r="AT145" s="140" t="s">
        <v>160</v>
      </c>
      <c r="AU145" s="140" t="s">
        <v>79</v>
      </c>
      <c r="AY145" s="17" t="s">
        <v>157</v>
      </c>
      <c r="BE145" s="141">
        <f t="shared" si="34"/>
        <v>0</v>
      </c>
      <c r="BF145" s="141">
        <f t="shared" si="35"/>
        <v>0</v>
      </c>
      <c r="BG145" s="141">
        <f t="shared" si="36"/>
        <v>0</v>
      </c>
      <c r="BH145" s="141">
        <f t="shared" si="37"/>
        <v>0</v>
      </c>
      <c r="BI145" s="141">
        <f t="shared" si="38"/>
        <v>0</v>
      </c>
      <c r="BJ145" s="17" t="s">
        <v>79</v>
      </c>
      <c r="BK145" s="141">
        <f t="shared" si="39"/>
        <v>0</v>
      </c>
      <c r="BL145" s="17" t="s">
        <v>164</v>
      </c>
      <c r="BM145" s="140" t="s">
        <v>1453</v>
      </c>
    </row>
    <row r="146" spans="2:65" s="1" customFormat="1" ht="16.5" customHeight="1">
      <c r="B146" s="128"/>
      <c r="C146" s="281" t="s">
        <v>1262</v>
      </c>
      <c r="D146" s="281" t="s">
        <v>160</v>
      </c>
      <c r="E146" s="282" t="s">
        <v>1454</v>
      </c>
      <c r="F146" s="283" t="s">
        <v>1455</v>
      </c>
      <c r="G146" s="284" t="s">
        <v>661</v>
      </c>
      <c r="H146" s="285">
        <v>2</v>
      </c>
      <c r="I146" s="286"/>
      <c r="J146" s="286">
        <f t="shared" si="30"/>
        <v>0</v>
      </c>
      <c r="K146" s="284" t="s">
        <v>1917</v>
      </c>
      <c r="L146" s="32"/>
      <c r="M146" s="136" t="s">
        <v>3</v>
      </c>
      <c r="N146" s="137" t="s">
        <v>42</v>
      </c>
      <c r="P146" s="138">
        <f t="shared" si="31"/>
        <v>0</v>
      </c>
      <c r="Q146" s="138">
        <v>0</v>
      </c>
      <c r="R146" s="138">
        <f t="shared" si="32"/>
        <v>0</v>
      </c>
      <c r="S146" s="138">
        <v>0</v>
      </c>
      <c r="T146" s="139">
        <f t="shared" si="33"/>
        <v>0</v>
      </c>
      <c r="AR146" s="140" t="s">
        <v>164</v>
      </c>
      <c r="AT146" s="140" t="s">
        <v>160</v>
      </c>
      <c r="AU146" s="140" t="s">
        <v>79</v>
      </c>
      <c r="AY146" s="17" t="s">
        <v>157</v>
      </c>
      <c r="BE146" s="141">
        <f t="shared" si="34"/>
        <v>0</v>
      </c>
      <c r="BF146" s="141">
        <f t="shared" si="35"/>
        <v>0</v>
      </c>
      <c r="BG146" s="141">
        <f t="shared" si="36"/>
        <v>0</v>
      </c>
      <c r="BH146" s="141">
        <f t="shared" si="37"/>
        <v>0</v>
      </c>
      <c r="BI146" s="141">
        <f t="shared" si="38"/>
        <v>0</v>
      </c>
      <c r="BJ146" s="17" t="s">
        <v>79</v>
      </c>
      <c r="BK146" s="141">
        <f t="shared" si="39"/>
        <v>0</v>
      </c>
      <c r="BL146" s="17" t="s">
        <v>164</v>
      </c>
      <c r="BM146" s="140" t="s">
        <v>1456</v>
      </c>
    </row>
    <row r="147" spans="2:65" s="1" customFormat="1" ht="16.5" customHeight="1">
      <c r="B147" s="128"/>
      <c r="C147" s="281" t="s">
        <v>1457</v>
      </c>
      <c r="D147" s="281" t="s">
        <v>160</v>
      </c>
      <c r="E147" s="282" t="s">
        <v>1458</v>
      </c>
      <c r="F147" s="283" t="s">
        <v>1459</v>
      </c>
      <c r="G147" s="284" t="s">
        <v>661</v>
      </c>
      <c r="H147" s="285">
        <v>1</v>
      </c>
      <c r="I147" s="286"/>
      <c r="J147" s="286">
        <f t="shared" si="30"/>
        <v>0</v>
      </c>
      <c r="K147" s="284" t="s">
        <v>1917</v>
      </c>
      <c r="L147" s="32"/>
      <c r="M147" s="136" t="s">
        <v>3</v>
      </c>
      <c r="N147" s="137" t="s">
        <v>42</v>
      </c>
      <c r="P147" s="138">
        <f t="shared" si="31"/>
        <v>0</v>
      </c>
      <c r="Q147" s="138">
        <v>0</v>
      </c>
      <c r="R147" s="138">
        <f t="shared" si="32"/>
        <v>0</v>
      </c>
      <c r="S147" s="138">
        <v>0</v>
      </c>
      <c r="T147" s="139">
        <f t="shared" si="33"/>
        <v>0</v>
      </c>
      <c r="AR147" s="140" t="s">
        <v>164</v>
      </c>
      <c r="AT147" s="140" t="s">
        <v>160</v>
      </c>
      <c r="AU147" s="140" t="s">
        <v>79</v>
      </c>
      <c r="AY147" s="17" t="s">
        <v>157</v>
      </c>
      <c r="BE147" s="141">
        <f t="shared" si="34"/>
        <v>0</v>
      </c>
      <c r="BF147" s="141">
        <f t="shared" si="35"/>
        <v>0</v>
      </c>
      <c r="BG147" s="141">
        <f t="shared" si="36"/>
        <v>0</v>
      </c>
      <c r="BH147" s="141">
        <f t="shared" si="37"/>
        <v>0</v>
      </c>
      <c r="BI147" s="141">
        <f t="shared" si="38"/>
        <v>0</v>
      </c>
      <c r="BJ147" s="17" t="s">
        <v>79</v>
      </c>
      <c r="BK147" s="141">
        <f t="shared" si="39"/>
        <v>0</v>
      </c>
      <c r="BL147" s="17" t="s">
        <v>164</v>
      </c>
      <c r="BM147" s="140" t="s">
        <v>1460</v>
      </c>
    </row>
    <row r="148" spans="2:65" s="1" customFormat="1" ht="16.5" customHeight="1">
      <c r="B148" s="128"/>
      <c r="C148" s="281" t="s">
        <v>1265</v>
      </c>
      <c r="D148" s="281" t="s">
        <v>160</v>
      </c>
      <c r="E148" s="282" t="s">
        <v>1461</v>
      </c>
      <c r="F148" s="283" t="s">
        <v>1462</v>
      </c>
      <c r="G148" s="284" t="s">
        <v>661</v>
      </c>
      <c r="H148" s="285">
        <v>1</v>
      </c>
      <c r="I148" s="286"/>
      <c r="J148" s="286">
        <f t="shared" si="30"/>
        <v>0</v>
      </c>
      <c r="K148" s="284" t="s">
        <v>1917</v>
      </c>
      <c r="L148" s="32"/>
      <c r="M148" s="136" t="s">
        <v>3</v>
      </c>
      <c r="N148" s="137" t="s">
        <v>42</v>
      </c>
      <c r="P148" s="138">
        <f t="shared" si="31"/>
        <v>0</v>
      </c>
      <c r="Q148" s="138">
        <v>0</v>
      </c>
      <c r="R148" s="138">
        <f t="shared" si="32"/>
        <v>0</v>
      </c>
      <c r="S148" s="138">
        <v>0</v>
      </c>
      <c r="T148" s="139">
        <f t="shared" si="33"/>
        <v>0</v>
      </c>
      <c r="AR148" s="140" t="s">
        <v>164</v>
      </c>
      <c r="AT148" s="140" t="s">
        <v>160</v>
      </c>
      <c r="AU148" s="140" t="s">
        <v>79</v>
      </c>
      <c r="AY148" s="17" t="s">
        <v>157</v>
      </c>
      <c r="BE148" s="141">
        <f t="shared" si="34"/>
        <v>0</v>
      </c>
      <c r="BF148" s="141">
        <f t="shared" si="35"/>
        <v>0</v>
      </c>
      <c r="BG148" s="141">
        <f t="shared" si="36"/>
        <v>0</v>
      </c>
      <c r="BH148" s="141">
        <f t="shared" si="37"/>
        <v>0</v>
      </c>
      <c r="BI148" s="141">
        <f t="shared" si="38"/>
        <v>0</v>
      </c>
      <c r="BJ148" s="17" t="s">
        <v>79</v>
      </c>
      <c r="BK148" s="141">
        <f t="shared" si="39"/>
        <v>0</v>
      </c>
      <c r="BL148" s="17" t="s">
        <v>164</v>
      </c>
      <c r="BM148" s="140" t="s">
        <v>1463</v>
      </c>
    </row>
    <row r="149" spans="2:65" s="1" customFormat="1" ht="16.5" customHeight="1">
      <c r="B149" s="128"/>
      <c r="C149" s="281" t="s">
        <v>1464</v>
      </c>
      <c r="D149" s="281" t="s">
        <v>160</v>
      </c>
      <c r="E149" s="282" t="s">
        <v>1465</v>
      </c>
      <c r="F149" s="283" t="s">
        <v>1466</v>
      </c>
      <c r="G149" s="284" t="s">
        <v>661</v>
      </c>
      <c r="H149" s="285">
        <v>2</v>
      </c>
      <c r="I149" s="286"/>
      <c r="J149" s="286">
        <f t="shared" si="30"/>
        <v>0</v>
      </c>
      <c r="K149" s="284" t="s">
        <v>1917</v>
      </c>
      <c r="L149" s="32"/>
      <c r="M149" s="136" t="s">
        <v>3</v>
      </c>
      <c r="N149" s="137" t="s">
        <v>42</v>
      </c>
      <c r="P149" s="138">
        <f t="shared" si="31"/>
        <v>0</v>
      </c>
      <c r="Q149" s="138">
        <v>0</v>
      </c>
      <c r="R149" s="138">
        <f t="shared" si="32"/>
        <v>0</v>
      </c>
      <c r="S149" s="138">
        <v>0</v>
      </c>
      <c r="T149" s="139">
        <f t="shared" si="33"/>
        <v>0</v>
      </c>
      <c r="AR149" s="140" t="s">
        <v>164</v>
      </c>
      <c r="AT149" s="140" t="s">
        <v>160</v>
      </c>
      <c r="AU149" s="140" t="s">
        <v>79</v>
      </c>
      <c r="AY149" s="17" t="s">
        <v>157</v>
      </c>
      <c r="BE149" s="141">
        <f t="shared" si="34"/>
        <v>0</v>
      </c>
      <c r="BF149" s="141">
        <f t="shared" si="35"/>
        <v>0</v>
      </c>
      <c r="BG149" s="141">
        <f t="shared" si="36"/>
        <v>0</v>
      </c>
      <c r="BH149" s="141">
        <f t="shared" si="37"/>
        <v>0</v>
      </c>
      <c r="BI149" s="141">
        <f t="shared" si="38"/>
        <v>0</v>
      </c>
      <c r="BJ149" s="17" t="s">
        <v>79</v>
      </c>
      <c r="BK149" s="141">
        <f t="shared" si="39"/>
        <v>0</v>
      </c>
      <c r="BL149" s="17" t="s">
        <v>164</v>
      </c>
      <c r="BM149" s="140" t="s">
        <v>1467</v>
      </c>
    </row>
    <row r="150" spans="2:65" s="1" customFormat="1" ht="21.75" customHeight="1">
      <c r="B150" s="128"/>
      <c r="C150" s="281" t="s">
        <v>1268</v>
      </c>
      <c r="D150" s="281" t="s">
        <v>160</v>
      </c>
      <c r="E150" s="282" t="s">
        <v>1468</v>
      </c>
      <c r="F150" s="283" t="s">
        <v>1469</v>
      </c>
      <c r="G150" s="284" t="s">
        <v>661</v>
      </c>
      <c r="H150" s="285">
        <v>7</v>
      </c>
      <c r="I150" s="286"/>
      <c r="J150" s="286">
        <f t="shared" si="30"/>
        <v>0</v>
      </c>
      <c r="K150" s="284" t="s">
        <v>1917</v>
      </c>
      <c r="L150" s="32"/>
      <c r="M150" s="136" t="s">
        <v>3</v>
      </c>
      <c r="N150" s="137" t="s">
        <v>42</v>
      </c>
      <c r="P150" s="138">
        <f t="shared" si="31"/>
        <v>0</v>
      </c>
      <c r="Q150" s="138">
        <v>0</v>
      </c>
      <c r="R150" s="138">
        <f t="shared" si="32"/>
        <v>0</v>
      </c>
      <c r="S150" s="138">
        <v>0</v>
      </c>
      <c r="T150" s="139">
        <f t="shared" si="33"/>
        <v>0</v>
      </c>
      <c r="AR150" s="140" t="s">
        <v>164</v>
      </c>
      <c r="AT150" s="140" t="s">
        <v>160</v>
      </c>
      <c r="AU150" s="140" t="s">
        <v>79</v>
      </c>
      <c r="AY150" s="17" t="s">
        <v>157</v>
      </c>
      <c r="BE150" s="141">
        <f t="shared" si="34"/>
        <v>0</v>
      </c>
      <c r="BF150" s="141">
        <f t="shared" si="35"/>
        <v>0</v>
      </c>
      <c r="BG150" s="141">
        <f t="shared" si="36"/>
        <v>0</v>
      </c>
      <c r="BH150" s="141">
        <f t="shared" si="37"/>
        <v>0</v>
      </c>
      <c r="BI150" s="141">
        <f t="shared" si="38"/>
        <v>0</v>
      </c>
      <c r="BJ150" s="17" t="s">
        <v>79</v>
      </c>
      <c r="BK150" s="141">
        <f t="shared" si="39"/>
        <v>0</v>
      </c>
      <c r="BL150" s="17" t="s">
        <v>164</v>
      </c>
      <c r="BM150" s="140" t="s">
        <v>1470</v>
      </c>
    </row>
    <row r="151" spans="2:65" s="1" customFormat="1" ht="21.75" customHeight="1">
      <c r="B151" s="128"/>
      <c r="C151" s="281" t="s">
        <v>1471</v>
      </c>
      <c r="D151" s="281" t="s">
        <v>160</v>
      </c>
      <c r="E151" s="282" t="s">
        <v>1472</v>
      </c>
      <c r="F151" s="283" t="s">
        <v>1473</v>
      </c>
      <c r="G151" s="284" t="s">
        <v>661</v>
      </c>
      <c r="H151" s="285">
        <v>4</v>
      </c>
      <c r="I151" s="286"/>
      <c r="J151" s="286">
        <f t="shared" si="30"/>
        <v>0</v>
      </c>
      <c r="K151" s="284" t="s">
        <v>1917</v>
      </c>
      <c r="L151" s="32"/>
      <c r="M151" s="136" t="s">
        <v>3</v>
      </c>
      <c r="N151" s="137" t="s">
        <v>42</v>
      </c>
      <c r="P151" s="138">
        <f t="shared" si="31"/>
        <v>0</v>
      </c>
      <c r="Q151" s="138">
        <v>0</v>
      </c>
      <c r="R151" s="138">
        <f t="shared" si="32"/>
        <v>0</v>
      </c>
      <c r="S151" s="138">
        <v>0</v>
      </c>
      <c r="T151" s="139">
        <f t="shared" si="33"/>
        <v>0</v>
      </c>
      <c r="AR151" s="140" t="s">
        <v>164</v>
      </c>
      <c r="AT151" s="140" t="s">
        <v>160</v>
      </c>
      <c r="AU151" s="140" t="s">
        <v>79</v>
      </c>
      <c r="AY151" s="17" t="s">
        <v>157</v>
      </c>
      <c r="BE151" s="141">
        <f t="shared" si="34"/>
        <v>0</v>
      </c>
      <c r="BF151" s="141">
        <f t="shared" si="35"/>
        <v>0</v>
      </c>
      <c r="BG151" s="141">
        <f t="shared" si="36"/>
        <v>0</v>
      </c>
      <c r="BH151" s="141">
        <f t="shared" si="37"/>
        <v>0</v>
      </c>
      <c r="BI151" s="141">
        <f t="shared" si="38"/>
        <v>0</v>
      </c>
      <c r="BJ151" s="17" t="s">
        <v>79</v>
      </c>
      <c r="BK151" s="141">
        <f t="shared" si="39"/>
        <v>0</v>
      </c>
      <c r="BL151" s="17" t="s">
        <v>164</v>
      </c>
      <c r="BM151" s="140" t="s">
        <v>1474</v>
      </c>
    </row>
    <row r="152" spans="2:65" s="1" customFormat="1" ht="21.75" customHeight="1">
      <c r="B152" s="128"/>
      <c r="C152" s="281" t="s">
        <v>1271</v>
      </c>
      <c r="D152" s="281" t="s">
        <v>160</v>
      </c>
      <c r="E152" s="282" t="s">
        <v>1475</v>
      </c>
      <c r="F152" s="283" t="s">
        <v>1476</v>
      </c>
      <c r="G152" s="284" t="s">
        <v>661</v>
      </c>
      <c r="H152" s="285">
        <v>1</v>
      </c>
      <c r="I152" s="286"/>
      <c r="J152" s="286">
        <f t="shared" si="30"/>
        <v>0</v>
      </c>
      <c r="K152" s="284" t="s">
        <v>1917</v>
      </c>
      <c r="L152" s="32"/>
      <c r="M152" s="136" t="s">
        <v>3</v>
      </c>
      <c r="N152" s="137" t="s">
        <v>42</v>
      </c>
      <c r="P152" s="138">
        <f t="shared" si="31"/>
        <v>0</v>
      </c>
      <c r="Q152" s="138">
        <v>0</v>
      </c>
      <c r="R152" s="138">
        <f t="shared" si="32"/>
        <v>0</v>
      </c>
      <c r="S152" s="138">
        <v>0</v>
      </c>
      <c r="T152" s="139">
        <f t="shared" si="33"/>
        <v>0</v>
      </c>
      <c r="AR152" s="140" t="s">
        <v>164</v>
      </c>
      <c r="AT152" s="140" t="s">
        <v>160</v>
      </c>
      <c r="AU152" s="140" t="s">
        <v>79</v>
      </c>
      <c r="AY152" s="17" t="s">
        <v>157</v>
      </c>
      <c r="BE152" s="141">
        <f t="shared" si="34"/>
        <v>0</v>
      </c>
      <c r="BF152" s="141">
        <f t="shared" si="35"/>
        <v>0</v>
      </c>
      <c r="BG152" s="141">
        <f t="shared" si="36"/>
        <v>0</v>
      </c>
      <c r="BH152" s="141">
        <f t="shared" si="37"/>
        <v>0</v>
      </c>
      <c r="BI152" s="141">
        <f t="shared" si="38"/>
        <v>0</v>
      </c>
      <c r="BJ152" s="17" t="s">
        <v>79</v>
      </c>
      <c r="BK152" s="141">
        <f t="shared" si="39"/>
        <v>0</v>
      </c>
      <c r="BL152" s="17" t="s">
        <v>164</v>
      </c>
      <c r="BM152" s="140" t="s">
        <v>1477</v>
      </c>
    </row>
    <row r="153" spans="2:65" s="1" customFormat="1" ht="21.75" customHeight="1">
      <c r="B153" s="128"/>
      <c r="C153" s="281" t="s">
        <v>1478</v>
      </c>
      <c r="D153" s="281" t="s">
        <v>160</v>
      </c>
      <c r="E153" s="282" t="s">
        <v>1479</v>
      </c>
      <c r="F153" s="283" t="s">
        <v>1480</v>
      </c>
      <c r="G153" s="284" t="s">
        <v>661</v>
      </c>
      <c r="H153" s="285">
        <v>10</v>
      </c>
      <c r="I153" s="286"/>
      <c r="J153" s="286">
        <f t="shared" si="30"/>
        <v>0</v>
      </c>
      <c r="K153" s="284" t="s">
        <v>1917</v>
      </c>
      <c r="L153" s="32"/>
      <c r="M153" s="136" t="s">
        <v>3</v>
      </c>
      <c r="N153" s="137" t="s">
        <v>42</v>
      </c>
      <c r="P153" s="138">
        <f t="shared" si="31"/>
        <v>0</v>
      </c>
      <c r="Q153" s="138">
        <v>0</v>
      </c>
      <c r="R153" s="138">
        <f t="shared" si="32"/>
        <v>0</v>
      </c>
      <c r="S153" s="138">
        <v>0</v>
      </c>
      <c r="T153" s="139">
        <f t="shared" si="33"/>
        <v>0</v>
      </c>
      <c r="AR153" s="140" t="s">
        <v>164</v>
      </c>
      <c r="AT153" s="140" t="s">
        <v>160</v>
      </c>
      <c r="AU153" s="140" t="s">
        <v>79</v>
      </c>
      <c r="AY153" s="17" t="s">
        <v>157</v>
      </c>
      <c r="BE153" s="141">
        <f t="shared" si="34"/>
        <v>0</v>
      </c>
      <c r="BF153" s="141">
        <f t="shared" si="35"/>
        <v>0</v>
      </c>
      <c r="BG153" s="141">
        <f t="shared" si="36"/>
        <v>0</v>
      </c>
      <c r="BH153" s="141">
        <f t="shared" si="37"/>
        <v>0</v>
      </c>
      <c r="BI153" s="141">
        <f t="shared" si="38"/>
        <v>0</v>
      </c>
      <c r="BJ153" s="17" t="s">
        <v>79</v>
      </c>
      <c r="BK153" s="141">
        <f t="shared" si="39"/>
        <v>0</v>
      </c>
      <c r="BL153" s="17" t="s">
        <v>164</v>
      </c>
      <c r="BM153" s="140" t="s">
        <v>1481</v>
      </c>
    </row>
    <row r="154" spans="2:65" s="1" customFormat="1" ht="21.75" customHeight="1">
      <c r="B154" s="128"/>
      <c r="C154" s="281" t="s">
        <v>1274</v>
      </c>
      <c r="D154" s="281" t="s">
        <v>160</v>
      </c>
      <c r="E154" s="282" t="s">
        <v>1482</v>
      </c>
      <c r="F154" s="283" t="s">
        <v>1483</v>
      </c>
      <c r="G154" s="284" t="s">
        <v>661</v>
      </c>
      <c r="H154" s="285">
        <v>1</v>
      </c>
      <c r="I154" s="286"/>
      <c r="J154" s="286">
        <f t="shared" si="30"/>
        <v>0</v>
      </c>
      <c r="K154" s="284" t="s">
        <v>1917</v>
      </c>
      <c r="L154" s="32"/>
      <c r="M154" s="136" t="s">
        <v>3</v>
      </c>
      <c r="N154" s="137" t="s">
        <v>42</v>
      </c>
      <c r="P154" s="138">
        <f t="shared" si="31"/>
        <v>0</v>
      </c>
      <c r="Q154" s="138">
        <v>0</v>
      </c>
      <c r="R154" s="138">
        <f t="shared" si="32"/>
        <v>0</v>
      </c>
      <c r="S154" s="138">
        <v>0</v>
      </c>
      <c r="T154" s="139">
        <f t="shared" si="33"/>
        <v>0</v>
      </c>
      <c r="AR154" s="140" t="s">
        <v>164</v>
      </c>
      <c r="AT154" s="140" t="s">
        <v>160</v>
      </c>
      <c r="AU154" s="140" t="s">
        <v>79</v>
      </c>
      <c r="AY154" s="17" t="s">
        <v>157</v>
      </c>
      <c r="BE154" s="141">
        <f t="shared" si="34"/>
        <v>0</v>
      </c>
      <c r="BF154" s="141">
        <f t="shared" si="35"/>
        <v>0</v>
      </c>
      <c r="BG154" s="141">
        <f t="shared" si="36"/>
        <v>0</v>
      </c>
      <c r="BH154" s="141">
        <f t="shared" si="37"/>
        <v>0</v>
      </c>
      <c r="BI154" s="141">
        <f t="shared" si="38"/>
        <v>0</v>
      </c>
      <c r="BJ154" s="17" t="s">
        <v>79</v>
      </c>
      <c r="BK154" s="141">
        <f t="shared" si="39"/>
        <v>0</v>
      </c>
      <c r="BL154" s="17" t="s">
        <v>164</v>
      </c>
      <c r="BM154" s="140" t="s">
        <v>1484</v>
      </c>
    </row>
    <row r="155" spans="2:65" s="1" customFormat="1" ht="16.5" customHeight="1">
      <c r="B155" s="128"/>
      <c r="C155" s="281" t="s">
        <v>1485</v>
      </c>
      <c r="D155" s="281" t="s">
        <v>160</v>
      </c>
      <c r="E155" s="282" t="s">
        <v>1486</v>
      </c>
      <c r="F155" s="283" t="s">
        <v>1487</v>
      </c>
      <c r="G155" s="284" t="s">
        <v>661</v>
      </c>
      <c r="H155" s="285">
        <v>1</v>
      </c>
      <c r="I155" s="286"/>
      <c r="J155" s="286">
        <f t="shared" si="30"/>
        <v>0</v>
      </c>
      <c r="K155" s="284" t="s">
        <v>1917</v>
      </c>
      <c r="L155" s="32"/>
      <c r="M155" s="136" t="s">
        <v>3</v>
      </c>
      <c r="N155" s="137" t="s">
        <v>42</v>
      </c>
      <c r="P155" s="138">
        <f t="shared" si="31"/>
        <v>0</v>
      </c>
      <c r="Q155" s="138">
        <v>0</v>
      </c>
      <c r="R155" s="138">
        <f t="shared" si="32"/>
        <v>0</v>
      </c>
      <c r="S155" s="138">
        <v>0</v>
      </c>
      <c r="T155" s="139">
        <f t="shared" si="33"/>
        <v>0</v>
      </c>
      <c r="AR155" s="140" t="s">
        <v>164</v>
      </c>
      <c r="AT155" s="140" t="s">
        <v>160</v>
      </c>
      <c r="AU155" s="140" t="s">
        <v>79</v>
      </c>
      <c r="AY155" s="17" t="s">
        <v>157</v>
      </c>
      <c r="BE155" s="141">
        <f t="shared" si="34"/>
        <v>0</v>
      </c>
      <c r="BF155" s="141">
        <f t="shared" si="35"/>
        <v>0</v>
      </c>
      <c r="BG155" s="141">
        <f t="shared" si="36"/>
        <v>0</v>
      </c>
      <c r="BH155" s="141">
        <f t="shared" si="37"/>
        <v>0</v>
      </c>
      <c r="BI155" s="141">
        <f t="shared" si="38"/>
        <v>0</v>
      </c>
      <c r="BJ155" s="17" t="s">
        <v>79</v>
      </c>
      <c r="BK155" s="141">
        <f t="shared" si="39"/>
        <v>0</v>
      </c>
      <c r="BL155" s="17" t="s">
        <v>164</v>
      </c>
      <c r="BM155" s="140" t="s">
        <v>1488</v>
      </c>
    </row>
    <row r="156" spans="2:65" s="1" customFormat="1" ht="24.2" customHeight="1">
      <c r="B156" s="128"/>
      <c r="C156" s="281" t="s">
        <v>1277</v>
      </c>
      <c r="D156" s="281" t="s">
        <v>160</v>
      </c>
      <c r="E156" s="282" t="s">
        <v>1489</v>
      </c>
      <c r="F156" s="283" t="s">
        <v>1490</v>
      </c>
      <c r="G156" s="284" t="s">
        <v>661</v>
      </c>
      <c r="H156" s="285">
        <v>1</v>
      </c>
      <c r="I156" s="286"/>
      <c r="J156" s="286">
        <f t="shared" si="30"/>
        <v>0</v>
      </c>
      <c r="K156" s="284" t="s">
        <v>1917</v>
      </c>
      <c r="L156" s="32"/>
      <c r="M156" s="136" t="s">
        <v>3</v>
      </c>
      <c r="N156" s="137" t="s">
        <v>42</v>
      </c>
      <c r="P156" s="138">
        <f t="shared" si="31"/>
        <v>0</v>
      </c>
      <c r="Q156" s="138">
        <v>0</v>
      </c>
      <c r="R156" s="138">
        <f t="shared" si="32"/>
        <v>0</v>
      </c>
      <c r="S156" s="138">
        <v>0</v>
      </c>
      <c r="T156" s="139">
        <f t="shared" si="33"/>
        <v>0</v>
      </c>
      <c r="AR156" s="140" t="s">
        <v>164</v>
      </c>
      <c r="AT156" s="140" t="s">
        <v>160</v>
      </c>
      <c r="AU156" s="140" t="s">
        <v>79</v>
      </c>
      <c r="AY156" s="17" t="s">
        <v>157</v>
      </c>
      <c r="BE156" s="141">
        <f t="shared" si="34"/>
        <v>0</v>
      </c>
      <c r="BF156" s="141">
        <f t="shared" si="35"/>
        <v>0</v>
      </c>
      <c r="BG156" s="141">
        <f t="shared" si="36"/>
        <v>0</v>
      </c>
      <c r="BH156" s="141">
        <f t="shared" si="37"/>
        <v>0</v>
      </c>
      <c r="BI156" s="141">
        <f t="shared" si="38"/>
        <v>0</v>
      </c>
      <c r="BJ156" s="17" t="s">
        <v>79</v>
      </c>
      <c r="BK156" s="141">
        <f t="shared" si="39"/>
        <v>0</v>
      </c>
      <c r="BL156" s="17" t="s">
        <v>164</v>
      </c>
      <c r="BM156" s="140" t="s">
        <v>1491</v>
      </c>
    </row>
    <row r="157" spans="2:65" s="1" customFormat="1" ht="16.5" customHeight="1">
      <c r="B157" s="128"/>
      <c r="C157" s="281" t="s">
        <v>1492</v>
      </c>
      <c r="D157" s="281" t="s">
        <v>160</v>
      </c>
      <c r="E157" s="282" t="s">
        <v>1493</v>
      </c>
      <c r="F157" s="283" t="s">
        <v>1494</v>
      </c>
      <c r="G157" s="284" t="s">
        <v>661</v>
      </c>
      <c r="H157" s="285">
        <v>1</v>
      </c>
      <c r="I157" s="286"/>
      <c r="J157" s="286">
        <f t="shared" si="30"/>
        <v>0</v>
      </c>
      <c r="K157" s="284" t="s">
        <v>1917</v>
      </c>
      <c r="L157" s="32"/>
      <c r="M157" s="136" t="s">
        <v>3</v>
      </c>
      <c r="N157" s="137" t="s">
        <v>42</v>
      </c>
      <c r="P157" s="138">
        <f t="shared" si="31"/>
        <v>0</v>
      </c>
      <c r="Q157" s="138">
        <v>0</v>
      </c>
      <c r="R157" s="138">
        <f t="shared" si="32"/>
        <v>0</v>
      </c>
      <c r="S157" s="138">
        <v>0</v>
      </c>
      <c r="T157" s="139">
        <f t="shared" si="33"/>
        <v>0</v>
      </c>
      <c r="AR157" s="140" t="s">
        <v>164</v>
      </c>
      <c r="AT157" s="140" t="s">
        <v>160</v>
      </c>
      <c r="AU157" s="140" t="s">
        <v>79</v>
      </c>
      <c r="AY157" s="17" t="s">
        <v>157</v>
      </c>
      <c r="BE157" s="141">
        <f t="shared" si="34"/>
        <v>0</v>
      </c>
      <c r="BF157" s="141">
        <f t="shared" si="35"/>
        <v>0</v>
      </c>
      <c r="BG157" s="141">
        <f t="shared" si="36"/>
        <v>0</v>
      </c>
      <c r="BH157" s="141">
        <f t="shared" si="37"/>
        <v>0</v>
      </c>
      <c r="BI157" s="141">
        <f t="shared" si="38"/>
        <v>0</v>
      </c>
      <c r="BJ157" s="17" t="s">
        <v>79</v>
      </c>
      <c r="BK157" s="141">
        <f t="shared" si="39"/>
        <v>0</v>
      </c>
      <c r="BL157" s="17" t="s">
        <v>164</v>
      </c>
      <c r="BM157" s="140" t="s">
        <v>1495</v>
      </c>
    </row>
    <row r="158" spans="2:65" s="1" customFormat="1" ht="16.5" customHeight="1">
      <c r="B158" s="128"/>
      <c r="C158" s="281" t="s">
        <v>1280</v>
      </c>
      <c r="D158" s="281" t="s">
        <v>160</v>
      </c>
      <c r="E158" s="282" t="s">
        <v>1496</v>
      </c>
      <c r="F158" s="283" t="s">
        <v>1497</v>
      </c>
      <c r="G158" s="284" t="s">
        <v>661</v>
      </c>
      <c r="H158" s="285">
        <v>1</v>
      </c>
      <c r="I158" s="286"/>
      <c r="J158" s="286">
        <f t="shared" si="30"/>
        <v>0</v>
      </c>
      <c r="K158" s="284" t="s">
        <v>1917</v>
      </c>
      <c r="L158" s="32"/>
      <c r="M158" s="136" t="s">
        <v>3</v>
      </c>
      <c r="N158" s="137" t="s">
        <v>42</v>
      </c>
      <c r="P158" s="138">
        <f t="shared" si="31"/>
        <v>0</v>
      </c>
      <c r="Q158" s="138">
        <v>0</v>
      </c>
      <c r="R158" s="138">
        <f t="shared" si="32"/>
        <v>0</v>
      </c>
      <c r="S158" s="138">
        <v>0</v>
      </c>
      <c r="T158" s="139">
        <f t="shared" si="33"/>
        <v>0</v>
      </c>
      <c r="AR158" s="140" t="s">
        <v>164</v>
      </c>
      <c r="AT158" s="140" t="s">
        <v>160</v>
      </c>
      <c r="AU158" s="140" t="s">
        <v>79</v>
      </c>
      <c r="AY158" s="17" t="s">
        <v>157</v>
      </c>
      <c r="BE158" s="141">
        <f t="shared" si="34"/>
        <v>0</v>
      </c>
      <c r="BF158" s="141">
        <f t="shared" si="35"/>
        <v>0</v>
      </c>
      <c r="BG158" s="141">
        <f t="shared" si="36"/>
        <v>0</v>
      </c>
      <c r="BH158" s="141">
        <f t="shared" si="37"/>
        <v>0</v>
      </c>
      <c r="BI158" s="141">
        <f t="shared" si="38"/>
        <v>0</v>
      </c>
      <c r="BJ158" s="17" t="s">
        <v>79</v>
      </c>
      <c r="BK158" s="141">
        <f t="shared" si="39"/>
        <v>0</v>
      </c>
      <c r="BL158" s="17" t="s">
        <v>164</v>
      </c>
      <c r="BM158" s="140" t="s">
        <v>1498</v>
      </c>
    </row>
    <row r="159" spans="2:65" s="1" customFormat="1" ht="24.2" customHeight="1">
      <c r="B159" s="128"/>
      <c r="C159" s="281" t="s">
        <v>1499</v>
      </c>
      <c r="D159" s="281" t="s">
        <v>160</v>
      </c>
      <c r="E159" s="282" t="s">
        <v>1500</v>
      </c>
      <c r="F159" s="283" t="s">
        <v>1501</v>
      </c>
      <c r="G159" s="284" t="s">
        <v>661</v>
      </c>
      <c r="H159" s="285">
        <v>1</v>
      </c>
      <c r="I159" s="286"/>
      <c r="J159" s="286">
        <f t="shared" si="30"/>
        <v>0</v>
      </c>
      <c r="K159" s="284" t="s">
        <v>1917</v>
      </c>
      <c r="L159" s="32"/>
      <c r="M159" s="136" t="s">
        <v>3</v>
      </c>
      <c r="N159" s="137" t="s">
        <v>42</v>
      </c>
      <c r="P159" s="138">
        <f t="shared" si="31"/>
        <v>0</v>
      </c>
      <c r="Q159" s="138">
        <v>0</v>
      </c>
      <c r="R159" s="138">
        <f t="shared" si="32"/>
        <v>0</v>
      </c>
      <c r="S159" s="138">
        <v>0</v>
      </c>
      <c r="T159" s="139">
        <f t="shared" si="33"/>
        <v>0</v>
      </c>
      <c r="AR159" s="140" t="s">
        <v>164</v>
      </c>
      <c r="AT159" s="140" t="s">
        <v>160</v>
      </c>
      <c r="AU159" s="140" t="s">
        <v>79</v>
      </c>
      <c r="AY159" s="17" t="s">
        <v>157</v>
      </c>
      <c r="BE159" s="141">
        <f t="shared" si="34"/>
        <v>0</v>
      </c>
      <c r="BF159" s="141">
        <f t="shared" si="35"/>
        <v>0</v>
      </c>
      <c r="BG159" s="141">
        <f t="shared" si="36"/>
        <v>0</v>
      </c>
      <c r="BH159" s="141">
        <f t="shared" si="37"/>
        <v>0</v>
      </c>
      <c r="BI159" s="141">
        <f t="shared" si="38"/>
        <v>0</v>
      </c>
      <c r="BJ159" s="17" t="s">
        <v>79</v>
      </c>
      <c r="BK159" s="141">
        <f t="shared" si="39"/>
        <v>0</v>
      </c>
      <c r="BL159" s="17" t="s">
        <v>164</v>
      </c>
      <c r="BM159" s="140" t="s">
        <v>1502</v>
      </c>
    </row>
    <row r="160" spans="2:65" s="1" customFormat="1" ht="21.75" customHeight="1">
      <c r="B160" s="128"/>
      <c r="C160" s="281" t="s">
        <v>1283</v>
      </c>
      <c r="D160" s="281" t="s">
        <v>160</v>
      </c>
      <c r="E160" s="282" t="s">
        <v>1503</v>
      </c>
      <c r="F160" s="283" t="s">
        <v>1504</v>
      </c>
      <c r="G160" s="284" t="s">
        <v>661</v>
      </c>
      <c r="H160" s="285">
        <v>1</v>
      </c>
      <c r="I160" s="286"/>
      <c r="J160" s="286">
        <f t="shared" si="30"/>
        <v>0</v>
      </c>
      <c r="K160" s="284" t="s">
        <v>1917</v>
      </c>
      <c r="L160" s="32"/>
      <c r="M160" s="136" t="s">
        <v>3</v>
      </c>
      <c r="N160" s="137" t="s">
        <v>42</v>
      </c>
      <c r="P160" s="138">
        <f t="shared" si="31"/>
        <v>0</v>
      </c>
      <c r="Q160" s="138">
        <v>0</v>
      </c>
      <c r="R160" s="138">
        <f t="shared" si="32"/>
        <v>0</v>
      </c>
      <c r="S160" s="138">
        <v>0</v>
      </c>
      <c r="T160" s="139">
        <f t="shared" si="33"/>
        <v>0</v>
      </c>
      <c r="AR160" s="140" t="s">
        <v>164</v>
      </c>
      <c r="AT160" s="140" t="s">
        <v>160</v>
      </c>
      <c r="AU160" s="140" t="s">
        <v>79</v>
      </c>
      <c r="AY160" s="17" t="s">
        <v>157</v>
      </c>
      <c r="BE160" s="141">
        <f t="shared" si="34"/>
        <v>0</v>
      </c>
      <c r="BF160" s="141">
        <f t="shared" si="35"/>
        <v>0</v>
      </c>
      <c r="BG160" s="141">
        <f t="shared" si="36"/>
        <v>0</v>
      </c>
      <c r="BH160" s="141">
        <f t="shared" si="37"/>
        <v>0</v>
      </c>
      <c r="BI160" s="141">
        <f t="shared" si="38"/>
        <v>0</v>
      </c>
      <c r="BJ160" s="17" t="s">
        <v>79</v>
      </c>
      <c r="BK160" s="141">
        <f t="shared" si="39"/>
        <v>0</v>
      </c>
      <c r="BL160" s="17" t="s">
        <v>164</v>
      </c>
      <c r="BM160" s="140" t="s">
        <v>1505</v>
      </c>
    </row>
    <row r="161" spans="2:65" s="1" customFormat="1" ht="24.2" customHeight="1">
      <c r="B161" s="128"/>
      <c r="C161" s="281" t="s">
        <v>1506</v>
      </c>
      <c r="D161" s="281" t="s">
        <v>160</v>
      </c>
      <c r="E161" s="282" t="s">
        <v>1507</v>
      </c>
      <c r="F161" s="283" t="s">
        <v>1508</v>
      </c>
      <c r="G161" s="284" t="s">
        <v>661</v>
      </c>
      <c r="H161" s="285">
        <v>1</v>
      </c>
      <c r="I161" s="286"/>
      <c r="J161" s="286">
        <f t="shared" si="30"/>
        <v>0</v>
      </c>
      <c r="K161" s="284" t="s">
        <v>1917</v>
      </c>
      <c r="L161" s="32"/>
      <c r="M161" s="136" t="s">
        <v>3</v>
      </c>
      <c r="N161" s="137" t="s">
        <v>42</v>
      </c>
      <c r="P161" s="138">
        <f t="shared" si="31"/>
        <v>0</v>
      </c>
      <c r="Q161" s="138">
        <v>0</v>
      </c>
      <c r="R161" s="138">
        <f t="shared" si="32"/>
        <v>0</v>
      </c>
      <c r="S161" s="138">
        <v>0</v>
      </c>
      <c r="T161" s="139">
        <f t="shared" si="33"/>
        <v>0</v>
      </c>
      <c r="AR161" s="140" t="s">
        <v>164</v>
      </c>
      <c r="AT161" s="140" t="s">
        <v>160</v>
      </c>
      <c r="AU161" s="140" t="s">
        <v>79</v>
      </c>
      <c r="AY161" s="17" t="s">
        <v>157</v>
      </c>
      <c r="BE161" s="141">
        <f t="shared" si="34"/>
        <v>0</v>
      </c>
      <c r="BF161" s="141">
        <f t="shared" si="35"/>
        <v>0</v>
      </c>
      <c r="BG161" s="141">
        <f t="shared" si="36"/>
        <v>0</v>
      </c>
      <c r="BH161" s="141">
        <f t="shared" si="37"/>
        <v>0</v>
      </c>
      <c r="BI161" s="141">
        <f t="shared" si="38"/>
        <v>0</v>
      </c>
      <c r="BJ161" s="17" t="s">
        <v>79</v>
      </c>
      <c r="BK161" s="141">
        <f t="shared" si="39"/>
        <v>0</v>
      </c>
      <c r="BL161" s="17" t="s">
        <v>164</v>
      </c>
      <c r="BM161" s="140" t="s">
        <v>1509</v>
      </c>
    </row>
    <row r="162" spans="2:47" s="1" customFormat="1" ht="19.5">
      <c r="B162" s="32"/>
      <c r="D162" s="143" t="s">
        <v>207</v>
      </c>
      <c r="F162" s="154" t="s">
        <v>1510</v>
      </c>
      <c r="I162" s="152"/>
      <c r="K162" s="15"/>
      <c r="L162" s="32"/>
      <c r="M162" s="153"/>
      <c r="T162" s="53"/>
      <c r="AT162" s="17" t="s">
        <v>207</v>
      </c>
      <c r="AU162" s="17" t="s">
        <v>79</v>
      </c>
    </row>
    <row r="163" spans="2:65" s="1" customFormat="1" ht="24.2" customHeight="1">
      <c r="B163" s="128"/>
      <c r="C163" s="281" t="s">
        <v>1286</v>
      </c>
      <c r="D163" s="281" t="s">
        <v>160</v>
      </c>
      <c r="E163" s="282" t="s">
        <v>1511</v>
      </c>
      <c r="F163" s="283" t="s">
        <v>1512</v>
      </c>
      <c r="G163" s="284" t="s">
        <v>661</v>
      </c>
      <c r="H163" s="285">
        <v>3</v>
      </c>
      <c r="I163" s="286"/>
      <c r="J163" s="286">
        <f aca="true" t="shared" si="40" ref="J163:J174">ROUND(I163*H163,2)</f>
        <v>0</v>
      </c>
      <c r="K163" s="284" t="s">
        <v>1917</v>
      </c>
      <c r="L163" s="32"/>
      <c r="M163" s="136" t="s">
        <v>3</v>
      </c>
      <c r="N163" s="137" t="s">
        <v>42</v>
      </c>
      <c r="P163" s="138">
        <f aca="true" t="shared" si="41" ref="P163:P174">O163*H163</f>
        <v>0</v>
      </c>
      <c r="Q163" s="138">
        <v>0</v>
      </c>
      <c r="R163" s="138">
        <f aca="true" t="shared" si="42" ref="R163:R174">Q163*H163</f>
        <v>0</v>
      </c>
      <c r="S163" s="138">
        <v>0</v>
      </c>
      <c r="T163" s="139">
        <f aca="true" t="shared" si="43" ref="T163:T174">S163*H163</f>
        <v>0</v>
      </c>
      <c r="AR163" s="140" t="s">
        <v>164</v>
      </c>
      <c r="AT163" s="140" t="s">
        <v>160</v>
      </c>
      <c r="AU163" s="140" t="s">
        <v>79</v>
      </c>
      <c r="AY163" s="17" t="s">
        <v>157</v>
      </c>
      <c r="BE163" s="141">
        <f aca="true" t="shared" si="44" ref="BE163:BE174">IF(N163="základní",J163,0)</f>
        <v>0</v>
      </c>
      <c r="BF163" s="141">
        <f aca="true" t="shared" si="45" ref="BF163:BF174">IF(N163="snížená",J163,0)</f>
        <v>0</v>
      </c>
      <c r="BG163" s="141">
        <f aca="true" t="shared" si="46" ref="BG163:BG174">IF(N163="zákl. přenesená",J163,0)</f>
        <v>0</v>
      </c>
      <c r="BH163" s="141">
        <f aca="true" t="shared" si="47" ref="BH163:BH174">IF(N163="sníž. přenesená",J163,0)</f>
        <v>0</v>
      </c>
      <c r="BI163" s="141">
        <f aca="true" t="shared" si="48" ref="BI163:BI174">IF(N163="nulová",J163,0)</f>
        <v>0</v>
      </c>
      <c r="BJ163" s="17" t="s">
        <v>79</v>
      </c>
      <c r="BK163" s="141">
        <f aca="true" t="shared" si="49" ref="BK163:BK174">ROUND(I163*H163,2)</f>
        <v>0</v>
      </c>
      <c r="BL163" s="17" t="s">
        <v>164</v>
      </c>
      <c r="BM163" s="140" t="s">
        <v>1513</v>
      </c>
    </row>
    <row r="164" spans="2:65" s="1" customFormat="1" ht="16.5" customHeight="1">
      <c r="B164" s="128"/>
      <c r="C164" s="281" t="s">
        <v>1514</v>
      </c>
      <c r="D164" s="281" t="s">
        <v>160</v>
      </c>
      <c r="E164" s="282" t="s">
        <v>1515</v>
      </c>
      <c r="F164" s="283" t="s">
        <v>1516</v>
      </c>
      <c r="G164" s="284" t="s">
        <v>661</v>
      </c>
      <c r="H164" s="285">
        <v>1</v>
      </c>
      <c r="I164" s="286"/>
      <c r="J164" s="286">
        <f t="shared" si="40"/>
        <v>0</v>
      </c>
      <c r="K164" s="284" t="s">
        <v>1917</v>
      </c>
      <c r="L164" s="32"/>
      <c r="M164" s="136" t="s">
        <v>3</v>
      </c>
      <c r="N164" s="137" t="s">
        <v>42</v>
      </c>
      <c r="P164" s="138">
        <f t="shared" si="41"/>
        <v>0</v>
      </c>
      <c r="Q164" s="138">
        <v>0</v>
      </c>
      <c r="R164" s="138">
        <f t="shared" si="42"/>
        <v>0</v>
      </c>
      <c r="S164" s="138">
        <v>0</v>
      </c>
      <c r="T164" s="139">
        <f t="shared" si="43"/>
        <v>0</v>
      </c>
      <c r="AR164" s="140" t="s">
        <v>164</v>
      </c>
      <c r="AT164" s="140" t="s">
        <v>160</v>
      </c>
      <c r="AU164" s="140" t="s">
        <v>79</v>
      </c>
      <c r="AY164" s="17" t="s">
        <v>157</v>
      </c>
      <c r="BE164" s="141">
        <f t="shared" si="44"/>
        <v>0</v>
      </c>
      <c r="BF164" s="141">
        <f t="shared" si="45"/>
        <v>0</v>
      </c>
      <c r="BG164" s="141">
        <f t="shared" si="46"/>
        <v>0</v>
      </c>
      <c r="BH164" s="141">
        <f t="shared" si="47"/>
        <v>0</v>
      </c>
      <c r="BI164" s="141">
        <f t="shared" si="48"/>
        <v>0</v>
      </c>
      <c r="BJ164" s="17" t="s">
        <v>79</v>
      </c>
      <c r="BK164" s="141">
        <f t="shared" si="49"/>
        <v>0</v>
      </c>
      <c r="BL164" s="17" t="s">
        <v>164</v>
      </c>
      <c r="BM164" s="140" t="s">
        <v>1517</v>
      </c>
    </row>
    <row r="165" spans="2:65" s="1" customFormat="1" ht="24.2" customHeight="1">
      <c r="B165" s="128"/>
      <c r="C165" s="281" t="s">
        <v>1289</v>
      </c>
      <c r="D165" s="281" t="s">
        <v>160</v>
      </c>
      <c r="E165" s="282" t="s">
        <v>1518</v>
      </c>
      <c r="F165" s="283" t="s">
        <v>1519</v>
      </c>
      <c r="G165" s="284" t="s">
        <v>661</v>
      </c>
      <c r="H165" s="285">
        <v>1</v>
      </c>
      <c r="I165" s="286"/>
      <c r="J165" s="286">
        <f t="shared" si="40"/>
        <v>0</v>
      </c>
      <c r="K165" s="284" t="s">
        <v>1917</v>
      </c>
      <c r="L165" s="32"/>
      <c r="M165" s="136" t="s">
        <v>3</v>
      </c>
      <c r="N165" s="137" t="s">
        <v>42</v>
      </c>
      <c r="P165" s="138">
        <f t="shared" si="41"/>
        <v>0</v>
      </c>
      <c r="Q165" s="138">
        <v>0</v>
      </c>
      <c r="R165" s="138">
        <f t="shared" si="42"/>
        <v>0</v>
      </c>
      <c r="S165" s="138">
        <v>0</v>
      </c>
      <c r="T165" s="139">
        <f t="shared" si="43"/>
        <v>0</v>
      </c>
      <c r="AR165" s="140" t="s">
        <v>164</v>
      </c>
      <c r="AT165" s="140" t="s">
        <v>160</v>
      </c>
      <c r="AU165" s="140" t="s">
        <v>79</v>
      </c>
      <c r="AY165" s="17" t="s">
        <v>157</v>
      </c>
      <c r="BE165" s="141">
        <f t="shared" si="44"/>
        <v>0</v>
      </c>
      <c r="BF165" s="141">
        <f t="shared" si="45"/>
        <v>0</v>
      </c>
      <c r="BG165" s="141">
        <f t="shared" si="46"/>
        <v>0</v>
      </c>
      <c r="BH165" s="141">
        <f t="shared" si="47"/>
        <v>0</v>
      </c>
      <c r="BI165" s="141">
        <f t="shared" si="48"/>
        <v>0</v>
      </c>
      <c r="BJ165" s="17" t="s">
        <v>79</v>
      </c>
      <c r="BK165" s="141">
        <f t="shared" si="49"/>
        <v>0</v>
      </c>
      <c r="BL165" s="17" t="s">
        <v>164</v>
      </c>
      <c r="BM165" s="140" t="s">
        <v>1520</v>
      </c>
    </row>
    <row r="166" spans="2:65" s="1" customFormat="1" ht="16.5" customHeight="1">
      <c r="B166" s="128"/>
      <c r="C166" s="281" t="s">
        <v>1521</v>
      </c>
      <c r="D166" s="281" t="s">
        <v>160</v>
      </c>
      <c r="E166" s="282" t="s">
        <v>1522</v>
      </c>
      <c r="F166" s="283" t="s">
        <v>1523</v>
      </c>
      <c r="G166" s="284" t="s">
        <v>661</v>
      </c>
      <c r="H166" s="285">
        <v>1</v>
      </c>
      <c r="I166" s="286"/>
      <c r="J166" s="286">
        <f t="shared" si="40"/>
        <v>0</v>
      </c>
      <c r="K166" s="284" t="s">
        <v>1917</v>
      </c>
      <c r="L166" s="32"/>
      <c r="M166" s="136" t="s">
        <v>3</v>
      </c>
      <c r="N166" s="137" t="s">
        <v>42</v>
      </c>
      <c r="P166" s="138">
        <f t="shared" si="41"/>
        <v>0</v>
      </c>
      <c r="Q166" s="138">
        <v>0</v>
      </c>
      <c r="R166" s="138">
        <f t="shared" si="42"/>
        <v>0</v>
      </c>
      <c r="S166" s="138">
        <v>0</v>
      </c>
      <c r="T166" s="139">
        <f t="shared" si="43"/>
        <v>0</v>
      </c>
      <c r="AR166" s="140" t="s">
        <v>164</v>
      </c>
      <c r="AT166" s="140" t="s">
        <v>160</v>
      </c>
      <c r="AU166" s="140" t="s">
        <v>79</v>
      </c>
      <c r="AY166" s="17" t="s">
        <v>157</v>
      </c>
      <c r="BE166" s="141">
        <f t="shared" si="44"/>
        <v>0</v>
      </c>
      <c r="BF166" s="141">
        <f t="shared" si="45"/>
        <v>0</v>
      </c>
      <c r="BG166" s="141">
        <f t="shared" si="46"/>
        <v>0</v>
      </c>
      <c r="BH166" s="141">
        <f t="shared" si="47"/>
        <v>0</v>
      </c>
      <c r="BI166" s="141">
        <f t="shared" si="48"/>
        <v>0</v>
      </c>
      <c r="BJ166" s="17" t="s">
        <v>79</v>
      </c>
      <c r="BK166" s="141">
        <f t="shared" si="49"/>
        <v>0</v>
      </c>
      <c r="BL166" s="17" t="s">
        <v>164</v>
      </c>
      <c r="BM166" s="140" t="s">
        <v>1524</v>
      </c>
    </row>
    <row r="167" spans="2:65" s="1" customFormat="1" ht="16.5" customHeight="1">
      <c r="B167" s="128"/>
      <c r="C167" s="281" t="s">
        <v>1292</v>
      </c>
      <c r="D167" s="281" t="s">
        <v>160</v>
      </c>
      <c r="E167" s="282" t="s">
        <v>1525</v>
      </c>
      <c r="F167" s="283" t="s">
        <v>1526</v>
      </c>
      <c r="G167" s="284" t="s">
        <v>661</v>
      </c>
      <c r="H167" s="285">
        <v>1</v>
      </c>
      <c r="I167" s="286"/>
      <c r="J167" s="286">
        <f t="shared" si="40"/>
        <v>0</v>
      </c>
      <c r="K167" s="284" t="s">
        <v>1917</v>
      </c>
      <c r="L167" s="32"/>
      <c r="M167" s="136" t="s">
        <v>3</v>
      </c>
      <c r="N167" s="137" t="s">
        <v>42</v>
      </c>
      <c r="P167" s="138">
        <f t="shared" si="41"/>
        <v>0</v>
      </c>
      <c r="Q167" s="138">
        <v>0</v>
      </c>
      <c r="R167" s="138">
        <f t="shared" si="42"/>
        <v>0</v>
      </c>
      <c r="S167" s="138">
        <v>0</v>
      </c>
      <c r="T167" s="139">
        <f t="shared" si="43"/>
        <v>0</v>
      </c>
      <c r="AR167" s="140" t="s">
        <v>164</v>
      </c>
      <c r="AT167" s="140" t="s">
        <v>160</v>
      </c>
      <c r="AU167" s="140" t="s">
        <v>79</v>
      </c>
      <c r="AY167" s="17" t="s">
        <v>157</v>
      </c>
      <c r="BE167" s="141">
        <f t="shared" si="44"/>
        <v>0</v>
      </c>
      <c r="BF167" s="141">
        <f t="shared" si="45"/>
        <v>0</v>
      </c>
      <c r="BG167" s="141">
        <f t="shared" si="46"/>
        <v>0</v>
      </c>
      <c r="BH167" s="141">
        <f t="shared" si="47"/>
        <v>0</v>
      </c>
      <c r="BI167" s="141">
        <f t="shared" si="48"/>
        <v>0</v>
      </c>
      <c r="BJ167" s="17" t="s">
        <v>79</v>
      </c>
      <c r="BK167" s="141">
        <f t="shared" si="49"/>
        <v>0</v>
      </c>
      <c r="BL167" s="17" t="s">
        <v>164</v>
      </c>
      <c r="BM167" s="140" t="s">
        <v>1527</v>
      </c>
    </row>
    <row r="168" spans="2:65" s="1" customFormat="1" ht="16.5" customHeight="1">
      <c r="B168" s="128"/>
      <c r="C168" s="281" t="s">
        <v>1528</v>
      </c>
      <c r="D168" s="281" t="s">
        <v>160</v>
      </c>
      <c r="E168" s="282" t="s">
        <v>1529</v>
      </c>
      <c r="F168" s="283" t="s">
        <v>1530</v>
      </c>
      <c r="G168" s="284" t="s">
        <v>661</v>
      </c>
      <c r="H168" s="285">
        <v>1</v>
      </c>
      <c r="I168" s="286"/>
      <c r="J168" s="286">
        <f t="shared" si="40"/>
        <v>0</v>
      </c>
      <c r="K168" s="284" t="s">
        <v>1917</v>
      </c>
      <c r="L168" s="32"/>
      <c r="M168" s="136" t="s">
        <v>3</v>
      </c>
      <c r="N168" s="137" t="s">
        <v>42</v>
      </c>
      <c r="P168" s="138">
        <f t="shared" si="41"/>
        <v>0</v>
      </c>
      <c r="Q168" s="138">
        <v>0</v>
      </c>
      <c r="R168" s="138">
        <f t="shared" si="42"/>
        <v>0</v>
      </c>
      <c r="S168" s="138">
        <v>0</v>
      </c>
      <c r="T168" s="139">
        <f t="shared" si="43"/>
        <v>0</v>
      </c>
      <c r="AR168" s="140" t="s">
        <v>164</v>
      </c>
      <c r="AT168" s="140" t="s">
        <v>160</v>
      </c>
      <c r="AU168" s="140" t="s">
        <v>79</v>
      </c>
      <c r="AY168" s="17" t="s">
        <v>157</v>
      </c>
      <c r="BE168" s="141">
        <f t="shared" si="44"/>
        <v>0</v>
      </c>
      <c r="BF168" s="141">
        <f t="shared" si="45"/>
        <v>0</v>
      </c>
      <c r="BG168" s="141">
        <f t="shared" si="46"/>
        <v>0</v>
      </c>
      <c r="BH168" s="141">
        <f t="shared" si="47"/>
        <v>0</v>
      </c>
      <c r="BI168" s="141">
        <f t="shared" si="48"/>
        <v>0</v>
      </c>
      <c r="BJ168" s="17" t="s">
        <v>79</v>
      </c>
      <c r="BK168" s="141">
        <f t="shared" si="49"/>
        <v>0</v>
      </c>
      <c r="BL168" s="17" t="s">
        <v>164</v>
      </c>
      <c r="BM168" s="140" t="s">
        <v>1531</v>
      </c>
    </row>
    <row r="169" spans="2:65" s="1" customFormat="1" ht="24.2" customHeight="1">
      <c r="B169" s="128"/>
      <c r="C169" s="281" t="s">
        <v>1398</v>
      </c>
      <c r="D169" s="281" t="s">
        <v>160</v>
      </c>
      <c r="E169" s="282" t="s">
        <v>1532</v>
      </c>
      <c r="F169" s="283" t="s">
        <v>1533</v>
      </c>
      <c r="G169" s="284" t="s">
        <v>661</v>
      </c>
      <c r="H169" s="285">
        <v>1</v>
      </c>
      <c r="I169" s="286"/>
      <c r="J169" s="286">
        <f t="shared" si="40"/>
        <v>0</v>
      </c>
      <c r="K169" s="284" t="s">
        <v>1917</v>
      </c>
      <c r="L169" s="32"/>
      <c r="M169" s="136" t="s">
        <v>3</v>
      </c>
      <c r="N169" s="137" t="s">
        <v>42</v>
      </c>
      <c r="P169" s="138">
        <f t="shared" si="41"/>
        <v>0</v>
      </c>
      <c r="Q169" s="138">
        <v>0</v>
      </c>
      <c r="R169" s="138">
        <f t="shared" si="42"/>
        <v>0</v>
      </c>
      <c r="S169" s="138">
        <v>0</v>
      </c>
      <c r="T169" s="139">
        <f t="shared" si="43"/>
        <v>0</v>
      </c>
      <c r="AR169" s="140" t="s">
        <v>164</v>
      </c>
      <c r="AT169" s="140" t="s">
        <v>160</v>
      </c>
      <c r="AU169" s="140" t="s">
        <v>79</v>
      </c>
      <c r="AY169" s="17" t="s">
        <v>157</v>
      </c>
      <c r="BE169" s="141">
        <f t="shared" si="44"/>
        <v>0</v>
      </c>
      <c r="BF169" s="141">
        <f t="shared" si="45"/>
        <v>0</v>
      </c>
      <c r="BG169" s="141">
        <f t="shared" si="46"/>
        <v>0</v>
      </c>
      <c r="BH169" s="141">
        <f t="shared" si="47"/>
        <v>0</v>
      </c>
      <c r="BI169" s="141">
        <f t="shared" si="48"/>
        <v>0</v>
      </c>
      <c r="BJ169" s="17" t="s">
        <v>79</v>
      </c>
      <c r="BK169" s="141">
        <f t="shared" si="49"/>
        <v>0</v>
      </c>
      <c r="BL169" s="17" t="s">
        <v>164</v>
      </c>
      <c r="BM169" s="140" t="s">
        <v>1534</v>
      </c>
    </row>
    <row r="170" spans="2:65" s="1" customFormat="1" ht="16.5" customHeight="1">
      <c r="B170" s="128"/>
      <c r="C170" s="281" t="s">
        <v>1535</v>
      </c>
      <c r="D170" s="281" t="s">
        <v>160</v>
      </c>
      <c r="E170" s="282" t="s">
        <v>1536</v>
      </c>
      <c r="F170" s="283" t="s">
        <v>1537</v>
      </c>
      <c r="G170" s="284" t="s">
        <v>661</v>
      </c>
      <c r="H170" s="285">
        <v>7</v>
      </c>
      <c r="I170" s="286"/>
      <c r="J170" s="286">
        <f t="shared" si="40"/>
        <v>0</v>
      </c>
      <c r="K170" s="284" t="s">
        <v>1917</v>
      </c>
      <c r="L170" s="32"/>
      <c r="M170" s="136" t="s">
        <v>3</v>
      </c>
      <c r="N170" s="137" t="s">
        <v>42</v>
      </c>
      <c r="P170" s="138">
        <f t="shared" si="41"/>
        <v>0</v>
      </c>
      <c r="Q170" s="138">
        <v>0</v>
      </c>
      <c r="R170" s="138">
        <f t="shared" si="42"/>
        <v>0</v>
      </c>
      <c r="S170" s="138">
        <v>0</v>
      </c>
      <c r="T170" s="139">
        <f t="shared" si="43"/>
        <v>0</v>
      </c>
      <c r="AR170" s="140" t="s">
        <v>164</v>
      </c>
      <c r="AT170" s="140" t="s">
        <v>160</v>
      </c>
      <c r="AU170" s="140" t="s">
        <v>79</v>
      </c>
      <c r="AY170" s="17" t="s">
        <v>157</v>
      </c>
      <c r="BE170" s="141">
        <f t="shared" si="44"/>
        <v>0</v>
      </c>
      <c r="BF170" s="141">
        <f t="shared" si="45"/>
        <v>0</v>
      </c>
      <c r="BG170" s="141">
        <f t="shared" si="46"/>
        <v>0</v>
      </c>
      <c r="BH170" s="141">
        <f t="shared" si="47"/>
        <v>0</v>
      </c>
      <c r="BI170" s="141">
        <f t="shared" si="48"/>
        <v>0</v>
      </c>
      <c r="BJ170" s="17" t="s">
        <v>79</v>
      </c>
      <c r="BK170" s="141">
        <f t="shared" si="49"/>
        <v>0</v>
      </c>
      <c r="BL170" s="17" t="s">
        <v>164</v>
      </c>
      <c r="BM170" s="140" t="s">
        <v>1538</v>
      </c>
    </row>
    <row r="171" spans="2:65" s="1" customFormat="1" ht="16.5" customHeight="1">
      <c r="B171" s="128"/>
      <c r="C171" s="281" t="s">
        <v>1401</v>
      </c>
      <c r="D171" s="281" t="s">
        <v>160</v>
      </c>
      <c r="E171" s="282" t="s">
        <v>1539</v>
      </c>
      <c r="F171" s="283" t="s">
        <v>1540</v>
      </c>
      <c r="G171" s="284" t="s">
        <v>661</v>
      </c>
      <c r="H171" s="285">
        <v>1</v>
      </c>
      <c r="I171" s="286"/>
      <c r="J171" s="286">
        <f t="shared" si="40"/>
        <v>0</v>
      </c>
      <c r="K171" s="305" t="s">
        <v>1917</v>
      </c>
      <c r="L171" s="32"/>
      <c r="M171" s="136" t="s">
        <v>3</v>
      </c>
      <c r="N171" s="137" t="s">
        <v>42</v>
      </c>
      <c r="P171" s="138">
        <f t="shared" si="41"/>
        <v>0</v>
      </c>
      <c r="Q171" s="138">
        <v>0</v>
      </c>
      <c r="R171" s="138">
        <f t="shared" si="42"/>
        <v>0</v>
      </c>
      <c r="S171" s="138">
        <v>0</v>
      </c>
      <c r="T171" s="139">
        <f t="shared" si="43"/>
        <v>0</v>
      </c>
      <c r="AR171" s="140" t="s">
        <v>164</v>
      </c>
      <c r="AT171" s="140" t="s">
        <v>160</v>
      </c>
      <c r="AU171" s="140" t="s">
        <v>79</v>
      </c>
      <c r="AY171" s="17" t="s">
        <v>157</v>
      </c>
      <c r="BE171" s="141">
        <f t="shared" si="44"/>
        <v>0</v>
      </c>
      <c r="BF171" s="141">
        <f t="shared" si="45"/>
        <v>0</v>
      </c>
      <c r="BG171" s="141">
        <f t="shared" si="46"/>
        <v>0</v>
      </c>
      <c r="BH171" s="141">
        <f t="shared" si="47"/>
        <v>0</v>
      </c>
      <c r="BI171" s="141">
        <f t="shared" si="48"/>
        <v>0</v>
      </c>
      <c r="BJ171" s="17" t="s">
        <v>79</v>
      </c>
      <c r="BK171" s="141">
        <f t="shared" si="49"/>
        <v>0</v>
      </c>
      <c r="BL171" s="17" t="s">
        <v>164</v>
      </c>
      <c r="BM171" s="140" t="s">
        <v>1541</v>
      </c>
    </row>
    <row r="172" spans="2:65" s="1" customFormat="1" ht="16.5" customHeight="1">
      <c r="B172" s="128"/>
      <c r="C172" s="281" t="s">
        <v>1542</v>
      </c>
      <c r="D172" s="281" t="s">
        <v>160</v>
      </c>
      <c r="E172" s="282" t="s">
        <v>1543</v>
      </c>
      <c r="F172" s="283" t="s">
        <v>1544</v>
      </c>
      <c r="G172" s="284" t="s">
        <v>661</v>
      </c>
      <c r="H172" s="285">
        <v>5</v>
      </c>
      <c r="I172" s="286"/>
      <c r="J172" s="286">
        <f t="shared" si="40"/>
        <v>0</v>
      </c>
      <c r="K172" s="284" t="s">
        <v>1917</v>
      </c>
      <c r="L172" s="32"/>
      <c r="M172" s="136" t="s">
        <v>3</v>
      </c>
      <c r="N172" s="137" t="s">
        <v>42</v>
      </c>
      <c r="P172" s="138">
        <f t="shared" si="41"/>
        <v>0</v>
      </c>
      <c r="Q172" s="138">
        <v>0</v>
      </c>
      <c r="R172" s="138">
        <f t="shared" si="42"/>
        <v>0</v>
      </c>
      <c r="S172" s="138">
        <v>0</v>
      </c>
      <c r="T172" s="139">
        <f t="shared" si="43"/>
        <v>0</v>
      </c>
      <c r="AR172" s="140" t="s">
        <v>164</v>
      </c>
      <c r="AT172" s="140" t="s">
        <v>160</v>
      </c>
      <c r="AU172" s="140" t="s">
        <v>79</v>
      </c>
      <c r="AY172" s="17" t="s">
        <v>157</v>
      </c>
      <c r="BE172" s="141">
        <f t="shared" si="44"/>
        <v>0</v>
      </c>
      <c r="BF172" s="141">
        <f t="shared" si="45"/>
        <v>0</v>
      </c>
      <c r="BG172" s="141">
        <f t="shared" si="46"/>
        <v>0</v>
      </c>
      <c r="BH172" s="141">
        <f t="shared" si="47"/>
        <v>0</v>
      </c>
      <c r="BI172" s="141">
        <f t="shared" si="48"/>
        <v>0</v>
      </c>
      <c r="BJ172" s="17" t="s">
        <v>79</v>
      </c>
      <c r="BK172" s="141">
        <f t="shared" si="49"/>
        <v>0</v>
      </c>
      <c r="BL172" s="17" t="s">
        <v>164</v>
      </c>
      <c r="BM172" s="140" t="s">
        <v>1545</v>
      </c>
    </row>
    <row r="173" spans="2:65" s="1" customFormat="1" ht="16.5" customHeight="1">
      <c r="B173" s="128"/>
      <c r="C173" s="281" t="s">
        <v>1403</v>
      </c>
      <c r="D173" s="281" t="s">
        <v>160</v>
      </c>
      <c r="E173" s="282" t="s">
        <v>1546</v>
      </c>
      <c r="F173" s="283" t="s">
        <v>1547</v>
      </c>
      <c r="G173" s="284" t="s">
        <v>661</v>
      </c>
      <c r="H173" s="285">
        <v>1</v>
      </c>
      <c r="I173" s="286"/>
      <c r="J173" s="286">
        <f t="shared" si="40"/>
        <v>0</v>
      </c>
      <c r="K173" s="284" t="s">
        <v>1917</v>
      </c>
      <c r="L173" s="32"/>
      <c r="M173" s="136" t="s">
        <v>3</v>
      </c>
      <c r="N173" s="137" t="s">
        <v>42</v>
      </c>
      <c r="P173" s="138">
        <f t="shared" si="41"/>
        <v>0</v>
      </c>
      <c r="Q173" s="138">
        <v>0</v>
      </c>
      <c r="R173" s="138">
        <f t="shared" si="42"/>
        <v>0</v>
      </c>
      <c r="S173" s="138">
        <v>0</v>
      </c>
      <c r="T173" s="139">
        <f t="shared" si="43"/>
        <v>0</v>
      </c>
      <c r="AR173" s="140" t="s">
        <v>164</v>
      </c>
      <c r="AT173" s="140" t="s">
        <v>160</v>
      </c>
      <c r="AU173" s="140" t="s">
        <v>79</v>
      </c>
      <c r="AY173" s="17" t="s">
        <v>157</v>
      </c>
      <c r="BE173" s="141">
        <f t="shared" si="44"/>
        <v>0</v>
      </c>
      <c r="BF173" s="141">
        <f t="shared" si="45"/>
        <v>0</v>
      </c>
      <c r="BG173" s="141">
        <f t="shared" si="46"/>
        <v>0</v>
      </c>
      <c r="BH173" s="141">
        <f t="shared" si="47"/>
        <v>0</v>
      </c>
      <c r="BI173" s="141">
        <f t="shared" si="48"/>
        <v>0</v>
      </c>
      <c r="BJ173" s="17" t="s">
        <v>79</v>
      </c>
      <c r="BK173" s="141">
        <f t="shared" si="49"/>
        <v>0</v>
      </c>
      <c r="BL173" s="17" t="s">
        <v>164</v>
      </c>
      <c r="BM173" s="140" t="s">
        <v>1548</v>
      </c>
    </row>
    <row r="174" spans="2:65" s="1" customFormat="1" ht="24.2" customHeight="1">
      <c r="B174" s="128"/>
      <c r="C174" s="281" t="s">
        <v>1549</v>
      </c>
      <c r="D174" s="281" t="s">
        <v>160</v>
      </c>
      <c r="E174" s="282" t="s">
        <v>1550</v>
      </c>
      <c r="F174" s="283" t="s">
        <v>1551</v>
      </c>
      <c r="G174" s="284" t="s">
        <v>661</v>
      </c>
      <c r="H174" s="285">
        <v>9</v>
      </c>
      <c r="I174" s="286"/>
      <c r="J174" s="286">
        <f t="shared" si="40"/>
        <v>0</v>
      </c>
      <c r="K174" s="284" t="s">
        <v>1917</v>
      </c>
      <c r="L174" s="32"/>
      <c r="M174" s="136" t="s">
        <v>3</v>
      </c>
      <c r="N174" s="137" t="s">
        <v>42</v>
      </c>
      <c r="P174" s="138">
        <f t="shared" si="41"/>
        <v>0</v>
      </c>
      <c r="Q174" s="138">
        <v>0</v>
      </c>
      <c r="R174" s="138">
        <f t="shared" si="42"/>
        <v>0</v>
      </c>
      <c r="S174" s="138">
        <v>0</v>
      </c>
      <c r="T174" s="139">
        <f t="shared" si="43"/>
        <v>0</v>
      </c>
      <c r="AR174" s="140" t="s">
        <v>164</v>
      </c>
      <c r="AT174" s="140" t="s">
        <v>160</v>
      </c>
      <c r="AU174" s="140" t="s">
        <v>79</v>
      </c>
      <c r="AY174" s="17" t="s">
        <v>157</v>
      </c>
      <c r="BE174" s="141">
        <f t="shared" si="44"/>
        <v>0</v>
      </c>
      <c r="BF174" s="141">
        <f t="shared" si="45"/>
        <v>0</v>
      </c>
      <c r="BG174" s="141">
        <f t="shared" si="46"/>
        <v>0</v>
      </c>
      <c r="BH174" s="141">
        <f t="shared" si="47"/>
        <v>0</v>
      </c>
      <c r="BI174" s="141">
        <f t="shared" si="48"/>
        <v>0</v>
      </c>
      <c r="BJ174" s="17" t="s">
        <v>79</v>
      </c>
      <c r="BK174" s="141">
        <f t="shared" si="49"/>
        <v>0</v>
      </c>
      <c r="BL174" s="17" t="s">
        <v>164</v>
      </c>
      <c r="BM174" s="140" t="s">
        <v>1552</v>
      </c>
    </row>
    <row r="175" spans="2:47" s="1" customFormat="1" ht="19.5">
      <c r="B175" s="32"/>
      <c r="C175" s="292"/>
      <c r="D175" s="293" t="s">
        <v>207</v>
      </c>
      <c r="E175" s="292"/>
      <c r="F175" s="294" t="s">
        <v>1553</v>
      </c>
      <c r="G175" s="292"/>
      <c r="H175" s="292"/>
      <c r="I175" s="295"/>
      <c r="J175" s="292"/>
      <c r="K175" s="15"/>
      <c r="L175" s="32"/>
      <c r="M175" s="153"/>
      <c r="T175" s="53"/>
      <c r="AT175" s="17" t="s">
        <v>207</v>
      </c>
      <c r="AU175" s="17" t="s">
        <v>79</v>
      </c>
    </row>
    <row r="176" spans="2:65" s="1" customFormat="1" ht="16.5" customHeight="1">
      <c r="B176" s="128"/>
      <c r="C176" s="281" t="s">
        <v>1554</v>
      </c>
      <c r="D176" s="281" t="s">
        <v>160</v>
      </c>
      <c r="E176" s="282" t="s">
        <v>1555</v>
      </c>
      <c r="F176" s="283" t="s">
        <v>1556</v>
      </c>
      <c r="G176" s="284" t="s">
        <v>661</v>
      </c>
      <c r="H176" s="285">
        <v>9</v>
      </c>
      <c r="I176" s="286"/>
      <c r="J176" s="286">
        <f aca="true" t="shared" si="50" ref="J176:J194">ROUND(I176*H176,2)</f>
        <v>0</v>
      </c>
      <c r="K176" s="284" t="s">
        <v>1917</v>
      </c>
      <c r="L176" s="32"/>
      <c r="M176" s="136" t="s">
        <v>3</v>
      </c>
      <c r="N176" s="137" t="s">
        <v>42</v>
      </c>
      <c r="P176" s="138">
        <f aca="true" t="shared" si="51" ref="P176:P194">O176*H176</f>
        <v>0</v>
      </c>
      <c r="Q176" s="138">
        <v>0</v>
      </c>
      <c r="R176" s="138">
        <f aca="true" t="shared" si="52" ref="R176:R194">Q176*H176</f>
        <v>0</v>
      </c>
      <c r="S176" s="138">
        <v>0</v>
      </c>
      <c r="T176" s="139">
        <f aca="true" t="shared" si="53" ref="T176:T194">S176*H176</f>
        <v>0</v>
      </c>
      <c r="AR176" s="140" t="s">
        <v>164</v>
      </c>
      <c r="AT176" s="140" t="s">
        <v>160</v>
      </c>
      <c r="AU176" s="140" t="s">
        <v>79</v>
      </c>
      <c r="AY176" s="17" t="s">
        <v>157</v>
      </c>
      <c r="BE176" s="141">
        <f aca="true" t="shared" si="54" ref="BE176:BE194">IF(N176="základní",J176,0)</f>
        <v>0</v>
      </c>
      <c r="BF176" s="141">
        <f aca="true" t="shared" si="55" ref="BF176:BF194">IF(N176="snížená",J176,0)</f>
        <v>0</v>
      </c>
      <c r="BG176" s="141">
        <f aca="true" t="shared" si="56" ref="BG176:BG194">IF(N176="zákl. přenesená",J176,0)</f>
        <v>0</v>
      </c>
      <c r="BH176" s="141">
        <f aca="true" t="shared" si="57" ref="BH176:BH194">IF(N176="sníž. přenesená",J176,0)</f>
        <v>0</v>
      </c>
      <c r="BI176" s="141">
        <f aca="true" t="shared" si="58" ref="BI176:BI194">IF(N176="nulová",J176,0)</f>
        <v>0</v>
      </c>
      <c r="BJ176" s="17" t="s">
        <v>79</v>
      </c>
      <c r="BK176" s="141">
        <f aca="true" t="shared" si="59" ref="BK176:BK194">ROUND(I176*H176,2)</f>
        <v>0</v>
      </c>
      <c r="BL176" s="17" t="s">
        <v>164</v>
      </c>
      <c r="BM176" s="140" t="s">
        <v>1557</v>
      </c>
    </row>
    <row r="177" spans="2:65" s="1" customFormat="1" ht="16.5" customHeight="1">
      <c r="B177" s="128"/>
      <c r="C177" s="281" t="s">
        <v>1558</v>
      </c>
      <c r="D177" s="281" t="s">
        <v>160</v>
      </c>
      <c r="E177" s="282" t="s">
        <v>1559</v>
      </c>
      <c r="F177" s="283" t="s">
        <v>1560</v>
      </c>
      <c r="G177" s="284" t="s">
        <v>661</v>
      </c>
      <c r="H177" s="285">
        <v>3</v>
      </c>
      <c r="I177" s="286"/>
      <c r="J177" s="286">
        <f t="shared" si="50"/>
        <v>0</v>
      </c>
      <c r="K177" s="284" t="s">
        <v>1917</v>
      </c>
      <c r="L177" s="32"/>
      <c r="M177" s="136" t="s">
        <v>3</v>
      </c>
      <c r="N177" s="137" t="s">
        <v>42</v>
      </c>
      <c r="P177" s="138">
        <f t="shared" si="51"/>
        <v>0</v>
      </c>
      <c r="Q177" s="138">
        <v>0</v>
      </c>
      <c r="R177" s="138">
        <f t="shared" si="52"/>
        <v>0</v>
      </c>
      <c r="S177" s="138">
        <v>0</v>
      </c>
      <c r="T177" s="139">
        <f t="shared" si="53"/>
        <v>0</v>
      </c>
      <c r="AR177" s="140" t="s">
        <v>164</v>
      </c>
      <c r="AT177" s="140" t="s">
        <v>160</v>
      </c>
      <c r="AU177" s="140" t="s">
        <v>79</v>
      </c>
      <c r="AY177" s="17" t="s">
        <v>157</v>
      </c>
      <c r="BE177" s="141">
        <f t="shared" si="54"/>
        <v>0</v>
      </c>
      <c r="BF177" s="141">
        <f t="shared" si="55"/>
        <v>0</v>
      </c>
      <c r="BG177" s="141">
        <f t="shared" si="56"/>
        <v>0</v>
      </c>
      <c r="BH177" s="141">
        <f t="shared" si="57"/>
        <v>0</v>
      </c>
      <c r="BI177" s="141">
        <f t="shared" si="58"/>
        <v>0</v>
      </c>
      <c r="BJ177" s="17" t="s">
        <v>79</v>
      </c>
      <c r="BK177" s="141">
        <f t="shared" si="59"/>
        <v>0</v>
      </c>
      <c r="BL177" s="17" t="s">
        <v>164</v>
      </c>
      <c r="BM177" s="140" t="s">
        <v>1561</v>
      </c>
    </row>
    <row r="178" spans="2:65" s="1" customFormat="1" ht="16.5" customHeight="1">
      <c r="B178" s="128"/>
      <c r="C178" s="281" t="s">
        <v>1562</v>
      </c>
      <c r="D178" s="281" t="s">
        <v>160</v>
      </c>
      <c r="E178" s="282" t="s">
        <v>1563</v>
      </c>
      <c r="F178" s="283" t="s">
        <v>1564</v>
      </c>
      <c r="G178" s="284" t="s">
        <v>661</v>
      </c>
      <c r="H178" s="285">
        <v>1</v>
      </c>
      <c r="I178" s="286"/>
      <c r="J178" s="286">
        <f t="shared" si="50"/>
        <v>0</v>
      </c>
      <c r="K178" s="284" t="s">
        <v>1917</v>
      </c>
      <c r="L178" s="32"/>
      <c r="M178" s="136" t="s">
        <v>3</v>
      </c>
      <c r="N178" s="137" t="s">
        <v>42</v>
      </c>
      <c r="P178" s="138">
        <f t="shared" si="51"/>
        <v>0</v>
      </c>
      <c r="Q178" s="138">
        <v>0</v>
      </c>
      <c r="R178" s="138">
        <f t="shared" si="52"/>
        <v>0</v>
      </c>
      <c r="S178" s="138">
        <v>0</v>
      </c>
      <c r="T178" s="139">
        <f t="shared" si="53"/>
        <v>0</v>
      </c>
      <c r="AR178" s="140" t="s">
        <v>164</v>
      </c>
      <c r="AT178" s="140" t="s">
        <v>160</v>
      </c>
      <c r="AU178" s="140" t="s">
        <v>79</v>
      </c>
      <c r="AY178" s="17" t="s">
        <v>157</v>
      </c>
      <c r="BE178" s="141">
        <f t="shared" si="54"/>
        <v>0</v>
      </c>
      <c r="BF178" s="141">
        <f t="shared" si="55"/>
        <v>0</v>
      </c>
      <c r="BG178" s="141">
        <f t="shared" si="56"/>
        <v>0</v>
      </c>
      <c r="BH178" s="141">
        <f t="shared" si="57"/>
        <v>0</v>
      </c>
      <c r="BI178" s="141">
        <f t="shared" si="58"/>
        <v>0</v>
      </c>
      <c r="BJ178" s="17" t="s">
        <v>79</v>
      </c>
      <c r="BK178" s="141">
        <f t="shared" si="59"/>
        <v>0</v>
      </c>
      <c r="BL178" s="17" t="s">
        <v>164</v>
      </c>
      <c r="BM178" s="140" t="s">
        <v>1565</v>
      </c>
    </row>
    <row r="179" spans="2:65" s="1" customFormat="1" ht="16.5" customHeight="1">
      <c r="B179" s="128"/>
      <c r="C179" s="281" t="s">
        <v>1566</v>
      </c>
      <c r="D179" s="281" t="s">
        <v>160</v>
      </c>
      <c r="E179" s="282" t="s">
        <v>1567</v>
      </c>
      <c r="F179" s="283" t="s">
        <v>1568</v>
      </c>
      <c r="G179" s="284" t="s">
        <v>661</v>
      </c>
      <c r="H179" s="285">
        <v>50</v>
      </c>
      <c r="I179" s="286"/>
      <c r="J179" s="286">
        <f t="shared" si="50"/>
        <v>0</v>
      </c>
      <c r="K179" s="284" t="s">
        <v>1917</v>
      </c>
      <c r="L179" s="32"/>
      <c r="M179" s="136" t="s">
        <v>3</v>
      </c>
      <c r="N179" s="137" t="s">
        <v>42</v>
      </c>
      <c r="P179" s="138">
        <f t="shared" si="51"/>
        <v>0</v>
      </c>
      <c r="Q179" s="138">
        <v>0</v>
      </c>
      <c r="R179" s="138">
        <f t="shared" si="52"/>
        <v>0</v>
      </c>
      <c r="S179" s="138">
        <v>0</v>
      </c>
      <c r="T179" s="139">
        <f t="shared" si="53"/>
        <v>0</v>
      </c>
      <c r="AR179" s="140" t="s">
        <v>164</v>
      </c>
      <c r="AT179" s="140" t="s">
        <v>160</v>
      </c>
      <c r="AU179" s="140" t="s">
        <v>79</v>
      </c>
      <c r="AY179" s="17" t="s">
        <v>157</v>
      </c>
      <c r="BE179" s="141">
        <f t="shared" si="54"/>
        <v>0</v>
      </c>
      <c r="BF179" s="141">
        <f t="shared" si="55"/>
        <v>0</v>
      </c>
      <c r="BG179" s="141">
        <f t="shared" si="56"/>
        <v>0</v>
      </c>
      <c r="BH179" s="141">
        <f t="shared" si="57"/>
        <v>0</v>
      </c>
      <c r="BI179" s="141">
        <f t="shared" si="58"/>
        <v>0</v>
      </c>
      <c r="BJ179" s="17" t="s">
        <v>79</v>
      </c>
      <c r="BK179" s="141">
        <f t="shared" si="59"/>
        <v>0</v>
      </c>
      <c r="BL179" s="17" t="s">
        <v>164</v>
      </c>
      <c r="BM179" s="140" t="s">
        <v>1569</v>
      </c>
    </row>
    <row r="180" spans="2:65" s="1" customFormat="1" ht="16.5" customHeight="1">
      <c r="B180" s="128"/>
      <c r="C180" s="281" t="s">
        <v>1570</v>
      </c>
      <c r="D180" s="281" t="s">
        <v>160</v>
      </c>
      <c r="E180" s="282" t="s">
        <v>1571</v>
      </c>
      <c r="F180" s="283" t="s">
        <v>1572</v>
      </c>
      <c r="G180" s="284" t="s">
        <v>661</v>
      </c>
      <c r="H180" s="285">
        <v>12</v>
      </c>
      <c r="I180" s="286"/>
      <c r="J180" s="286">
        <f t="shared" si="50"/>
        <v>0</v>
      </c>
      <c r="K180" s="284" t="s">
        <v>1917</v>
      </c>
      <c r="L180" s="32"/>
      <c r="M180" s="136" t="s">
        <v>3</v>
      </c>
      <c r="N180" s="137" t="s">
        <v>42</v>
      </c>
      <c r="P180" s="138">
        <f t="shared" si="51"/>
        <v>0</v>
      </c>
      <c r="Q180" s="138">
        <v>0</v>
      </c>
      <c r="R180" s="138">
        <f t="shared" si="52"/>
        <v>0</v>
      </c>
      <c r="S180" s="138">
        <v>0</v>
      </c>
      <c r="T180" s="139">
        <f t="shared" si="53"/>
        <v>0</v>
      </c>
      <c r="AR180" s="140" t="s">
        <v>164</v>
      </c>
      <c r="AT180" s="140" t="s">
        <v>160</v>
      </c>
      <c r="AU180" s="140" t="s">
        <v>79</v>
      </c>
      <c r="AY180" s="17" t="s">
        <v>157</v>
      </c>
      <c r="BE180" s="141">
        <f t="shared" si="54"/>
        <v>0</v>
      </c>
      <c r="BF180" s="141">
        <f t="shared" si="55"/>
        <v>0</v>
      </c>
      <c r="BG180" s="141">
        <f t="shared" si="56"/>
        <v>0</v>
      </c>
      <c r="BH180" s="141">
        <f t="shared" si="57"/>
        <v>0</v>
      </c>
      <c r="BI180" s="141">
        <f t="shared" si="58"/>
        <v>0</v>
      </c>
      <c r="BJ180" s="17" t="s">
        <v>79</v>
      </c>
      <c r="BK180" s="141">
        <f t="shared" si="59"/>
        <v>0</v>
      </c>
      <c r="BL180" s="17" t="s">
        <v>164</v>
      </c>
      <c r="BM180" s="140" t="s">
        <v>1573</v>
      </c>
    </row>
    <row r="181" spans="2:65" s="1" customFormat="1" ht="16.5" customHeight="1">
      <c r="B181" s="128"/>
      <c r="C181" s="281" t="s">
        <v>1574</v>
      </c>
      <c r="D181" s="281" t="s">
        <v>160</v>
      </c>
      <c r="E181" s="282" t="s">
        <v>1575</v>
      </c>
      <c r="F181" s="283" t="s">
        <v>1576</v>
      </c>
      <c r="G181" s="284" t="s">
        <v>661</v>
      </c>
      <c r="H181" s="285">
        <v>23</v>
      </c>
      <c r="I181" s="286"/>
      <c r="J181" s="286">
        <f t="shared" si="50"/>
        <v>0</v>
      </c>
      <c r="K181" s="284" t="s">
        <v>1917</v>
      </c>
      <c r="L181" s="32"/>
      <c r="M181" s="136" t="s">
        <v>3</v>
      </c>
      <c r="N181" s="137" t="s">
        <v>42</v>
      </c>
      <c r="P181" s="138">
        <f t="shared" si="51"/>
        <v>0</v>
      </c>
      <c r="Q181" s="138">
        <v>0</v>
      </c>
      <c r="R181" s="138">
        <f t="shared" si="52"/>
        <v>0</v>
      </c>
      <c r="S181" s="138">
        <v>0</v>
      </c>
      <c r="T181" s="139">
        <f t="shared" si="53"/>
        <v>0</v>
      </c>
      <c r="AR181" s="140" t="s">
        <v>164</v>
      </c>
      <c r="AT181" s="140" t="s">
        <v>160</v>
      </c>
      <c r="AU181" s="140" t="s">
        <v>79</v>
      </c>
      <c r="AY181" s="17" t="s">
        <v>157</v>
      </c>
      <c r="BE181" s="141">
        <f t="shared" si="54"/>
        <v>0</v>
      </c>
      <c r="BF181" s="141">
        <f t="shared" si="55"/>
        <v>0</v>
      </c>
      <c r="BG181" s="141">
        <f t="shared" si="56"/>
        <v>0</v>
      </c>
      <c r="BH181" s="141">
        <f t="shared" si="57"/>
        <v>0</v>
      </c>
      <c r="BI181" s="141">
        <f t="shared" si="58"/>
        <v>0</v>
      </c>
      <c r="BJ181" s="17" t="s">
        <v>79</v>
      </c>
      <c r="BK181" s="141">
        <f t="shared" si="59"/>
        <v>0</v>
      </c>
      <c r="BL181" s="17" t="s">
        <v>164</v>
      </c>
      <c r="BM181" s="140" t="s">
        <v>1577</v>
      </c>
    </row>
    <row r="182" spans="2:65" s="1" customFormat="1" ht="16.5" customHeight="1">
      <c r="B182" s="128"/>
      <c r="C182" s="281" t="s">
        <v>1578</v>
      </c>
      <c r="D182" s="281" t="s">
        <v>160</v>
      </c>
      <c r="E182" s="282" t="s">
        <v>1579</v>
      </c>
      <c r="F182" s="283" t="s">
        <v>1580</v>
      </c>
      <c r="G182" s="284" t="s">
        <v>661</v>
      </c>
      <c r="H182" s="285">
        <v>3</v>
      </c>
      <c r="I182" s="286"/>
      <c r="J182" s="286">
        <f t="shared" si="50"/>
        <v>0</v>
      </c>
      <c r="K182" s="284" t="s">
        <v>1917</v>
      </c>
      <c r="L182" s="32"/>
      <c r="M182" s="136" t="s">
        <v>3</v>
      </c>
      <c r="N182" s="137" t="s">
        <v>42</v>
      </c>
      <c r="P182" s="138">
        <f t="shared" si="51"/>
        <v>0</v>
      </c>
      <c r="Q182" s="138">
        <v>0</v>
      </c>
      <c r="R182" s="138">
        <f t="shared" si="52"/>
        <v>0</v>
      </c>
      <c r="S182" s="138">
        <v>0</v>
      </c>
      <c r="T182" s="139">
        <f t="shared" si="53"/>
        <v>0</v>
      </c>
      <c r="AR182" s="140" t="s">
        <v>164</v>
      </c>
      <c r="AT182" s="140" t="s">
        <v>160</v>
      </c>
      <c r="AU182" s="140" t="s">
        <v>79</v>
      </c>
      <c r="AY182" s="17" t="s">
        <v>157</v>
      </c>
      <c r="BE182" s="141">
        <f t="shared" si="54"/>
        <v>0</v>
      </c>
      <c r="BF182" s="141">
        <f t="shared" si="55"/>
        <v>0</v>
      </c>
      <c r="BG182" s="141">
        <f t="shared" si="56"/>
        <v>0</v>
      </c>
      <c r="BH182" s="141">
        <f t="shared" si="57"/>
        <v>0</v>
      </c>
      <c r="BI182" s="141">
        <f t="shared" si="58"/>
        <v>0</v>
      </c>
      <c r="BJ182" s="17" t="s">
        <v>79</v>
      </c>
      <c r="BK182" s="141">
        <f t="shared" si="59"/>
        <v>0</v>
      </c>
      <c r="BL182" s="17" t="s">
        <v>164</v>
      </c>
      <c r="BM182" s="140" t="s">
        <v>1581</v>
      </c>
    </row>
    <row r="183" spans="2:65" s="1" customFormat="1" ht="16.5" customHeight="1">
      <c r="B183" s="128"/>
      <c r="C183" s="281" t="s">
        <v>1582</v>
      </c>
      <c r="D183" s="281" t="s">
        <v>160</v>
      </c>
      <c r="E183" s="282" t="s">
        <v>1583</v>
      </c>
      <c r="F183" s="283" t="s">
        <v>1584</v>
      </c>
      <c r="G183" s="284" t="s">
        <v>661</v>
      </c>
      <c r="H183" s="285">
        <v>3</v>
      </c>
      <c r="I183" s="286"/>
      <c r="J183" s="286">
        <f t="shared" si="50"/>
        <v>0</v>
      </c>
      <c r="K183" s="284" t="s">
        <v>1917</v>
      </c>
      <c r="L183" s="32"/>
      <c r="M183" s="136" t="s">
        <v>3</v>
      </c>
      <c r="N183" s="137" t="s">
        <v>42</v>
      </c>
      <c r="P183" s="138">
        <f t="shared" si="51"/>
        <v>0</v>
      </c>
      <c r="Q183" s="138">
        <v>0</v>
      </c>
      <c r="R183" s="138">
        <f t="shared" si="52"/>
        <v>0</v>
      </c>
      <c r="S183" s="138">
        <v>0</v>
      </c>
      <c r="T183" s="139">
        <f t="shared" si="53"/>
        <v>0</v>
      </c>
      <c r="AR183" s="140" t="s">
        <v>164</v>
      </c>
      <c r="AT183" s="140" t="s">
        <v>160</v>
      </c>
      <c r="AU183" s="140" t="s">
        <v>79</v>
      </c>
      <c r="AY183" s="17" t="s">
        <v>157</v>
      </c>
      <c r="BE183" s="141">
        <f t="shared" si="54"/>
        <v>0</v>
      </c>
      <c r="BF183" s="141">
        <f t="shared" si="55"/>
        <v>0</v>
      </c>
      <c r="BG183" s="141">
        <f t="shared" si="56"/>
        <v>0</v>
      </c>
      <c r="BH183" s="141">
        <f t="shared" si="57"/>
        <v>0</v>
      </c>
      <c r="BI183" s="141">
        <f t="shared" si="58"/>
        <v>0</v>
      </c>
      <c r="BJ183" s="17" t="s">
        <v>79</v>
      </c>
      <c r="BK183" s="141">
        <f t="shared" si="59"/>
        <v>0</v>
      </c>
      <c r="BL183" s="17" t="s">
        <v>164</v>
      </c>
      <c r="BM183" s="140" t="s">
        <v>1585</v>
      </c>
    </row>
    <row r="184" spans="2:65" s="1" customFormat="1" ht="16.5" customHeight="1">
      <c r="B184" s="128"/>
      <c r="C184" s="281" t="s">
        <v>1586</v>
      </c>
      <c r="D184" s="281" t="s">
        <v>160</v>
      </c>
      <c r="E184" s="282" t="s">
        <v>1587</v>
      </c>
      <c r="F184" s="283" t="s">
        <v>1588</v>
      </c>
      <c r="G184" s="284" t="s">
        <v>661</v>
      </c>
      <c r="H184" s="285">
        <v>28</v>
      </c>
      <c r="I184" s="286"/>
      <c r="J184" s="286">
        <f t="shared" si="50"/>
        <v>0</v>
      </c>
      <c r="K184" s="284" t="s">
        <v>1917</v>
      </c>
      <c r="L184" s="32"/>
      <c r="M184" s="136" t="s">
        <v>3</v>
      </c>
      <c r="N184" s="137" t="s">
        <v>42</v>
      </c>
      <c r="P184" s="138">
        <f t="shared" si="51"/>
        <v>0</v>
      </c>
      <c r="Q184" s="138">
        <v>0</v>
      </c>
      <c r="R184" s="138">
        <f t="shared" si="52"/>
        <v>0</v>
      </c>
      <c r="S184" s="138">
        <v>0</v>
      </c>
      <c r="T184" s="139">
        <f t="shared" si="53"/>
        <v>0</v>
      </c>
      <c r="AR184" s="140" t="s">
        <v>164</v>
      </c>
      <c r="AT184" s="140" t="s">
        <v>160</v>
      </c>
      <c r="AU184" s="140" t="s">
        <v>79</v>
      </c>
      <c r="AY184" s="17" t="s">
        <v>157</v>
      </c>
      <c r="BE184" s="141">
        <f t="shared" si="54"/>
        <v>0</v>
      </c>
      <c r="BF184" s="141">
        <f t="shared" si="55"/>
        <v>0</v>
      </c>
      <c r="BG184" s="141">
        <f t="shared" si="56"/>
        <v>0</v>
      </c>
      <c r="BH184" s="141">
        <f t="shared" si="57"/>
        <v>0</v>
      </c>
      <c r="BI184" s="141">
        <f t="shared" si="58"/>
        <v>0</v>
      </c>
      <c r="BJ184" s="17" t="s">
        <v>79</v>
      </c>
      <c r="BK184" s="141">
        <f t="shared" si="59"/>
        <v>0</v>
      </c>
      <c r="BL184" s="17" t="s">
        <v>164</v>
      </c>
      <c r="BM184" s="140" t="s">
        <v>1589</v>
      </c>
    </row>
    <row r="185" spans="2:65" s="1" customFormat="1" ht="16.5" customHeight="1">
      <c r="B185" s="128"/>
      <c r="C185" s="281" t="s">
        <v>1590</v>
      </c>
      <c r="D185" s="281" t="s">
        <v>160</v>
      </c>
      <c r="E185" s="282" t="s">
        <v>1591</v>
      </c>
      <c r="F185" s="283" t="s">
        <v>1592</v>
      </c>
      <c r="G185" s="284" t="s">
        <v>661</v>
      </c>
      <c r="H185" s="285">
        <v>1</v>
      </c>
      <c r="I185" s="286"/>
      <c r="J185" s="286">
        <f t="shared" si="50"/>
        <v>0</v>
      </c>
      <c r="K185" s="284" t="s">
        <v>1917</v>
      </c>
      <c r="L185" s="32"/>
      <c r="M185" s="136" t="s">
        <v>3</v>
      </c>
      <c r="N185" s="137" t="s">
        <v>42</v>
      </c>
      <c r="P185" s="138">
        <f t="shared" si="51"/>
        <v>0</v>
      </c>
      <c r="Q185" s="138">
        <v>0</v>
      </c>
      <c r="R185" s="138">
        <f t="shared" si="52"/>
        <v>0</v>
      </c>
      <c r="S185" s="138">
        <v>0</v>
      </c>
      <c r="T185" s="139">
        <f t="shared" si="53"/>
        <v>0</v>
      </c>
      <c r="AR185" s="140" t="s">
        <v>164</v>
      </c>
      <c r="AT185" s="140" t="s">
        <v>160</v>
      </c>
      <c r="AU185" s="140" t="s">
        <v>79</v>
      </c>
      <c r="AY185" s="17" t="s">
        <v>157</v>
      </c>
      <c r="BE185" s="141">
        <f t="shared" si="54"/>
        <v>0</v>
      </c>
      <c r="BF185" s="141">
        <f t="shared" si="55"/>
        <v>0</v>
      </c>
      <c r="BG185" s="141">
        <f t="shared" si="56"/>
        <v>0</v>
      </c>
      <c r="BH185" s="141">
        <f t="shared" si="57"/>
        <v>0</v>
      </c>
      <c r="BI185" s="141">
        <f t="shared" si="58"/>
        <v>0</v>
      </c>
      <c r="BJ185" s="17" t="s">
        <v>79</v>
      </c>
      <c r="BK185" s="141">
        <f t="shared" si="59"/>
        <v>0</v>
      </c>
      <c r="BL185" s="17" t="s">
        <v>164</v>
      </c>
      <c r="BM185" s="140" t="s">
        <v>1593</v>
      </c>
    </row>
    <row r="186" spans="2:65" s="1" customFormat="1" ht="16.5" customHeight="1">
      <c r="B186" s="128"/>
      <c r="C186" s="281" t="s">
        <v>1594</v>
      </c>
      <c r="D186" s="281" t="s">
        <v>160</v>
      </c>
      <c r="E186" s="282" t="s">
        <v>1595</v>
      </c>
      <c r="F186" s="283" t="s">
        <v>1596</v>
      </c>
      <c r="G186" s="284" t="s">
        <v>661</v>
      </c>
      <c r="H186" s="285">
        <v>1</v>
      </c>
      <c r="I186" s="286"/>
      <c r="J186" s="286">
        <f t="shared" si="50"/>
        <v>0</v>
      </c>
      <c r="K186" s="284" t="s">
        <v>1917</v>
      </c>
      <c r="L186" s="32"/>
      <c r="M186" s="136" t="s">
        <v>3</v>
      </c>
      <c r="N186" s="137" t="s">
        <v>42</v>
      </c>
      <c r="P186" s="138">
        <f t="shared" si="51"/>
        <v>0</v>
      </c>
      <c r="Q186" s="138">
        <v>0</v>
      </c>
      <c r="R186" s="138">
        <f t="shared" si="52"/>
        <v>0</v>
      </c>
      <c r="S186" s="138">
        <v>0</v>
      </c>
      <c r="T186" s="139">
        <f t="shared" si="53"/>
        <v>0</v>
      </c>
      <c r="AR186" s="140" t="s">
        <v>164</v>
      </c>
      <c r="AT186" s="140" t="s">
        <v>160</v>
      </c>
      <c r="AU186" s="140" t="s">
        <v>79</v>
      </c>
      <c r="AY186" s="17" t="s">
        <v>157</v>
      </c>
      <c r="BE186" s="141">
        <f t="shared" si="54"/>
        <v>0</v>
      </c>
      <c r="BF186" s="141">
        <f t="shared" si="55"/>
        <v>0</v>
      </c>
      <c r="BG186" s="141">
        <f t="shared" si="56"/>
        <v>0</v>
      </c>
      <c r="BH186" s="141">
        <f t="shared" si="57"/>
        <v>0</v>
      </c>
      <c r="BI186" s="141">
        <f t="shared" si="58"/>
        <v>0</v>
      </c>
      <c r="BJ186" s="17" t="s">
        <v>79</v>
      </c>
      <c r="BK186" s="141">
        <f t="shared" si="59"/>
        <v>0</v>
      </c>
      <c r="BL186" s="17" t="s">
        <v>164</v>
      </c>
      <c r="BM186" s="140" t="s">
        <v>1597</v>
      </c>
    </row>
    <row r="187" spans="2:65" s="1" customFormat="1" ht="16.5" customHeight="1">
      <c r="B187" s="128"/>
      <c r="C187" s="281" t="s">
        <v>1598</v>
      </c>
      <c r="D187" s="281" t="s">
        <v>160</v>
      </c>
      <c r="E187" s="282" t="s">
        <v>1599</v>
      </c>
      <c r="F187" s="283" t="s">
        <v>1600</v>
      </c>
      <c r="G187" s="284" t="s">
        <v>661</v>
      </c>
      <c r="H187" s="285">
        <v>1</v>
      </c>
      <c r="I187" s="286"/>
      <c r="J187" s="286">
        <f t="shared" si="50"/>
        <v>0</v>
      </c>
      <c r="K187" s="284" t="s">
        <v>1917</v>
      </c>
      <c r="L187" s="32"/>
      <c r="M187" s="136" t="s">
        <v>3</v>
      </c>
      <c r="N187" s="137" t="s">
        <v>42</v>
      </c>
      <c r="P187" s="138">
        <f t="shared" si="51"/>
        <v>0</v>
      </c>
      <c r="Q187" s="138">
        <v>0</v>
      </c>
      <c r="R187" s="138">
        <f t="shared" si="52"/>
        <v>0</v>
      </c>
      <c r="S187" s="138">
        <v>0</v>
      </c>
      <c r="T187" s="139">
        <f t="shared" si="53"/>
        <v>0</v>
      </c>
      <c r="AR187" s="140" t="s">
        <v>164</v>
      </c>
      <c r="AT187" s="140" t="s">
        <v>160</v>
      </c>
      <c r="AU187" s="140" t="s">
        <v>79</v>
      </c>
      <c r="AY187" s="17" t="s">
        <v>157</v>
      </c>
      <c r="BE187" s="141">
        <f t="shared" si="54"/>
        <v>0</v>
      </c>
      <c r="BF187" s="141">
        <f t="shared" si="55"/>
        <v>0</v>
      </c>
      <c r="BG187" s="141">
        <f t="shared" si="56"/>
        <v>0</v>
      </c>
      <c r="BH187" s="141">
        <f t="shared" si="57"/>
        <v>0</v>
      </c>
      <c r="BI187" s="141">
        <f t="shared" si="58"/>
        <v>0</v>
      </c>
      <c r="BJ187" s="17" t="s">
        <v>79</v>
      </c>
      <c r="BK187" s="141">
        <f t="shared" si="59"/>
        <v>0</v>
      </c>
      <c r="BL187" s="17" t="s">
        <v>164</v>
      </c>
      <c r="BM187" s="140" t="s">
        <v>1601</v>
      </c>
    </row>
    <row r="188" spans="2:65" s="1" customFormat="1" ht="16.5" customHeight="1">
      <c r="B188" s="128"/>
      <c r="C188" s="281" t="s">
        <v>1602</v>
      </c>
      <c r="D188" s="281" t="s">
        <v>160</v>
      </c>
      <c r="E188" s="282" t="s">
        <v>1603</v>
      </c>
      <c r="F188" s="283" t="s">
        <v>1604</v>
      </c>
      <c r="G188" s="284" t="s">
        <v>661</v>
      </c>
      <c r="H188" s="285">
        <v>26</v>
      </c>
      <c r="I188" s="286"/>
      <c r="J188" s="286">
        <f t="shared" si="50"/>
        <v>0</v>
      </c>
      <c r="K188" s="284" t="s">
        <v>1917</v>
      </c>
      <c r="L188" s="32"/>
      <c r="M188" s="136" t="s">
        <v>3</v>
      </c>
      <c r="N188" s="137" t="s">
        <v>42</v>
      </c>
      <c r="P188" s="138">
        <f t="shared" si="51"/>
        <v>0</v>
      </c>
      <c r="Q188" s="138">
        <v>0</v>
      </c>
      <c r="R188" s="138">
        <f t="shared" si="52"/>
        <v>0</v>
      </c>
      <c r="S188" s="138">
        <v>0</v>
      </c>
      <c r="T188" s="139">
        <f t="shared" si="53"/>
        <v>0</v>
      </c>
      <c r="AR188" s="140" t="s">
        <v>164</v>
      </c>
      <c r="AT188" s="140" t="s">
        <v>160</v>
      </c>
      <c r="AU188" s="140" t="s">
        <v>79</v>
      </c>
      <c r="AY188" s="17" t="s">
        <v>157</v>
      </c>
      <c r="BE188" s="141">
        <f t="shared" si="54"/>
        <v>0</v>
      </c>
      <c r="BF188" s="141">
        <f t="shared" si="55"/>
        <v>0</v>
      </c>
      <c r="BG188" s="141">
        <f t="shared" si="56"/>
        <v>0</v>
      </c>
      <c r="BH188" s="141">
        <f t="shared" si="57"/>
        <v>0</v>
      </c>
      <c r="BI188" s="141">
        <f t="shared" si="58"/>
        <v>0</v>
      </c>
      <c r="BJ188" s="17" t="s">
        <v>79</v>
      </c>
      <c r="BK188" s="141">
        <f t="shared" si="59"/>
        <v>0</v>
      </c>
      <c r="BL188" s="17" t="s">
        <v>164</v>
      </c>
      <c r="BM188" s="140" t="s">
        <v>1605</v>
      </c>
    </row>
    <row r="189" spans="2:65" s="1" customFormat="1" ht="16.5" customHeight="1">
      <c r="B189" s="128"/>
      <c r="C189" s="281" t="s">
        <v>1606</v>
      </c>
      <c r="D189" s="281" t="s">
        <v>160</v>
      </c>
      <c r="E189" s="282" t="s">
        <v>1607</v>
      </c>
      <c r="F189" s="283" t="s">
        <v>1608</v>
      </c>
      <c r="G189" s="284" t="s">
        <v>661</v>
      </c>
      <c r="H189" s="285">
        <v>1</v>
      </c>
      <c r="I189" s="286"/>
      <c r="J189" s="286">
        <f t="shared" si="50"/>
        <v>0</v>
      </c>
      <c r="K189" s="284" t="s">
        <v>1917</v>
      </c>
      <c r="L189" s="32"/>
      <c r="M189" s="136" t="s">
        <v>3</v>
      </c>
      <c r="N189" s="137" t="s">
        <v>42</v>
      </c>
      <c r="P189" s="138">
        <f t="shared" si="51"/>
        <v>0</v>
      </c>
      <c r="Q189" s="138">
        <v>0</v>
      </c>
      <c r="R189" s="138">
        <f t="shared" si="52"/>
        <v>0</v>
      </c>
      <c r="S189" s="138">
        <v>0</v>
      </c>
      <c r="T189" s="139">
        <f t="shared" si="53"/>
        <v>0</v>
      </c>
      <c r="AR189" s="140" t="s">
        <v>164</v>
      </c>
      <c r="AT189" s="140" t="s">
        <v>160</v>
      </c>
      <c r="AU189" s="140" t="s">
        <v>79</v>
      </c>
      <c r="AY189" s="17" t="s">
        <v>157</v>
      </c>
      <c r="BE189" s="141">
        <f t="shared" si="54"/>
        <v>0</v>
      </c>
      <c r="BF189" s="141">
        <f t="shared" si="55"/>
        <v>0</v>
      </c>
      <c r="BG189" s="141">
        <f t="shared" si="56"/>
        <v>0</v>
      </c>
      <c r="BH189" s="141">
        <f t="shared" si="57"/>
        <v>0</v>
      </c>
      <c r="BI189" s="141">
        <f t="shared" si="58"/>
        <v>0</v>
      </c>
      <c r="BJ189" s="17" t="s">
        <v>79</v>
      </c>
      <c r="BK189" s="141">
        <f t="shared" si="59"/>
        <v>0</v>
      </c>
      <c r="BL189" s="17" t="s">
        <v>164</v>
      </c>
      <c r="BM189" s="140" t="s">
        <v>1609</v>
      </c>
    </row>
    <row r="190" spans="2:65" s="1" customFormat="1" ht="16.5" customHeight="1">
      <c r="B190" s="128"/>
      <c r="C190" s="281" t="s">
        <v>1610</v>
      </c>
      <c r="D190" s="281" t="s">
        <v>160</v>
      </c>
      <c r="E190" s="282" t="s">
        <v>1611</v>
      </c>
      <c r="F190" s="283" t="s">
        <v>1612</v>
      </c>
      <c r="G190" s="284" t="s">
        <v>249</v>
      </c>
      <c r="H190" s="285">
        <v>1</v>
      </c>
      <c r="I190" s="286"/>
      <c r="J190" s="286">
        <f t="shared" si="50"/>
        <v>0</v>
      </c>
      <c r="K190" s="284" t="s">
        <v>1917</v>
      </c>
      <c r="L190" s="32"/>
      <c r="M190" s="136" t="s">
        <v>3</v>
      </c>
      <c r="N190" s="137" t="s">
        <v>42</v>
      </c>
      <c r="P190" s="138">
        <f t="shared" si="51"/>
        <v>0</v>
      </c>
      <c r="Q190" s="138">
        <v>0</v>
      </c>
      <c r="R190" s="138">
        <f t="shared" si="52"/>
        <v>0</v>
      </c>
      <c r="S190" s="138">
        <v>0</v>
      </c>
      <c r="T190" s="139">
        <f t="shared" si="53"/>
        <v>0</v>
      </c>
      <c r="AR190" s="140" t="s">
        <v>164</v>
      </c>
      <c r="AT190" s="140" t="s">
        <v>160</v>
      </c>
      <c r="AU190" s="140" t="s">
        <v>79</v>
      </c>
      <c r="AY190" s="17" t="s">
        <v>157</v>
      </c>
      <c r="BE190" s="141">
        <f t="shared" si="54"/>
        <v>0</v>
      </c>
      <c r="BF190" s="141">
        <f t="shared" si="55"/>
        <v>0</v>
      </c>
      <c r="BG190" s="141">
        <f t="shared" si="56"/>
        <v>0</v>
      </c>
      <c r="BH190" s="141">
        <f t="shared" si="57"/>
        <v>0</v>
      </c>
      <c r="BI190" s="141">
        <f t="shared" si="58"/>
        <v>0</v>
      </c>
      <c r="BJ190" s="17" t="s">
        <v>79</v>
      </c>
      <c r="BK190" s="141">
        <f t="shared" si="59"/>
        <v>0</v>
      </c>
      <c r="BL190" s="17" t="s">
        <v>164</v>
      </c>
      <c r="BM190" s="140" t="s">
        <v>1613</v>
      </c>
    </row>
    <row r="191" spans="2:65" s="1" customFormat="1" ht="16.5" customHeight="1">
      <c r="B191" s="128"/>
      <c r="C191" s="281" t="s">
        <v>1614</v>
      </c>
      <c r="D191" s="281" t="s">
        <v>160</v>
      </c>
      <c r="E191" s="282" t="s">
        <v>1615</v>
      </c>
      <c r="F191" s="283" t="s">
        <v>1616</v>
      </c>
      <c r="G191" s="284" t="s">
        <v>249</v>
      </c>
      <c r="H191" s="285">
        <v>1</v>
      </c>
      <c r="I191" s="286"/>
      <c r="J191" s="286">
        <f t="shared" si="50"/>
        <v>0</v>
      </c>
      <c r="K191" s="284" t="s">
        <v>1917</v>
      </c>
      <c r="L191" s="32"/>
      <c r="M191" s="136" t="s">
        <v>3</v>
      </c>
      <c r="N191" s="137" t="s">
        <v>42</v>
      </c>
      <c r="P191" s="138">
        <f t="shared" si="51"/>
        <v>0</v>
      </c>
      <c r="Q191" s="138">
        <v>0</v>
      </c>
      <c r="R191" s="138">
        <f t="shared" si="52"/>
        <v>0</v>
      </c>
      <c r="S191" s="138">
        <v>0</v>
      </c>
      <c r="T191" s="139">
        <f t="shared" si="53"/>
        <v>0</v>
      </c>
      <c r="AR191" s="140" t="s">
        <v>164</v>
      </c>
      <c r="AT191" s="140" t="s">
        <v>160</v>
      </c>
      <c r="AU191" s="140" t="s">
        <v>79</v>
      </c>
      <c r="AY191" s="17" t="s">
        <v>157</v>
      </c>
      <c r="BE191" s="141">
        <f t="shared" si="54"/>
        <v>0</v>
      </c>
      <c r="BF191" s="141">
        <f t="shared" si="55"/>
        <v>0</v>
      </c>
      <c r="BG191" s="141">
        <f t="shared" si="56"/>
        <v>0</v>
      </c>
      <c r="BH191" s="141">
        <f t="shared" si="57"/>
        <v>0</v>
      </c>
      <c r="BI191" s="141">
        <f t="shared" si="58"/>
        <v>0</v>
      </c>
      <c r="BJ191" s="17" t="s">
        <v>79</v>
      </c>
      <c r="BK191" s="141">
        <f t="shared" si="59"/>
        <v>0</v>
      </c>
      <c r="BL191" s="17" t="s">
        <v>164</v>
      </c>
      <c r="BM191" s="140" t="s">
        <v>1617</v>
      </c>
    </row>
    <row r="192" spans="2:65" s="1" customFormat="1" ht="16.5" customHeight="1">
      <c r="B192" s="128"/>
      <c r="C192" s="281" t="s">
        <v>1618</v>
      </c>
      <c r="D192" s="281" t="s">
        <v>160</v>
      </c>
      <c r="E192" s="282" t="s">
        <v>1619</v>
      </c>
      <c r="F192" s="283" t="s">
        <v>1620</v>
      </c>
      <c r="G192" s="284" t="s">
        <v>249</v>
      </c>
      <c r="H192" s="285">
        <v>1</v>
      </c>
      <c r="I192" s="286"/>
      <c r="J192" s="286">
        <f t="shared" si="50"/>
        <v>0</v>
      </c>
      <c r="K192" s="284" t="s">
        <v>1917</v>
      </c>
      <c r="L192" s="32"/>
      <c r="M192" s="136" t="s">
        <v>3</v>
      </c>
      <c r="N192" s="137" t="s">
        <v>42</v>
      </c>
      <c r="P192" s="138">
        <f t="shared" si="51"/>
        <v>0</v>
      </c>
      <c r="Q192" s="138">
        <v>0</v>
      </c>
      <c r="R192" s="138">
        <f t="shared" si="52"/>
        <v>0</v>
      </c>
      <c r="S192" s="138">
        <v>0</v>
      </c>
      <c r="T192" s="139">
        <f t="shared" si="53"/>
        <v>0</v>
      </c>
      <c r="AR192" s="140" t="s">
        <v>164</v>
      </c>
      <c r="AT192" s="140" t="s">
        <v>160</v>
      </c>
      <c r="AU192" s="140" t="s">
        <v>79</v>
      </c>
      <c r="AY192" s="17" t="s">
        <v>157</v>
      </c>
      <c r="BE192" s="141">
        <f t="shared" si="54"/>
        <v>0</v>
      </c>
      <c r="BF192" s="141">
        <f t="shared" si="55"/>
        <v>0</v>
      </c>
      <c r="BG192" s="141">
        <f t="shared" si="56"/>
        <v>0</v>
      </c>
      <c r="BH192" s="141">
        <f t="shared" si="57"/>
        <v>0</v>
      </c>
      <c r="BI192" s="141">
        <f t="shared" si="58"/>
        <v>0</v>
      </c>
      <c r="BJ192" s="17" t="s">
        <v>79</v>
      </c>
      <c r="BK192" s="141">
        <f t="shared" si="59"/>
        <v>0</v>
      </c>
      <c r="BL192" s="17" t="s">
        <v>164</v>
      </c>
      <c r="BM192" s="140" t="s">
        <v>1621</v>
      </c>
    </row>
    <row r="193" spans="2:65" s="1" customFormat="1" ht="16.5" customHeight="1">
      <c r="B193" s="128"/>
      <c r="C193" s="281" t="s">
        <v>1622</v>
      </c>
      <c r="D193" s="281" t="s">
        <v>160</v>
      </c>
      <c r="E193" s="282" t="s">
        <v>1623</v>
      </c>
      <c r="F193" s="283" t="s">
        <v>1624</v>
      </c>
      <c r="G193" s="284" t="s">
        <v>661</v>
      </c>
      <c r="H193" s="285">
        <v>1</v>
      </c>
      <c r="I193" s="286"/>
      <c r="J193" s="286">
        <f t="shared" si="50"/>
        <v>0</v>
      </c>
      <c r="K193" s="284" t="s">
        <v>1917</v>
      </c>
      <c r="L193" s="32"/>
      <c r="M193" s="136" t="s">
        <v>3</v>
      </c>
      <c r="N193" s="137" t="s">
        <v>42</v>
      </c>
      <c r="P193" s="138">
        <f t="shared" si="51"/>
        <v>0</v>
      </c>
      <c r="Q193" s="138">
        <v>0</v>
      </c>
      <c r="R193" s="138">
        <f t="shared" si="52"/>
        <v>0</v>
      </c>
      <c r="S193" s="138">
        <v>0</v>
      </c>
      <c r="T193" s="139">
        <f t="shared" si="53"/>
        <v>0</v>
      </c>
      <c r="AR193" s="140" t="s">
        <v>164</v>
      </c>
      <c r="AT193" s="140" t="s">
        <v>160</v>
      </c>
      <c r="AU193" s="140" t="s">
        <v>79</v>
      </c>
      <c r="AY193" s="17" t="s">
        <v>157</v>
      </c>
      <c r="BE193" s="141">
        <f t="shared" si="54"/>
        <v>0</v>
      </c>
      <c r="BF193" s="141">
        <f t="shared" si="55"/>
        <v>0</v>
      </c>
      <c r="BG193" s="141">
        <f t="shared" si="56"/>
        <v>0</v>
      </c>
      <c r="BH193" s="141">
        <f t="shared" si="57"/>
        <v>0</v>
      </c>
      <c r="BI193" s="141">
        <f t="shared" si="58"/>
        <v>0</v>
      </c>
      <c r="BJ193" s="17" t="s">
        <v>79</v>
      </c>
      <c r="BK193" s="141">
        <f t="shared" si="59"/>
        <v>0</v>
      </c>
      <c r="BL193" s="17" t="s">
        <v>164</v>
      </c>
      <c r="BM193" s="140" t="s">
        <v>1625</v>
      </c>
    </row>
    <row r="194" spans="2:65" s="1" customFormat="1" ht="16.5" customHeight="1">
      <c r="B194" s="128"/>
      <c r="C194" s="281" t="s">
        <v>1626</v>
      </c>
      <c r="D194" s="281" t="s">
        <v>160</v>
      </c>
      <c r="E194" s="282" t="s">
        <v>1627</v>
      </c>
      <c r="F194" s="283" t="s">
        <v>1628</v>
      </c>
      <c r="G194" s="284" t="s">
        <v>249</v>
      </c>
      <c r="H194" s="285">
        <v>1</v>
      </c>
      <c r="I194" s="286"/>
      <c r="J194" s="286">
        <f t="shared" si="50"/>
        <v>0</v>
      </c>
      <c r="K194" s="284" t="s">
        <v>1917</v>
      </c>
      <c r="L194" s="32"/>
      <c r="M194" s="178" t="s">
        <v>3</v>
      </c>
      <c r="N194" s="179" t="s">
        <v>42</v>
      </c>
      <c r="O194" s="176"/>
      <c r="P194" s="180">
        <f t="shared" si="51"/>
        <v>0</v>
      </c>
      <c r="Q194" s="180">
        <v>0</v>
      </c>
      <c r="R194" s="180">
        <f t="shared" si="52"/>
        <v>0</v>
      </c>
      <c r="S194" s="180">
        <v>0</v>
      </c>
      <c r="T194" s="181">
        <f t="shared" si="53"/>
        <v>0</v>
      </c>
      <c r="AR194" s="140" t="s">
        <v>164</v>
      </c>
      <c r="AT194" s="140" t="s">
        <v>160</v>
      </c>
      <c r="AU194" s="140" t="s">
        <v>79</v>
      </c>
      <c r="AY194" s="17" t="s">
        <v>157</v>
      </c>
      <c r="BE194" s="141">
        <f t="shared" si="54"/>
        <v>0</v>
      </c>
      <c r="BF194" s="141">
        <f t="shared" si="55"/>
        <v>0</v>
      </c>
      <c r="BG194" s="141">
        <f t="shared" si="56"/>
        <v>0</v>
      </c>
      <c r="BH194" s="141">
        <f t="shared" si="57"/>
        <v>0</v>
      </c>
      <c r="BI194" s="141">
        <f t="shared" si="58"/>
        <v>0</v>
      </c>
      <c r="BJ194" s="17" t="s">
        <v>79</v>
      </c>
      <c r="BK194" s="141">
        <f t="shared" si="59"/>
        <v>0</v>
      </c>
      <c r="BL194" s="17" t="s">
        <v>164</v>
      </c>
      <c r="BM194" s="140" t="s">
        <v>1629</v>
      </c>
    </row>
    <row r="195" spans="2:12" s="1" customFormat="1" ht="6.95" customHeight="1">
      <c r="B195" s="41"/>
      <c r="C195" s="42"/>
      <c r="D195" s="42"/>
      <c r="E195" s="42"/>
      <c r="F195" s="42"/>
      <c r="G195" s="42"/>
      <c r="H195" s="42"/>
      <c r="I195" s="42"/>
      <c r="J195" s="42"/>
      <c r="K195" s="42"/>
      <c r="L195" s="32"/>
    </row>
  </sheetData>
  <autoFilter ref="C80:K1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LAPTOP-ESG64L7J\Josífek</dc:creator>
  <cp:keywords/>
  <dc:description/>
  <cp:lastModifiedBy>Kafluk Miloš</cp:lastModifiedBy>
  <dcterms:created xsi:type="dcterms:W3CDTF">2022-06-24T16:06:23Z</dcterms:created>
  <dcterms:modified xsi:type="dcterms:W3CDTF">2023-05-29T06:31:54Z</dcterms:modified>
  <cp:category/>
  <cp:version/>
  <cp:contentType/>
  <cp:contentStatus/>
</cp:coreProperties>
</file>