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35-1 - Vodovodní řady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'2235-1 - Vodovodní řady'!$C$127:$K$390</definedName>
    <definedName name="_xlnm.Print_Area" localSheetId="1">'2235-1 - Vodovodní řady'!$C$4:$J$75,'2235-1 - Vodovodní řady'!$C$81:$J$109,'2235-1 - Vodovodní řady'!$C$115:$J$390</definedName>
    <definedName name="_xlnm.Print_Area" localSheetId="2">'Seznam figur'!$C$4:$G$382</definedName>
    <definedName name="_xlnm.Print_Titles" localSheetId="0">'Rekapitulace stavby'!$92:$92</definedName>
    <definedName name="_xlnm.Print_Titles" localSheetId="1">'2235-1 - Vodovodní řady'!$127:$127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<sst xmlns="http://schemas.openxmlformats.org/spreadsheetml/2006/main" count="4470" uniqueCount="828">
  <si>
    <t>Export Komplet</t>
  </si>
  <si>
    <t/>
  </si>
  <si>
    <t>2.0</t>
  </si>
  <si>
    <t>False</t>
  </si>
  <si>
    <t>{9efb5219-3ba1-4440-8623-8bdfd270b7cf}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</si>
  <si>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</si>
  <si>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</si>
  <si>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</si>
  <si>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</si>
  <si>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</si>
  <si>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</si>
  <si>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</si>
  <si>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</si>
  <si>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</si>
  <si>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2235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</si>
  <si>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</si>
  <si>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</si>
  <si>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Sedlec, obnova vodovodu</t>
  </si>
  <si>
    <t>KSO:</t>
  </si>
  <si>
    <t>827 13 32</t>
  </si>
  <si>
    <t>CC-CZ:</t>
  </si>
  <si>
    <t>22221</t>
  </si>
  <si>
    <t>Místo:</t>
  </si>
  <si>
    <t>Sedlec u Benátek nad Jizerou</t>
  </si>
  <si>
    <t>Datum:</t>
  </si>
  <si>
    <t>3. 1. 2023</t>
  </si>
  <si>
    <t>CZ-CPV:</t>
  </si>
  <si>
    <t>45231300-8</t>
  </si>
  <si>
    <t>CZ-CPA:</t>
  </si>
  <si>
    <t>42.21.12</t>
  </si>
  <si>
    <t>Zadavatel:</t>
  </si>
  <si>
    <t>IČ:</t>
  </si>
  <si>
    <t>46356983</t>
  </si>
  <si>
    <t>Vodovody a kanalizace Mladá Boleslav, a.s.</t>
  </si>
  <si>
    <t>DIČ:</t>
  </si>
  <si>
    <t>CZ46356983</t>
  </si>
  <si>
    <t>Uchazeč:</t>
  </si>
  <si>
    <t>Vyplň údaj</t>
  </si>
  <si>
    <t>Projektant:</t>
  </si>
  <si>
    <t>49297945</t>
  </si>
  <si>
    <t>Ing. Petr Čepický</t>
  </si>
  <si>
    <t>CZ7003153432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</si>
  <si>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</si>
  <si>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</si>
  <si>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</si>
  <si>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</si>
  <si>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</si>
  <si>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</si>
  <si>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</si>
  <si>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</si>
  <si>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</si>
  <si>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</si>
  <si>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</si>
  <si>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</si>
  <si>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</si>
  <si>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</si>
  <si>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</si>
  <si>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</si>
  <si>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</si>
  <si>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</si>
  <si>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</si>
  <si>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</si>
  <si>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</si>
  <si>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</si>
  <si>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</si>
  <si>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</si>
  <si>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</si>
  <si>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</si>
  <si>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</si>
  <si>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</si>
  <si>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</si>
  <si>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</si>
  <si>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</si>
  <si>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</si>
  <si>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</si>
  <si>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</si>
  <si>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</si>
  <si>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</si>
  <si>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</si>
  <si>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</si>
  <si>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</si>
  <si>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</si>
  <si>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</si>
  <si>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</si>
  <si>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</si>
  <si>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</si>
  <si>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</si>
  <si>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</si>
  <si>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</si>
  <si>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</si>
  <si>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2235-1</t>
  </si>
  <si>
    <t>Vodovodní řady</t>
  </si>
  <si>
    <t>ING</t>
  </si>
  <si>
    <t>1</t>
  </si>
  <si>
    <t>{08565bfd-fa56-45ab-a50c-21cf45eb1c8c}</t>
  </si>
  <si>
    <t>2</t>
  </si>
  <si>
    <t>DEL80_Ž1</t>
  </si>
  <si>
    <t>17,38</t>
  </si>
  <si>
    <t>DEL80_Ž2N</t>
  </si>
  <si>
    <t>50,9</t>
  </si>
  <si>
    <t>KRYCÍ LIST SOUPISU PRACÍ</t>
  </si>
  <si>
    <t>DEL80_CE</t>
  </si>
  <si>
    <t>635,1</t>
  </si>
  <si>
    <t>DEL32_Ž2N</t>
  </si>
  <si>
    <t>3</t>
  </si>
  <si>
    <t>DEL32_CE</t>
  </si>
  <si>
    <t>44,1</t>
  </si>
  <si>
    <t>KUB80_Ž1</t>
  </si>
  <si>
    <t>23,38</t>
  </si>
  <si>
    <t>Objekt:</t>
  </si>
  <si>
    <t>KUB80_Ž2N</t>
  </si>
  <si>
    <t>73,43</t>
  </si>
  <si>
    <t>2235-1 - Vodovodní řady</t>
  </si>
  <si>
    <t>KUB80_CE</t>
  </si>
  <si>
    <t>910,36</t>
  </si>
  <si>
    <t>PRUMHL80</t>
  </si>
  <si>
    <t>1,792</t>
  </si>
  <si>
    <t>KUB32_Ž2N</t>
  </si>
  <si>
    <t>4,301</t>
  </si>
  <si>
    <t>ODSTRPODK_Ž1</t>
  </si>
  <si>
    <t>13,904</t>
  </si>
  <si>
    <t>ODSTRPODK_Ž2</t>
  </si>
  <si>
    <t>527,296</t>
  </si>
  <si>
    <t>ZAJPOTR200</t>
  </si>
  <si>
    <t>3,2</t>
  </si>
  <si>
    <t>ZAJPOTR500</t>
  </si>
  <si>
    <t>2,4</t>
  </si>
  <si>
    <t>ZAJKAB3</t>
  </si>
  <si>
    <t>8</t>
  </si>
  <si>
    <t>ODSTRRÝH_Ž1</t>
  </si>
  <si>
    <t>ODSTRRÝH_Ž2</t>
  </si>
  <si>
    <t>ODSTRZÁM_Ž1</t>
  </si>
  <si>
    <t>117,096</t>
  </si>
  <si>
    <t>ODSTRZÁM_Ž2</t>
  </si>
  <si>
    <t>476,88</t>
  </si>
  <si>
    <t>VYKOP_Z</t>
  </si>
  <si>
    <t>729,811</t>
  </si>
  <si>
    <t>VYKOP_N</t>
  </si>
  <si>
    <t>VYKOP_CE</t>
  </si>
  <si>
    <t>VYKOP3</t>
  </si>
  <si>
    <t>583,849</t>
  </si>
  <si>
    <t>VYKOP4</t>
  </si>
  <si>
    <t>145,962</t>
  </si>
  <si>
    <t>PAŽCELK4</t>
  </si>
  <si>
    <t>2434,253</t>
  </si>
  <si>
    <t>VYTLAČ_Z</t>
  </si>
  <si>
    <t>269,281</t>
  </si>
  <si>
    <t>VYTLAČ_N</t>
  </si>
  <si>
    <t>ODVOZ13</t>
  </si>
  <si>
    <t>ODVOZ45</t>
  </si>
  <si>
    <t>ODVOZ_CE</t>
  </si>
  <si>
    <t>ZASYP_Z</t>
  </si>
  <si>
    <t>596,099</t>
  </si>
  <si>
    <t>OBSYP_CE</t>
  </si>
  <si>
    <t>182,608</t>
  </si>
  <si>
    <t>CHRÁNIČ_D125</t>
  </si>
  <si>
    <t>9</t>
  </si>
  <si>
    <t>TĚS_SPAR_CE</t>
  </si>
  <si>
    <t>1195,6</t>
  </si>
  <si>
    <t>SUŤ_ŠTĚRK_T</t>
  </si>
  <si>
    <t>239,078</t>
  </si>
  <si>
    <t>BOUR_ŽLAB2</t>
  </si>
  <si>
    <t>1,8</t>
  </si>
  <si>
    <t>BOUR_ŽLAB1</t>
  </si>
  <si>
    <t>SUŤ_ŽBETON_T</t>
  </si>
  <si>
    <t>4,41</t>
  </si>
  <si>
    <t>SUŤ_ŽIVICE_T</t>
  </si>
  <si>
    <t>317,26</t>
  </si>
  <si>
    <t>SUŤ_SYP</t>
  </si>
  <si>
    <t>556,338</t>
  </si>
  <si>
    <t>PŘESUN_HMT</t>
  </si>
  <si>
    <t>17,634</t>
  </si>
  <si>
    <t>DEL80_Ž2S</t>
  </si>
  <si>
    <t>566,82</t>
  </si>
  <si>
    <t>KUB80_Ž2S</t>
  </si>
  <si>
    <t>813,55</t>
  </si>
  <si>
    <t>DEL32_Ž2S</t>
  </si>
  <si>
    <t>38,4</t>
  </si>
  <si>
    <t>DEL32_Š2</t>
  </si>
  <si>
    <t>2,7</t>
  </si>
  <si>
    <t>ODSTRPODK_Š2</t>
  </si>
  <si>
    <t>2,16</t>
  </si>
  <si>
    <t>KUB32_Ž2S</t>
  </si>
  <si>
    <t>55,05</t>
  </si>
  <si>
    <t>KUB32_Š2</t>
  </si>
  <si>
    <t>3,871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</si>
  <si>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</si>
  <si>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</si>
  <si>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</si>
  <si>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</si>
  <si>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</si>
  <si>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</si>
  <si>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</si>
  <si>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</si>
  <si>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</si>
  <si>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</si>
  <si>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</si>
  <si>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900 - Ostatní práce a konstrukce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</si>
  <si>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</si>
  <si>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</si>
  <si>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</si>
  <si>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</si>
  <si>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</si>
  <si>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</si>
  <si>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</si>
  <si>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</si>
  <si>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</si>
  <si>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</si>
  <si>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</si>
  <si>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</si>
  <si>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</si>
  <si>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</si>
  <si>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</si>
  <si>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</si>
  <si>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</si>
  <si>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</si>
  <si>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</si>
  <si>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</si>
  <si>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</si>
  <si>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</si>
  <si>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</si>
  <si>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</si>
  <si>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</si>
  <si>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z kameniva drceného tl přes 200 do 300 mm strojně pl přes 200 m2</t>
  </si>
  <si>
    <t>m2</t>
  </si>
  <si>
    <t>4</t>
  </si>
  <si>
    <t>-1844137838</t>
  </si>
  <si>
    <t>VV</t>
  </si>
  <si>
    <t>"délka DN80 živice-místní komunikace-Ž1" 7,90+3,58+5,9</t>
  </si>
  <si>
    <t>"délka DN80 živice-silnice III.tř.-Ž2-nová" 23,90+23,6+3,40</t>
  </si>
  <si>
    <t>"délka DN80 živice-silnice III.tř.-Ž2-stará" 516,90+1,40+2,12+46,40</t>
  </si>
  <si>
    <t>Mezisoučet</t>
  </si>
  <si>
    <t>"délka D32 živice-silnice III.tř.-Ž2-nová" 3,0</t>
  </si>
  <si>
    <t>"délka D32 živice-silnice III.tř.-Ž2-stará" 38,4</t>
  </si>
  <si>
    <t>"délka D32 štěrk-silnice III.tř.-Š2" 2,7</t>
  </si>
  <si>
    <t>"zákl.objem ze SW pod.prof. DN80 živice-místní komunikace-Ž1" 10,63+4,81+7,94</t>
  </si>
  <si>
    <t>"zákl.objem ze SW pod.prof. DN80 živice-sil. III. třídy-Ž2-nová" 34,08+34,84+4,51</t>
  </si>
  <si>
    <t>"zákl.objem ze SW pod.prof. DN80 živice-sil. III. třídy-Ž2-stará" 730,61+1,83+2,82+78,29</t>
  </si>
  <si>
    <t>"zákl.objem přípojky v sil.III.tř.-nová" DEL32_Ž2N*PRUMHL80*0,8</t>
  </si>
  <si>
    <t>"zákl.objem přípojky v sil III.tř.-stará" DEL32_Ž2S*PRUMHL80*0,8</t>
  </si>
  <si>
    <t>"zákl.objem přípojky ve štěrku-Š2" DEL32_Š2*PRUMHL80*0,8</t>
  </si>
  <si>
    <t>KUB32_CE</t>
  </si>
  <si>
    <t>"průměrná hloubka výk." (KUB80_CE)/(DEL80_CE)/0,80</t>
  </si>
  <si>
    <t>(DEL80_Ž1*0,8)</t>
  </si>
  <si>
    <t>(DEL32_Ž2N+DEL32_Ž2S+DEL80_Ž2N+DEL80_Ž2S)*0,8</t>
  </si>
  <si>
    <t>DEL32_Š2*0,8</t>
  </si>
  <si>
    <t>ODSTRPODK_CE</t>
  </si>
  <si>
    <t>113154255</t>
  </si>
  <si>
    <t>Frézování živičného krytu tl 200 mm pruh š přes 0,5 do 1 m pl přes 500 do 1000 m2 s překážkami v trase</t>
  </si>
  <si>
    <t>-1850586839</t>
  </si>
  <si>
    <t>113154263</t>
  </si>
  <si>
    <t>Frézování živičného krytu tl 50 mm pruh š přes 1 do 2 m pl přes 500 do 1000 m2 s překážkami v trase</t>
  </si>
  <si>
    <t>-2034301214</t>
  </si>
  <si>
    <t>"frézování vyznačené obrusné vrstvy včetně zámků 100% VAKMB z celkových 100%" ((131,0)*1,0)-ODSTRRÝH_Ž1</t>
  </si>
  <si>
    <t>"frézování vyznačené obrusné vrstvy včetně zámků 100% VAKMB z celkových 100%" ((520,0)*1,0)-((DEL32_Ž2N+DEL80_Ž2N)*0,8)</t>
  </si>
  <si>
    <t>115101201</t>
  </si>
  <si>
    <t>Čerpání vody na dopravní výšku do 10 m průměrný přítok do 500 l/min</t>
  </si>
  <si>
    <t>hod</t>
  </si>
  <si>
    <t>1601943777</t>
  </si>
  <si>
    <t>"průměrná rychlost pokládky 12m/den" (DEL80_CE)/12*8</t>
  </si>
  <si>
    <t>5</t>
  </si>
  <si>
    <t>115101301</t>
  </si>
  <si>
    <t>Pohotovost čerpací soupravy pro dopravní výšku do 10 m přítok do 500 l/min</t>
  </si>
  <si>
    <t>den</t>
  </si>
  <si>
    <t>1165120578</t>
  </si>
  <si>
    <t>"průměrná rychlost pokládky 12m/den" (DEL80_CE)/12</t>
  </si>
  <si>
    <t>6</t>
  </si>
  <si>
    <t>119001405</t>
  </si>
  <si>
    <t>Dočasné zajištění potrubí z PE DN do 200 mm</t>
  </si>
  <si>
    <t>m</t>
  </si>
  <si>
    <t>206649157</t>
  </si>
  <si>
    <t>"řad A, A-1"(2*0,8)+(1*0,8)</t>
  </si>
  <si>
    <t>"řad B, B-1" 1*0,8</t>
  </si>
  <si>
    <t>Součet</t>
  </si>
  <si>
    <t>7</t>
  </si>
  <si>
    <t>119001406</t>
  </si>
  <si>
    <t>Dočasné zajištění potrubí z PE DN přes 200 do 500 mm</t>
  </si>
  <si>
    <t>1046533901</t>
  </si>
  <si>
    <t>"Řad A-1" 1*0,8</t>
  </si>
  <si>
    <t>"řad B, B-1" (1*0,8)+(1*0,8)</t>
  </si>
  <si>
    <t>119001421</t>
  </si>
  <si>
    <t>Dočasné zajištění kabelů a kabelových tratí ze 3 volně ložených kabelů</t>
  </si>
  <si>
    <t>-52242269</t>
  </si>
  <si>
    <t>"řad A" 5*0,8</t>
  </si>
  <si>
    <t>"řad B, b-1" (3*0,8)+(2*0,8)</t>
  </si>
  <si>
    <t>132254205</t>
  </si>
  <si>
    <t>Hloubení zapažených rýh š do 2000 mm v hornině třídy těžitelnosti I skupiny 3 objem do 1000 m3</t>
  </si>
  <si>
    <t>m3</t>
  </si>
  <si>
    <t>-1024601684</t>
  </si>
  <si>
    <t>VYK_Ž1</t>
  </si>
  <si>
    <t>"výkop m3 v živici-Ž1" (KUB80_Ž1)-((DEL80_Ž1)*0,8*0,42)</t>
  </si>
  <si>
    <t>VYK_Ž2N</t>
  </si>
  <si>
    <t>"výkop m3 v živici-Ž2N" (KUB80_Ž2N+KUB32_Ž2N)-((DEL80_Ž2N+DEL32_Ž2N)*0,8*0,45)</t>
  </si>
  <si>
    <t>VYK_Ž2S</t>
  </si>
  <si>
    <t>"výkop m3 v živici-Ž2S" (KUB80_Ž2S+KUB32_Ž2S)-((DEL80_Ž2S+DEL32_Ž2S)*0,8*0,45)</t>
  </si>
  <si>
    <t>VYK_Š2</t>
  </si>
  <si>
    <t>"výkop m3 ve štěrku-Š2" (KUB32_Š2)-((DEL32_Š2)*0,8*0,30)</t>
  </si>
  <si>
    <t>"výkop v nezpevněném N2" 0</t>
  </si>
  <si>
    <t>VYKOP_Z+VYKOP_N</t>
  </si>
  <si>
    <t>VYKOP_CE*0,80</t>
  </si>
  <si>
    <t>10</t>
  </si>
  <si>
    <t>132354204</t>
  </si>
  <si>
    <t>Hloubení zapažených rýh š do 2000 mm v hornině třídy těžitelnosti II skupiny 4 objem do 500 m3</t>
  </si>
  <si>
    <t>1957346507</t>
  </si>
  <si>
    <t>VYKOP_CE*0,20</t>
  </si>
  <si>
    <t>11</t>
  </si>
  <si>
    <t>139001101</t>
  </si>
  <si>
    <t>Příplatek za ztížení vykopávky v blízkosti podzemního vedení</t>
  </si>
  <si>
    <t>1709330121</t>
  </si>
  <si>
    <t>"křížení do DN200" (ZAJPOTR200*(0,5+0,2+0,3)*(0,5+0,2+0,5))</t>
  </si>
  <si>
    <t>"křížení do DN500" ZAJPOTR500*(0,5+0,5+0,3)*(0,5+0,5+0,5)</t>
  </si>
  <si>
    <t>"křížení kabelů" ZAJKAB3*(1,0+1,0)*PRUMHL80</t>
  </si>
  <si>
    <t>12</t>
  </si>
  <si>
    <t>151811131</t>
  </si>
  <si>
    <t>Osazení pažicího boxu hl výkopu do 4 m š do 1,2 m</t>
  </si>
  <si>
    <t>1982843070</t>
  </si>
  <si>
    <t>"pažení celkové"  ((DEL80_CE+DEL32_CE)*PRUMHL80*2)</t>
  </si>
  <si>
    <t>13</t>
  </si>
  <si>
    <t>151811231</t>
  </si>
  <si>
    <t>Odstranění pažicího boxu hl výkopu do 4 m š do 1,2 m</t>
  </si>
  <si>
    <t>1108549613</t>
  </si>
  <si>
    <t>14</t>
  </si>
  <si>
    <t>162751117</t>
  </si>
  <si>
    <t>Vodorovné přemístění přes 9 000 do 10000 m výkopku/sypaniny z horniny třídy těžitelnosti I skupiny 1 až 3</t>
  </si>
  <si>
    <t>-1209296720</t>
  </si>
  <si>
    <t xml:space="preserve">"Dodavatel navrhne vzdálenost na skládku podle svých možností" </t>
  </si>
  <si>
    <t>"vytlačený objem L-P-O ve zpevněném" ((DEL80_CE)*0,399)+(DEL32_CE*0,360)</t>
  </si>
  <si>
    <t>"vytlačený objem L-P-O v nezpevněném" 0</t>
  </si>
  <si>
    <t>(VYKOP_Z+VYTLAČ_N)*((VYKOP3)/VYKOP_CE)</t>
  </si>
  <si>
    <t>162751119</t>
  </si>
  <si>
    <t>Příplatek k vodorovnému přemístění výkopku/sypaniny z horniny třídy těžitelnosti I skupiny 1 až 3 ZKD 1000 m přes 10000 m</t>
  </si>
  <si>
    <t>-1081238152</t>
  </si>
  <si>
    <t>ODVOZ13*23</t>
  </si>
  <si>
    <t>16</t>
  </si>
  <si>
    <t>162751137</t>
  </si>
  <si>
    <t>Vodorovné přemístění přes 9 000 do 10000 m výkopku/sypaniny z horniny třídy těžitelnosti II skupiny 4 a 5</t>
  </si>
  <si>
    <t>383535325</t>
  </si>
  <si>
    <t>(VYKOP_Z+VYTLAČ_N)*((VYKOP4)/VYKOP_CE)</t>
  </si>
  <si>
    <t>17</t>
  </si>
  <si>
    <t>162751139</t>
  </si>
  <si>
    <t>Příplatek k vodorovnému přemístění výkopku/sypaniny z horniny třídy těžitelnosti II skupiny 4 a 5 ZKD 1000 m přes 10000 m</t>
  </si>
  <si>
    <t>2066535227</t>
  </si>
  <si>
    <t>ODVOZ45*23</t>
  </si>
  <si>
    <t>18</t>
  </si>
  <si>
    <t>171201221</t>
  </si>
  <si>
    <t>Poplatek za uložení na skládce (skládkovné) zeminy a kamení kód odpadu 17 05 04</t>
  </si>
  <si>
    <t>t</t>
  </si>
  <si>
    <t>-1969075230</t>
  </si>
  <si>
    <t>ODVOZ13+ODVOZ45</t>
  </si>
  <si>
    <t>ODVOZ_CE*2,0</t>
  </si>
  <si>
    <t>19</t>
  </si>
  <si>
    <t>171251201</t>
  </si>
  <si>
    <t>Uložení sypaniny na skládky nebo meziskládky</t>
  </si>
  <si>
    <t>-1590072311</t>
  </si>
  <si>
    <t>20</t>
  </si>
  <si>
    <t>174151101</t>
  </si>
  <si>
    <t>Zásyp jam, šachet rýh nebo kolem objektů sypaninou se zhutněním</t>
  </si>
  <si>
    <t>-603064327</t>
  </si>
  <si>
    <t>"zásyp ve zpev. + dosypání v silnici III. tř.-staré na vyšší úroveň" (VYKOP_Z-VYTLAČ_Z)+((DEL32_Ž2S+DEL80_Ž2S)*0,8*(0,45-0,17))</t>
  </si>
  <si>
    <t>ZASYP_N</t>
  </si>
  <si>
    <t>"zásyp v nezpev" (VYKOP_N-VYTLAČ_N)</t>
  </si>
  <si>
    <t>ZASYP_RÝH</t>
  </si>
  <si>
    <t>ZASYP_CE</t>
  </si>
  <si>
    <t>M</t>
  </si>
  <si>
    <t>58344197</t>
  </si>
  <si>
    <t>štěrkodrť frakce 0/63</t>
  </si>
  <si>
    <t>-1344704566</t>
  </si>
  <si>
    <t>"Před zahájení stavby objednatel rozhodne o vhodnosti použití výkopku ke zpětnému zásypu výkopů"</t>
  </si>
  <si>
    <t>ZASYP_Z*2,0</t>
  </si>
  <si>
    <t>22</t>
  </si>
  <si>
    <t>175151101</t>
  </si>
  <si>
    <t>Obsypání potrubí strojně sypaninou bez prohození, uloženou do 3 m</t>
  </si>
  <si>
    <t>-912600257</t>
  </si>
  <si>
    <t>(DEL80_CE*0,271)+(DEL32_CE*0,238)</t>
  </si>
  <si>
    <t>23</t>
  </si>
  <si>
    <t>58337310</t>
  </si>
  <si>
    <t>štěrkopísek frakce 0/4</t>
  </si>
  <si>
    <t>-1209883383</t>
  </si>
  <si>
    <t>OBSYP_CE*2,0</t>
  </si>
  <si>
    <t>Vodorovné konstrukce</t>
  </si>
  <si>
    <t>24</t>
  </si>
  <si>
    <t>451572111</t>
  </si>
  <si>
    <t>Lože pod potrubí otevřený výkop z kameniva drobného těženého</t>
  </si>
  <si>
    <t>-2000660611</t>
  </si>
  <si>
    <t>LOŽE_CE</t>
  </si>
  <si>
    <t>(DEL80_CE*0,120)+(DEL32_CE*0,120)</t>
  </si>
  <si>
    <t>25</t>
  </si>
  <si>
    <t>452313171</t>
  </si>
  <si>
    <t>Podkladní bloky z betonu prostého tř. C 30/37 otevřený výkop</t>
  </si>
  <si>
    <t>1588162989</t>
  </si>
  <si>
    <t>0,19+0,006+0,07+0,45+0,59</t>
  </si>
  <si>
    <t>26</t>
  </si>
  <si>
    <t>452353101</t>
  </si>
  <si>
    <t>Bednění podkladních bloků otevřený výkop</t>
  </si>
  <si>
    <t>60568735</t>
  </si>
  <si>
    <t>"TYP 1 (2 * 2/3 * švýk +b/2) * h * počet" (2*2/3*0,80+(0,45/2))*0,41*4</t>
  </si>
  <si>
    <t>"TYP 1 (2 * 2/3 * švýk +b/2) * h * počet" (2*2/3*0,80+(0,27/2))*0,28*3</t>
  </si>
  <si>
    <t>"TYP 1 (2 * 2/3 * švýk +b/2) * h * počet" (2*2/3*0,80+(0,35/2))*0,11*6</t>
  </si>
  <si>
    <t>"TYP2 (2 * 2/3 * švýk +b/2) * h * počet" (2*2/3*0,80+(0,58/2))*0,58*5</t>
  </si>
  <si>
    <t>"TYP 3 - (švýk + švýk ) * h * počet" (0,60+0,60)*0,58*3</t>
  </si>
  <si>
    <t>Komunikace pozemní</t>
  </si>
  <si>
    <t>27</t>
  </si>
  <si>
    <t>564851111</t>
  </si>
  <si>
    <t>Podklad ze štěrkodrtě ŠD plochy přes 100 m2 tl 150 mm</t>
  </si>
  <si>
    <t>-898758663</t>
  </si>
  <si>
    <t>"vrstva 300 mm hutněna 2x po 150 mm" ((ODSTRPODK_Ž1+((DEL32_Ž2N+DEL80_Ž2N)*0,8)+ODSTRPODK_Š2)*2)</t>
  </si>
  <si>
    <t>28</t>
  </si>
  <si>
    <t>566901232</t>
  </si>
  <si>
    <t>Vyspravení podkladu po překopech inženýrských sítí plochy přes 15 m2 štěrkodrtí tl. 150 mm</t>
  </si>
  <si>
    <t>1080654138</t>
  </si>
  <si>
    <t>"provizorní úprava rýhy před pokládkou živice" ODSTRRÝH_Ž1+((DEL32_Ž2N+DEL80_Ž2N)*0,8)</t>
  </si>
  <si>
    <t>29</t>
  </si>
  <si>
    <t>567122111</t>
  </si>
  <si>
    <t>Podklad ze směsi stmelené cementem SC C 8/10 (KSC I) tl 120 mm</t>
  </si>
  <si>
    <t>384404834</t>
  </si>
  <si>
    <t>((DEL32_Ž2S+DEL80_Ž2S)*0,8)</t>
  </si>
  <si>
    <t>30</t>
  </si>
  <si>
    <t>573231111</t>
  </si>
  <si>
    <t>Postřik živičný spojovací ze silniční emulze v množství 0,70 kg/m2</t>
  </si>
  <si>
    <t>2084417305</t>
  </si>
  <si>
    <t>((ODSTRRÝH_Ž1+ODSTRZÁM_Ž1))</t>
  </si>
  <si>
    <t>(((DEL32_Ž2N+DEL80_Ž2N)*0,8)+(ODSTRZÁM_Ž2))*2</t>
  </si>
  <si>
    <t>31</t>
  </si>
  <si>
    <t>577144131</t>
  </si>
  <si>
    <t>Asfaltový beton vrstva obrusná ACO 11 (ABS) tř. I tl 50 mm š do 3 m z modifikovaného asfaltu</t>
  </si>
  <si>
    <t>311593772</t>
  </si>
  <si>
    <t>ACO11_Ž1</t>
  </si>
  <si>
    <t>"100% VAKMB z celkových 100%" ((ODSTRRÝH_Ž1+ODSTRZÁM_Ž1))</t>
  </si>
  <si>
    <t>ACO11_Ž2</t>
  </si>
  <si>
    <t>"100% VAKMB z celkových 100%" ((ODSTRRÝH_Ž2+ODSTRZÁM_Ž2))</t>
  </si>
  <si>
    <t>32</t>
  </si>
  <si>
    <t>577145032</t>
  </si>
  <si>
    <t>Asfaltový beton vrstva ložní ACL 16 (ABVH) tl 50 mm š do 1,5 m z modifikovaného asfaltu</t>
  </si>
  <si>
    <t>1549158208</t>
  </si>
  <si>
    <t>ACL16_Ž2</t>
  </si>
  <si>
    <t>(DEL32_Ž2N+DEL80_Ž2N)*0,8*2</t>
  </si>
  <si>
    <t>33</t>
  </si>
  <si>
    <t>577165032</t>
  </si>
  <si>
    <t>Asfaltový beton vrstva ložní ACL 16 (ABVH) tl 70 mm š do 1,5 m z modifikovaného asfaltu</t>
  </si>
  <si>
    <t>477843200</t>
  </si>
  <si>
    <t>ACL16_Ž1</t>
  </si>
  <si>
    <t>Trubní vedení</t>
  </si>
  <si>
    <t>34</t>
  </si>
  <si>
    <t>851241131</t>
  </si>
  <si>
    <t>Montáž potrubí z trub litinových hrdlových s integrovaným těsněním otevřený výkop DN 80</t>
  </si>
  <si>
    <t>963684735</t>
  </si>
  <si>
    <t>35</t>
  </si>
  <si>
    <t>55254080</t>
  </si>
  <si>
    <t>trouba vodovodní litinová hrdlová hrdlová Zn+Al povlak K9 dl 6m DN 80</t>
  </si>
  <si>
    <t>411008529</t>
  </si>
  <si>
    <t>36</t>
  </si>
  <si>
    <t>857241131</t>
  </si>
  <si>
    <t>Montáž litinových tvarovek jednoosých hrdlových otevřený výkop s integrovaným těsněním DN 80</t>
  </si>
  <si>
    <t>kus</t>
  </si>
  <si>
    <t>-1882447168</t>
  </si>
  <si>
    <t>37</t>
  </si>
  <si>
    <t>55253904</t>
  </si>
  <si>
    <t>koleno hrdlové z tvárné litiny,práškový epoxid tl 250µm MMK-kus DN 80-11,25°</t>
  </si>
  <si>
    <t>-1133899414</t>
  </si>
  <si>
    <t>38</t>
  </si>
  <si>
    <t>55253916</t>
  </si>
  <si>
    <t>koleno hrdlové z tvárné litiny,práškový epoxid tl 250µm MMK-kus DN 80-22,5°</t>
  </si>
  <si>
    <t>584077906</t>
  </si>
  <si>
    <t>39</t>
  </si>
  <si>
    <t>55253940</t>
  </si>
  <si>
    <t>koleno hrdlové z tvárné litiny,práškový epoxid tl 250µm MMK-kus DN 80-45°</t>
  </si>
  <si>
    <t>-1170439244</t>
  </si>
  <si>
    <t>40</t>
  </si>
  <si>
    <t>286709305614.R</t>
  </si>
  <si>
    <t>spojka přímá WAGA 3007 709305614 d 84-105 DN 80 PN 16</t>
  </si>
  <si>
    <t>-1129114050</t>
  </si>
  <si>
    <t>41</t>
  </si>
  <si>
    <t>857242122</t>
  </si>
  <si>
    <t>Montáž litinových tvarovek jednoosých přírubových otevřený výkop DN 80</t>
  </si>
  <si>
    <t>-1808510254</t>
  </si>
  <si>
    <t>42</t>
  </si>
  <si>
    <t>505008020016</t>
  </si>
  <si>
    <t>KOLENO PATNÍ PŘÍRUBOVÉ DLOUHÉ 80</t>
  </si>
  <si>
    <t>ks</t>
  </si>
  <si>
    <t>1523493870</t>
  </si>
  <si>
    <t>43</t>
  </si>
  <si>
    <t>55254026</t>
  </si>
  <si>
    <t>koleno 90° přírubové litinové vodovodní Q-kus PN10/40 DN 80</t>
  </si>
  <si>
    <t>-2046301014</t>
  </si>
  <si>
    <t>44</t>
  </si>
  <si>
    <t>55253892</t>
  </si>
  <si>
    <t>tvarovka přírubová s hrdlem z tvárné litiny,práškový epoxid tl 250µm EU-kus dl 130mm DN 80</t>
  </si>
  <si>
    <t>-1900006359</t>
  </si>
  <si>
    <t>45</t>
  </si>
  <si>
    <t>55253489</t>
  </si>
  <si>
    <t>tvarovka přírubová litinová s hladkým koncem,práškový epoxid tl 250µm F-kus DN 80</t>
  </si>
  <si>
    <t>1805181048</t>
  </si>
  <si>
    <t>46</t>
  </si>
  <si>
    <t>55253966</t>
  </si>
  <si>
    <t>koleno přírubové z tvárné litiny,práškový epoxid tl 250µm FFK-kus DN 80-11,25°</t>
  </si>
  <si>
    <t>1379939701</t>
  </si>
  <si>
    <t>47</t>
  </si>
  <si>
    <t>857243131</t>
  </si>
  <si>
    <t>Montáž litinových tvarovek odbočných hrdlových otevřený výkop s integrovaným těsněním DN 80</t>
  </si>
  <si>
    <t>1070440168</t>
  </si>
  <si>
    <t>48</t>
  </si>
  <si>
    <t>55258531</t>
  </si>
  <si>
    <t>tvarovka hrdlová s přírubovou odbočkou z tvárné litiny MMA-kus DN 80/80</t>
  </si>
  <si>
    <t>949331995</t>
  </si>
  <si>
    <t>49</t>
  </si>
  <si>
    <t>857244122</t>
  </si>
  <si>
    <t>Montáž litinových tvarovek odbočných přírubových otevřený výkop DN 80</t>
  </si>
  <si>
    <t>1443943603</t>
  </si>
  <si>
    <t>50</t>
  </si>
  <si>
    <t>55253510.R</t>
  </si>
  <si>
    <t>tvarovka přírubová litinová s přírubovou odbočkou,práškový epoxid tl 250µm T-kus DN 80/80</t>
  </si>
  <si>
    <t>1409906047</t>
  </si>
  <si>
    <t>51</t>
  </si>
  <si>
    <t>871161211</t>
  </si>
  <si>
    <t>Montáž potrubí z PE100 SDR 11 otevřený výkop svařovaných elektrotvarovkou D 32 x 3,0 mm</t>
  </si>
  <si>
    <t>560627487</t>
  </si>
  <si>
    <t>52</t>
  </si>
  <si>
    <t>28613524</t>
  </si>
  <si>
    <t>potrubí třívrstvé PE100 RC SDR11 32x3,0 dl 12m</t>
  </si>
  <si>
    <t>-879889177</t>
  </si>
  <si>
    <t>53</t>
  </si>
  <si>
    <t>871261151</t>
  </si>
  <si>
    <t>Montáž potrubí z PE100 SDR 17 otevřený výkop svařovaných na tupo D 125 x 7,4 mm</t>
  </si>
  <si>
    <t>285362191</t>
  </si>
  <si>
    <t>"chránička pro křížení s kanalizací v podchodu s přesahem 1,5m na obě strany-odhad" 3*3,0</t>
  </si>
  <si>
    <t>54</t>
  </si>
  <si>
    <t>28613577</t>
  </si>
  <si>
    <t>potrubí dvouvrstvé PE100 RC SDR17 125x7,4 dl 12m</t>
  </si>
  <si>
    <t>-386487909</t>
  </si>
  <si>
    <t>55</t>
  </si>
  <si>
    <t>877161110</t>
  </si>
  <si>
    <t>Montáž elektrokolen 45° na vodovodním potrubí z PE trub d 32</t>
  </si>
  <si>
    <t>399747474</t>
  </si>
  <si>
    <t>56</t>
  </si>
  <si>
    <t>286612092.R</t>
  </si>
  <si>
    <t>elektrokoleno 612092 W45° SDR11 d32</t>
  </si>
  <si>
    <t>751183272</t>
  </si>
  <si>
    <t>57</t>
  </si>
  <si>
    <t>877162001</t>
  </si>
  <si>
    <t>Montáž svěrných spojek na vodovodním potrubí z trub d 32</t>
  </si>
  <si>
    <t>-2097874623</t>
  </si>
  <si>
    <t>58</t>
  </si>
  <si>
    <t>2.1.100.3432</t>
  </si>
  <si>
    <t>Isiflo spojka přímá, speciální rozměr, typ 100, rozměr 34x32</t>
  </si>
  <si>
    <t>1860718828</t>
  </si>
  <si>
    <t>59</t>
  </si>
  <si>
    <t>2.1.110.2534</t>
  </si>
  <si>
    <t>Isiflo přechodka s vnějším závitem, typ 110, rozměr 25x3/4”</t>
  </si>
  <si>
    <t>310593716</t>
  </si>
  <si>
    <t>60</t>
  </si>
  <si>
    <t>2.1.116.3234</t>
  </si>
  <si>
    <t>Isiflo přechodka s vnitřním závitem, typ 116, rozměr 32x3/4”</t>
  </si>
  <si>
    <t>1165445711</t>
  </si>
  <si>
    <t>61</t>
  </si>
  <si>
    <t>18.1.1.34</t>
  </si>
  <si>
    <t>Isiflo dvojvsuvka s vnějším závitem, 18.1, rozměr 3/4”</t>
  </si>
  <si>
    <t>487825880</t>
  </si>
  <si>
    <t>62</t>
  </si>
  <si>
    <t>879171111</t>
  </si>
  <si>
    <t>Montáž vodovodní přípojky na potrubí DN 32</t>
  </si>
  <si>
    <t>295082559</t>
  </si>
  <si>
    <t>63</t>
  </si>
  <si>
    <t>891171321</t>
  </si>
  <si>
    <t>Montáž vodovodních šoupátek domovní přípojky se závitovými konci PN16 otevřený výkop G 5/4"</t>
  </si>
  <si>
    <t>-1282921659</t>
  </si>
  <si>
    <t>64</t>
  </si>
  <si>
    <t>5.8.32114</t>
  </si>
  <si>
    <t>AVK PROFI-ISI šoupátko 5.8 litinové, přímé, závit - přechodka na PE, připojovací rozměry 32 x  11”-NEOCEŇOVAT DODÁVKU OBJEDNATELE</t>
  </si>
  <si>
    <t>-51891763</t>
  </si>
  <si>
    <t>65</t>
  </si>
  <si>
    <t>7.7.3.1050</t>
  </si>
  <si>
    <t>AVK zemní teleskopická souprava 7.7 , přípojková, rozsah 1,05-1,75 m-NEOCEŇOVAT DODÁVKU OBJEDNATELE</t>
  </si>
  <si>
    <t>-1569978594</t>
  </si>
  <si>
    <t>66</t>
  </si>
  <si>
    <t>891241112</t>
  </si>
  <si>
    <t>Montáž vodovodních šoupátek otevřený výkop DN 80</t>
  </si>
  <si>
    <t>-1776742664</t>
  </si>
  <si>
    <t>67</t>
  </si>
  <si>
    <t>4227818044.R</t>
  </si>
  <si>
    <t>šoupě EKOplus přírubové krátké DN 80 PN16-NEOCEŇOVAT DODÁVKU OBJEDNATELE</t>
  </si>
  <si>
    <t>-2031690311</t>
  </si>
  <si>
    <t>68</t>
  </si>
  <si>
    <t>422122522.R</t>
  </si>
  <si>
    <t>souprava zemní teleskopická PATENTplus-1,2-1,8 DN 80-NEOCEŇOVAT DODÁVKU OBJEDNATELE</t>
  </si>
  <si>
    <t>-858773433</t>
  </si>
  <si>
    <t>69</t>
  </si>
  <si>
    <t>891241811</t>
  </si>
  <si>
    <t>Demontáž vodovodních šoupátek otevřený výkop DN 80</t>
  </si>
  <si>
    <t>-1880089848</t>
  </si>
  <si>
    <t>70</t>
  </si>
  <si>
    <t>891247112</t>
  </si>
  <si>
    <t>Montáž hydrantů podzemních DN 80</t>
  </si>
  <si>
    <t>1723277600</t>
  </si>
  <si>
    <t>71</t>
  </si>
  <si>
    <t>12.1.2.801500</t>
  </si>
  <si>
    <t>AVK hydrant podzemní Hvězda 12.1.2, jednoduše jištěný, DN 80, 1500 mm-NEOCEŇOVAT DODÁVKU OBJEDNATELE</t>
  </si>
  <si>
    <t>1616702411</t>
  </si>
  <si>
    <t>72</t>
  </si>
  <si>
    <t>12.21</t>
  </si>
  <si>
    <t>AVK hydrantová drenáž k podzem. hydrantu 80/60</t>
  </si>
  <si>
    <t>-480003583</t>
  </si>
  <si>
    <t>73</t>
  </si>
  <si>
    <t>891249111</t>
  </si>
  <si>
    <t>Montáž navrtávacích pasů na potrubí z jakýchkoli trub DN 80</t>
  </si>
  <si>
    <t>-1901393474</t>
  </si>
  <si>
    <t>74</t>
  </si>
  <si>
    <t>335008005416</t>
  </si>
  <si>
    <t>PAS NAVRTÁVACÍ HACOM 80-5/4"-NEOCEŇOVAT DODÁVKU OBJEDNATELE</t>
  </si>
  <si>
    <t>-183032081</t>
  </si>
  <si>
    <t>75</t>
  </si>
  <si>
    <t>892241111</t>
  </si>
  <si>
    <t>Tlaková zkouška vodou potrubí DN do 80</t>
  </si>
  <si>
    <t>1679763318</t>
  </si>
  <si>
    <t>76</t>
  </si>
  <si>
    <t>892273122</t>
  </si>
  <si>
    <t>Proplach a dezinfekce vodovodního potrubí DN od 80 do 125</t>
  </si>
  <si>
    <t>-1162247738</t>
  </si>
  <si>
    <t>77</t>
  </si>
  <si>
    <t>892372111</t>
  </si>
  <si>
    <t>Zabezpečení konců potrubí DN do 300 při tlakových zkouškách vodou</t>
  </si>
  <si>
    <t>152809462</t>
  </si>
  <si>
    <t>3*2</t>
  </si>
  <si>
    <t>78</t>
  </si>
  <si>
    <t>899102211</t>
  </si>
  <si>
    <t>Demontáž poklopů litinových nebo ocelových včetně rámů hmotnosti přes 50 do 100 kg</t>
  </si>
  <si>
    <t>1857480807</t>
  </si>
  <si>
    <t>79</t>
  </si>
  <si>
    <t>899401111</t>
  </si>
  <si>
    <t>Osazení poklopů litinových ventilových</t>
  </si>
  <si>
    <t>131472260</t>
  </si>
  <si>
    <t>80</t>
  </si>
  <si>
    <t>899401112</t>
  </si>
  <si>
    <t>Osazení poklopů litinových šoupátkových</t>
  </si>
  <si>
    <t>1959231856</t>
  </si>
  <si>
    <t>81</t>
  </si>
  <si>
    <t>7.2.8.</t>
  </si>
  <si>
    <t>EURO plovoucí uliční poklop, hranatý, 7.2.8 MB-voda-NEOCEŇOVAT DODÁVKU OBJEDNATELE</t>
  </si>
  <si>
    <t>-2054728452</t>
  </si>
  <si>
    <t>82</t>
  </si>
  <si>
    <t>899401113</t>
  </si>
  <si>
    <t>Osazení poklopů litinových hydrantových</t>
  </si>
  <si>
    <t>-2051723810</t>
  </si>
  <si>
    <t>83</t>
  </si>
  <si>
    <t>7.2.17.</t>
  </si>
  <si>
    <t>AVK podkladová deska hydrantová 7.2.17-NEOCEŇOVAT DODÁVKU OBJEDNATELE</t>
  </si>
  <si>
    <t>1923506058</t>
  </si>
  <si>
    <t>84</t>
  </si>
  <si>
    <t>7.2.7</t>
  </si>
  <si>
    <t>Uliční poklop litinový AVK Klasik, hydrantový, 7.2.7-NEOCEŇOVAT DODÁVKU OBJEDNATELE</t>
  </si>
  <si>
    <t>-908137352</t>
  </si>
  <si>
    <t>85</t>
  </si>
  <si>
    <t>899722113</t>
  </si>
  <si>
    <t>Krytí potrubí z plastů výstražnou fólií z PVC 34cm</t>
  </si>
  <si>
    <t>-1268095932</t>
  </si>
  <si>
    <t>DEL80_CE+DEL32_CE</t>
  </si>
  <si>
    <t>86</t>
  </si>
  <si>
    <t>8999902.R</t>
  </si>
  <si>
    <t>Těsnící a spojovací materiál nerez dle specifikace</t>
  </si>
  <si>
    <t>1771142135</t>
  </si>
  <si>
    <t>87</t>
  </si>
  <si>
    <t>8999905.R</t>
  </si>
  <si>
    <t>Zkouška průchodnosti potrubí do DN 100</t>
  </si>
  <si>
    <t>-849155498</t>
  </si>
  <si>
    <t>Ostatní konstrukce a práce, bourání</t>
  </si>
  <si>
    <t>88</t>
  </si>
  <si>
    <t>916921113</t>
  </si>
  <si>
    <t>Monolitické příkopy, krajníky nebo obrubníky pl přes 0,15 do 0,20 m2 v přímce nebo oblouku r přes 20 m</t>
  </si>
  <si>
    <t>1928478962</t>
  </si>
  <si>
    <t>BOUR_ŽLAB1+BOUR_ŽLAB2</t>
  </si>
  <si>
    <t>89</t>
  </si>
  <si>
    <t>919122122</t>
  </si>
  <si>
    <t>Těsnění spár zálivkou za tepla pro komůrky š 15 mm hl 30 mm s těsnicím profilem</t>
  </si>
  <si>
    <t>1924402282</t>
  </si>
  <si>
    <t>TĚS_SPAR_Ž1</t>
  </si>
  <si>
    <t>4,90+12,45+7,01</t>
  </si>
  <si>
    <t>TĚS_SPAR_Ž2N</t>
  </si>
  <si>
    <t>4,63+2,92+3,44+7,88+9,09+10,63+27,01+3,15+4,49</t>
  </si>
  <si>
    <t>TĚS_SPAR_Ž2S</t>
  </si>
  <si>
    <t>1069,0+29,0</t>
  </si>
  <si>
    <t>TĚS_SPAR_Ž2</t>
  </si>
  <si>
    <t>90</t>
  </si>
  <si>
    <t>919735111</t>
  </si>
  <si>
    <t>Řezání stávajícího živičného krytu hl do 50 mm</t>
  </si>
  <si>
    <t>-861182718</t>
  </si>
  <si>
    <t>91</t>
  </si>
  <si>
    <t>966008212</t>
  </si>
  <si>
    <t>Bourání odvodňovacího žlabu z betonových příkopových tvárnic š přes 500 do 800 mm</t>
  </si>
  <si>
    <t>855940814</t>
  </si>
  <si>
    <t>"řad A-2" (0,8+2*0,5)</t>
  </si>
  <si>
    <t>92</t>
  </si>
  <si>
    <t>966008222</t>
  </si>
  <si>
    <t>Bourání betonového nebo polymerbetonového odvodňovacího žlabu š přes 200 mm</t>
  </si>
  <si>
    <t>486362714</t>
  </si>
  <si>
    <t>"řad A-1" 0,8+2*0,5</t>
  </si>
  <si>
    <t>900</t>
  </si>
  <si>
    <t>Ostatní práce a konstrukce</t>
  </si>
  <si>
    <t>93</t>
  </si>
  <si>
    <t>9000001.R</t>
  </si>
  <si>
    <t>Realizační dokumentace zhotovitele, čl.1.5-TP v.1.9</t>
  </si>
  <si>
    <t>947496342</t>
  </si>
  <si>
    <t>94</t>
  </si>
  <si>
    <t>9000002.R</t>
  </si>
  <si>
    <t>Vytýčení stavby, zaměření a dokumentace skutečného provedení, čl.1.9-TP v.1.9</t>
  </si>
  <si>
    <t>1847804464</t>
  </si>
  <si>
    <t>95</t>
  </si>
  <si>
    <t>9000003.R</t>
  </si>
  <si>
    <t>Soubor sond pro identifikaci podzem. zařízení, čl.1.12-TP v.1.9</t>
  </si>
  <si>
    <t>1612392696</t>
  </si>
  <si>
    <t>96</t>
  </si>
  <si>
    <t>9000005.R</t>
  </si>
  <si>
    <t>Pasportizace přilehlých objektů, vč. monitoringu, čl.1.11-TP v1.9</t>
  </si>
  <si>
    <t>-1497451064</t>
  </si>
  <si>
    <t>97</t>
  </si>
  <si>
    <t>9000006.R</t>
  </si>
  <si>
    <t>Provizorní rozvod vody izolovaný, vč. propojení přípojek po dobu výstavby, čl.2.45-TP v.1.9</t>
  </si>
  <si>
    <t>-260593462</t>
  </si>
  <si>
    <t>PROVIZ_ROZV63</t>
  </si>
  <si>
    <t>"mezi staničeními..." 1</t>
  </si>
  <si>
    <t>98</t>
  </si>
  <si>
    <t>9000007.R</t>
  </si>
  <si>
    <t>Provizorní propojení 1 přípojky na vnitřní rozvod vody po dobu výstavby, čl.2.45-TP v.1.9</t>
  </si>
  <si>
    <t>-66604287</t>
  </si>
  <si>
    <t>99</t>
  </si>
  <si>
    <t>9000008.R</t>
  </si>
  <si>
    <t>Rušení stávající vodovodu v případě dotčení v rýze nebo mimo rýhu</t>
  </si>
  <si>
    <t>1615132462</t>
  </si>
  <si>
    <t>100</t>
  </si>
  <si>
    <t>9000009.R</t>
  </si>
  <si>
    <t>Zkoušky zhutnění pláně statickou zatěžovací deskou po 50m, čl.2.1.2 a čl.3.1.4-TP v.1.9</t>
  </si>
  <si>
    <t>-1686243099</t>
  </si>
  <si>
    <t>(DEL80_CE+DEL32_CE)/50,0</t>
  </si>
  <si>
    <t>101</t>
  </si>
  <si>
    <t>9000010.R</t>
  </si>
  <si>
    <t>Rozbor pitné vody dle vyhl.č.376/200 Sb., čl.2.1.3-TP v.1.9</t>
  </si>
  <si>
    <t>1017365934</t>
  </si>
  <si>
    <t>"1ks/1 provizorní potrubí; 1ks/DN80" (1+1)</t>
  </si>
  <si>
    <t>102</t>
  </si>
  <si>
    <t>9000011.R</t>
  </si>
  <si>
    <t>Ostatní činnosti a náklady uvedené v PD a v TP zadavatele-v. 1.9</t>
  </si>
  <si>
    <t>-1705868048</t>
  </si>
  <si>
    <t>997</t>
  </si>
  <si>
    <t>Přesun sutě</t>
  </si>
  <si>
    <t>103</t>
  </si>
  <si>
    <t>997221551</t>
  </si>
  <si>
    <t>Vodorovná doprava suti ze sypkých materiálů do 1 km</t>
  </si>
  <si>
    <t>-1981683656</t>
  </si>
  <si>
    <t>"100% VAKMB z celkových 100%" (SUŤ_ŠTĚRK_T+SUŤ_ŽIVICE_T)*1,00</t>
  </si>
  <si>
    <t>104</t>
  </si>
  <si>
    <t>997221559</t>
  </si>
  <si>
    <t>Příplatek ZKD 1 km u vodorovné dopravy suti ze sypkých materiálů</t>
  </si>
  <si>
    <t>-80004657</t>
  </si>
  <si>
    <t>SUŤ_SYP*23</t>
  </si>
  <si>
    <t>105</t>
  </si>
  <si>
    <t>997221561</t>
  </si>
  <si>
    <t>Vodorovná doprava suti z kusových materiálů do 1 km</t>
  </si>
  <si>
    <t>906065789</t>
  </si>
  <si>
    <t>106</t>
  </si>
  <si>
    <t>997221569</t>
  </si>
  <si>
    <t>Příplatek ZKD 1 km u vodorovné dopravy suti z kusových materiálů</t>
  </si>
  <si>
    <t>254605790</t>
  </si>
  <si>
    <t>SUŤ_ŽBETON_T*32</t>
  </si>
  <si>
    <t>107</t>
  </si>
  <si>
    <t>997221611</t>
  </si>
  <si>
    <t>Nakládání suti na dopravní prostředky pro vodorovnou dopravu</t>
  </si>
  <si>
    <t>-171727863</t>
  </si>
  <si>
    <t>108</t>
  </si>
  <si>
    <t>997221625</t>
  </si>
  <si>
    <t>Poplatek za uložení na skládce (skládkovné) stavebního odpadu železobetonového kód odpadu 17 01 01</t>
  </si>
  <si>
    <t>1771489659</t>
  </si>
  <si>
    <t>(2,1*BOUR_ŽLAB1)+(0,35*BOUR_ŽLAB2)</t>
  </si>
  <si>
    <t>109</t>
  </si>
  <si>
    <t>997221645</t>
  </si>
  <si>
    <t>Poplatek za uložení na skládce (skládkovné) odpadu asfaltového bez dehtu kód odpadu 17 03 02</t>
  </si>
  <si>
    <t>175245950</t>
  </si>
  <si>
    <t>" 100% VAKMB z celkových 100% obrusné vrstvy (ZÁM)" ((0,115000154*(ODSTRZÁM_Ž1+ODSTRZÁM_Ž2))+(0,460000722*(ODSTRRÝH_Ž1+ODSTRRÝH_Ž2)))*1,00</t>
  </si>
  <si>
    <t>110</t>
  </si>
  <si>
    <t>997221655</t>
  </si>
  <si>
    <t>-499538697</t>
  </si>
  <si>
    <t>0,439999277*(ODSTRPODK_Ž1+ODSTRPODK_Ž2+ODSTRPODK_Š2)</t>
  </si>
  <si>
    <t>998</t>
  </si>
  <si>
    <t>Přesun hmot</t>
  </si>
  <si>
    <t>111</t>
  </si>
  <si>
    <t>998273102</t>
  </si>
  <si>
    <t>Přesun hmot pro trubní vedení z trub litinových otevřený výkop</t>
  </si>
  <si>
    <t>-1293467125</t>
  </si>
  <si>
    <t>"přesun hmot z oddílu 8-Trubní vedení" 17,634</t>
  </si>
  <si>
    <t>112</t>
  </si>
  <si>
    <t>998273124</t>
  </si>
  <si>
    <t>Příplatek k přesunu hmot pro trubní vedení z trub litinových za zvětšený přesun hmot do 500 m</t>
  </si>
  <si>
    <t>496202719</t>
  </si>
  <si>
    <t>VRN</t>
  </si>
  <si>
    <t>Vedlejší rozpočtové náklady</t>
  </si>
  <si>
    <t>VRN3</t>
  </si>
  <si>
    <t>Zařízení staveniště</t>
  </si>
  <si>
    <t>113</t>
  </si>
  <si>
    <t>032203000</t>
  </si>
  <si>
    <t>Pronájem ploch staveniště</t>
  </si>
  <si>
    <t>...</t>
  </si>
  <si>
    <t>1024</t>
  </si>
  <si>
    <t>-1346702960</t>
  </si>
  <si>
    <t>114</t>
  </si>
  <si>
    <t>032503000</t>
  </si>
  <si>
    <t>Skládky na staveništi</t>
  </si>
  <si>
    <t>1817927994</t>
  </si>
  <si>
    <t>115</t>
  </si>
  <si>
    <t>034203000</t>
  </si>
  <si>
    <t>Oplocení staveniště</t>
  </si>
  <si>
    <t>575952961</t>
  </si>
  <si>
    <t>116</t>
  </si>
  <si>
    <t>034403000</t>
  </si>
  <si>
    <t>Dopravní značení na staveništi</t>
  </si>
  <si>
    <t>1333637415</t>
  </si>
  <si>
    <t>VRN5</t>
  </si>
  <si>
    <t>Finanční náklady</t>
  </si>
  <si>
    <t>117</t>
  </si>
  <si>
    <t>053103000</t>
  </si>
  <si>
    <t>Místní poplatky-užívání komunikace</t>
  </si>
  <si>
    <t>1693127963</t>
  </si>
  <si>
    <t>VRN9</t>
  </si>
  <si>
    <t>Ostatní náklady</t>
  </si>
  <si>
    <t>118</t>
  </si>
  <si>
    <t>091003000</t>
  </si>
  <si>
    <t>Náklady na zajištění DIO (dopravně-inženýrské opatření)</t>
  </si>
  <si>
    <t>1724314747</t>
  </si>
  <si>
    <t>SEZNAM FIGUR</t>
  </si>
  <si>
    <t>Výměra</t>
  </si>
  <si>
    <t xml:space="preserve"> 2235-1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</si>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</sst>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19</v>
      </c>
      <c r="AK7" s="32" t="s">
        <v>20</v>
      </c>
      <c r="AN7" s="27" t="s">
        <v>21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22</v>
      </c>
      <c r="K8" s="27" t="s">
        <v>23</v>
      </c>
      <c r="AK8" s="32" t="s">
        <v>24</v>
      </c>
      <c r="AN8" s="33" t="s">
        <v>25</v>
      </c>
      <c r="AR8" s="22"/>
      <c r="BE8" s="31"/>
      <c r="BS8" s="19" t="s">
        <v>6</v>
      </c>
    </row>
    <row r="9" spans="2:71" s="1" customFormat="1" ht="29.25" customHeight="1">
      <c r="B9" s="22"/>
      <c r="D9" s="26" t="s">
        <v>26</v>
      </c>
      <c r="K9" s="34" t="s">
        <v>27</v>
      </c>
      <c r="AK9" s="26" t="s">
        <v>28</v>
      </c>
      <c r="AN9" s="34" t="s">
        <v>29</v>
      </c>
      <c r="AR9" s="22"/>
      <c r="BE9" s="31"/>
      <c r="BS9" s="19" t="s">
        <v>6</v>
      </c>
    </row>
    <row r="10" spans="2:71" s="1" customFormat="1" ht="12" customHeight="1">
      <c r="B10" s="22"/>
      <c r="D10" s="32" t="s">
        <v>30</v>
      </c>
      <c r="AK10" s="32" t="s">
        <v>31</v>
      </c>
      <c r="AN10" s="27" t="s">
        <v>32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33</v>
      </c>
      <c r="AK11" s="32" t="s">
        <v>34</v>
      </c>
      <c r="AN11" s="27" t="s">
        <v>35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36</v>
      </c>
      <c r="AK13" s="32" t="s">
        <v>31</v>
      </c>
      <c r="AN13" s="35" t="s">
        <v>37</v>
      </c>
      <c r="AR13" s="22"/>
      <c r="BE13" s="31"/>
      <c r="BS13" s="19" t="s">
        <v>6</v>
      </c>
    </row>
    <row r="14" spans="2:71" ht="12">
      <c r="B14" s="22"/>
      <c r="E14" s="35" t="s">
        <v>37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N14" s="35" t="s">
        <v>37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38</v>
      </c>
      <c r="AK16" s="32" t="s">
        <v>31</v>
      </c>
      <c r="AN16" s="27" t="s">
        <v>39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40</v>
      </c>
      <c r="AK17" s="32" t="s">
        <v>34</v>
      </c>
      <c r="AN17" s="27" t="s">
        <v>41</v>
      </c>
      <c r="AR17" s="22"/>
      <c r="BE17" s="31"/>
      <c r="BS17" s="19" t="s">
        <v>42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43</v>
      </c>
      <c r="AK19" s="32" t="s">
        <v>31</v>
      </c>
      <c r="AN19" s="27" t="s">
        <v>39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40</v>
      </c>
      <c r="AK20" s="32" t="s">
        <v>34</v>
      </c>
      <c r="AN20" s="27" t="s">
        <v>41</v>
      </c>
      <c r="AR20" s="22"/>
      <c r="BE20" s="31"/>
      <c r="BS20" s="19" t="s">
        <v>42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44</v>
      </c>
      <c r="AR22" s="22"/>
      <c r="BE22" s="31"/>
    </row>
    <row r="23" spans="2:57" s="1" customFormat="1" ht="16.5" customHeight="1">
      <c r="B23" s="22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2"/>
      <c r="BE25" s="31"/>
    </row>
    <row r="26" spans="1:57" s="2" customFormat="1" ht="25.9" customHeight="1">
      <c r="A26" s="39"/>
      <c r="B26" s="40"/>
      <c r="C26" s="39"/>
      <c r="D26" s="41" t="s">
        <v>45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39"/>
      <c r="AQ26" s="39"/>
      <c r="AR26" s="40"/>
      <c r="BE26" s="31"/>
    </row>
    <row r="27" spans="1:57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1"/>
    </row>
    <row r="28" spans="1:57" s="2" customFormat="1" ht="1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48</v>
      </c>
      <c r="AL28" s="44"/>
      <c r="AM28" s="44"/>
      <c r="AN28" s="44"/>
      <c r="AO28" s="44"/>
      <c r="AP28" s="39"/>
      <c r="AQ28" s="39"/>
      <c r="AR28" s="40"/>
      <c r="BE28" s="31"/>
    </row>
    <row r="29" spans="1:57" s="3" customFormat="1" ht="14.4" customHeight="1">
      <c r="A29" s="3"/>
      <c r="B29" s="45"/>
      <c r="C29" s="3"/>
      <c r="D29" s="32" t="s">
        <v>49</v>
      </c>
      <c r="E29" s="3"/>
      <c r="F29" s="32" t="s">
        <v>50</v>
      </c>
      <c r="G29" s="3"/>
      <c r="H29" s="3"/>
      <c r="I29" s="3"/>
      <c r="J29" s="3"/>
      <c r="K29" s="3"/>
      <c r="L29" s="46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ROUND(AV94,2)</f>
        <v>0</v>
      </c>
      <c r="AL29" s="3"/>
      <c r="AM29" s="3"/>
      <c r="AN29" s="3"/>
      <c r="AO29" s="3"/>
      <c r="AP29" s="3"/>
      <c r="AQ29" s="3"/>
      <c r="AR29" s="45"/>
      <c r="BE29" s="48"/>
    </row>
    <row r="30" spans="1:57" s="3" customFormat="1" ht="14.4" customHeight="1">
      <c r="A30" s="3"/>
      <c r="B30" s="45"/>
      <c r="C30" s="3"/>
      <c r="D30" s="3"/>
      <c r="E30" s="3"/>
      <c r="F30" s="32" t="s">
        <v>51</v>
      </c>
      <c r="G30" s="3"/>
      <c r="H30" s="3"/>
      <c r="I30" s="3"/>
      <c r="J30" s="3"/>
      <c r="K30" s="3"/>
      <c r="L30" s="46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ROUND(AW94,2)</f>
        <v>0</v>
      </c>
      <c r="AL30" s="3"/>
      <c r="AM30" s="3"/>
      <c r="AN30" s="3"/>
      <c r="AO30" s="3"/>
      <c r="AP30" s="3"/>
      <c r="AQ30" s="3"/>
      <c r="AR30" s="45"/>
      <c r="BE30" s="48"/>
    </row>
    <row r="31" spans="1:57" s="3" customFormat="1" ht="14.4" customHeight="1" hidden="1">
      <c r="A31" s="3"/>
      <c r="B31" s="45"/>
      <c r="C31" s="3"/>
      <c r="D31" s="3"/>
      <c r="E31" s="3"/>
      <c r="F31" s="32" t="s">
        <v>52</v>
      </c>
      <c r="G31" s="3"/>
      <c r="H31" s="3"/>
      <c r="I31" s="3"/>
      <c r="J31" s="3"/>
      <c r="K31" s="3"/>
      <c r="L31" s="46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spans="1:57" s="3" customFormat="1" ht="14.4" customHeight="1" hidden="1">
      <c r="A32" s="3"/>
      <c r="B32" s="45"/>
      <c r="C32" s="3"/>
      <c r="D32" s="3"/>
      <c r="E32" s="3"/>
      <c r="F32" s="32" t="s">
        <v>53</v>
      </c>
      <c r="G32" s="3"/>
      <c r="H32" s="3"/>
      <c r="I32" s="3"/>
      <c r="J32" s="3"/>
      <c r="K32" s="3"/>
      <c r="L32" s="46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 hidden="1">
      <c r="A33" s="3"/>
      <c r="B33" s="45"/>
      <c r="C33" s="3"/>
      <c r="D33" s="3"/>
      <c r="E33" s="3"/>
      <c r="F33" s="32" t="s">
        <v>54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48"/>
    </row>
    <row r="34" spans="1:57" s="2" customFormat="1" ht="6.95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1"/>
    </row>
    <row r="35" spans="1:57" s="2" customFormat="1" ht="25.9" customHeight="1">
      <c r="A35" s="39"/>
      <c r="B35" s="40"/>
      <c r="C35" s="49"/>
      <c r="D35" s="50" t="s">
        <v>55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56</v>
      </c>
      <c r="U35" s="51"/>
      <c r="V35" s="51"/>
      <c r="W35" s="51"/>
      <c r="X35" s="53" t="s">
        <v>57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pans="1:57" s="2" customFormat="1" ht="6.95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pans="1:57" s="2" customFormat="1" ht="14.4" customHeight="1">
      <c r="A37" s="39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9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6"/>
      <c r="D49" s="57" t="s">
        <v>58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59</v>
      </c>
      <c r="AI49" s="58"/>
      <c r="AJ49" s="58"/>
      <c r="AK49" s="58"/>
      <c r="AL49" s="58"/>
      <c r="AM49" s="58"/>
      <c r="AN49" s="58"/>
      <c r="AO49" s="58"/>
      <c r="AR49" s="56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9"/>
      <c r="B60" s="40"/>
      <c r="C60" s="39"/>
      <c r="D60" s="59" t="s">
        <v>60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59" t="s">
        <v>61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59" t="s">
        <v>60</v>
      </c>
      <c r="AI60" s="42"/>
      <c r="AJ60" s="42"/>
      <c r="AK60" s="42"/>
      <c r="AL60" s="42"/>
      <c r="AM60" s="59" t="s">
        <v>61</v>
      </c>
      <c r="AN60" s="42"/>
      <c r="AO60" s="42"/>
      <c r="AP60" s="39"/>
      <c r="AQ60" s="39"/>
      <c r="AR60" s="40"/>
      <c r="BE60" s="39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9"/>
      <c r="B64" s="40"/>
      <c r="C64" s="39"/>
      <c r="D64" s="57" t="s">
        <v>62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63</v>
      </c>
      <c r="AI64" s="60"/>
      <c r="AJ64" s="60"/>
      <c r="AK64" s="60"/>
      <c r="AL64" s="60"/>
      <c r="AM64" s="60"/>
      <c r="AN64" s="60"/>
      <c r="AO64" s="60"/>
      <c r="AP64" s="39"/>
      <c r="AQ64" s="39"/>
      <c r="AR64" s="40"/>
      <c r="BE64" s="39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9"/>
      <c r="B75" s="40"/>
      <c r="C75" s="39"/>
      <c r="D75" s="59" t="s">
        <v>60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59" t="s">
        <v>61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59" t="s">
        <v>60</v>
      </c>
      <c r="AI75" s="42"/>
      <c r="AJ75" s="42"/>
      <c r="AK75" s="42"/>
      <c r="AL75" s="42"/>
      <c r="AM75" s="59" t="s">
        <v>61</v>
      </c>
      <c r="AN75" s="42"/>
      <c r="AO75" s="42"/>
      <c r="AP75" s="39"/>
      <c r="AQ75" s="39"/>
      <c r="AR75" s="40"/>
      <c r="BE75" s="39"/>
    </row>
    <row r="76" spans="1:57" s="2" customFormat="1" ht="12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9"/>
    </row>
    <row r="77" spans="1:57" s="2" customFormat="1" ht="6.95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0"/>
      <c r="BE77" s="39"/>
    </row>
    <row r="81" spans="1:57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0"/>
      <c r="BE81" s="39"/>
    </row>
    <row r="82" spans="1:57" s="2" customFormat="1" ht="24.95" customHeight="1">
      <c r="A82" s="39"/>
      <c r="B82" s="40"/>
      <c r="C82" s="23" t="s">
        <v>64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9"/>
    </row>
    <row r="83" spans="1:57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9"/>
    </row>
    <row r="84" spans="1:57" s="4" customFormat="1" ht="12" customHeight="1">
      <c r="A84" s="4"/>
      <c r="B84" s="65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2235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pans="1:57" s="5" customFormat="1" ht="36.95" customHeight="1">
      <c r="A85" s="5"/>
      <c r="B85" s="66"/>
      <c r="C85" s="67" t="s">
        <v>16</v>
      </c>
      <c r="D85" s="5"/>
      <c r="E85" s="5"/>
      <c r="F85" s="5"/>
      <c r="G85" s="5"/>
      <c r="H85" s="5"/>
      <c r="I85" s="5"/>
      <c r="J85" s="5"/>
      <c r="K85" s="5"/>
      <c r="L85" s="68" t="str">
        <f>K6</f>
        <v>Sedlec, obnova vodovodu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pans="1:57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9"/>
    </row>
    <row r="87" spans="1:57" s="2" customFormat="1" ht="12" customHeight="1">
      <c r="A87" s="39"/>
      <c r="B87" s="40"/>
      <c r="C87" s="32" t="s">
        <v>22</v>
      </c>
      <c r="D87" s="39"/>
      <c r="E87" s="39"/>
      <c r="F87" s="39"/>
      <c r="G87" s="39"/>
      <c r="H87" s="39"/>
      <c r="I87" s="39"/>
      <c r="J87" s="39"/>
      <c r="K87" s="39"/>
      <c r="L87" s="69" t="str">
        <f>IF(K8="","",K8)</f>
        <v>Sedlec u Benátek nad Jizerou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24</v>
      </c>
      <c r="AJ87" s="39"/>
      <c r="AK87" s="39"/>
      <c r="AL87" s="39"/>
      <c r="AM87" s="70" t="str">
        <f>IF(AN8="","",AN8)</f>
        <v>3. 1. 2023</v>
      </c>
      <c r="AN87" s="70"/>
      <c r="AO87" s="39"/>
      <c r="AP87" s="39"/>
      <c r="AQ87" s="39"/>
      <c r="AR87" s="40"/>
      <c r="BE87" s="39"/>
    </row>
    <row r="88" spans="1:57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9"/>
    </row>
    <row r="89" spans="1:57" s="2" customFormat="1" ht="15.15" customHeight="1">
      <c r="A89" s="39"/>
      <c r="B89" s="40"/>
      <c r="C89" s="32" t="s">
        <v>30</v>
      </c>
      <c r="D89" s="39"/>
      <c r="E89" s="39"/>
      <c r="F89" s="39"/>
      <c r="G89" s="39"/>
      <c r="H89" s="39"/>
      <c r="I89" s="39"/>
      <c r="J89" s="39"/>
      <c r="K89" s="39"/>
      <c r="L89" s="4" t="str">
        <f>IF(E11="","",E11)</f>
        <v>Vodovody a kanalizace Mladá Boleslav, a.s.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38</v>
      </c>
      <c r="AJ89" s="39"/>
      <c r="AK89" s="39"/>
      <c r="AL89" s="39"/>
      <c r="AM89" s="71" t="str">
        <f>IF(E17="","",E17)</f>
        <v>Ing. Petr Čepický</v>
      </c>
      <c r="AN89" s="4"/>
      <c r="AO89" s="4"/>
      <c r="AP89" s="4"/>
      <c r="AQ89" s="39"/>
      <c r="AR89" s="40"/>
      <c r="AS89" s="72" t="s">
        <v>65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9"/>
    </row>
    <row r="90" spans="1:57" s="2" customFormat="1" ht="15.15" customHeight="1">
      <c r="A90" s="39"/>
      <c r="B90" s="40"/>
      <c r="C90" s="32" t="s">
        <v>36</v>
      </c>
      <c r="D90" s="39"/>
      <c r="E90" s="39"/>
      <c r="F90" s="39"/>
      <c r="G90" s="39"/>
      <c r="H90" s="39"/>
      <c r="I90" s="39"/>
      <c r="J90" s="39"/>
      <c r="K90" s="39"/>
      <c r="L90" s="4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43</v>
      </c>
      <c r="AJ90" s="39"/>
      <c r="AK90" s="39"/>
      <c r="AL90" s="39"/>
      <c r="AM90" s="71" t="str">
        <f>IF(E20="","",E20)</f>
        <v>Ing. Petr Čepický</v>
      </c>
      <c r="AN90" s="4"/>
      <c r="AO90" s="4"/>
      <c r="AP90" s="4"/>
      <c r="AQ90" s="39"/>
      <c r="AR90" s="40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9"/>
    </row>
    <row r="91" spans="1:57" s="2" customFormat="1" ht="10.8" customHeight="1">
      <c r="A91" s="39"/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9"/>
    </row>
    <row r="92" spans="1:57" s="2" customFormat="1" ht="29.25" customHeight="1">
      <c r="A92" s="39"/>
      <c r="B92" s="40"/>
      <c r="C92" s="80" t="s">
        <v>66</v>
      </c>
      <c r="D92" s="81"/>
      <c r="E92" s="81"/>
      <c r="F92" s="81"/>
      <c r="G92" s="81"/>
      <c r="H92" s="82"/>
      <c r="I92" s="83" t="s">
        <v>67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68</v>
      </c>
      <c r="AH92" s="81"/>
      <c r="AI92" s="81"/>
      <c r="AJ92" s="81"/>
      <c r="AK92" s="81"/>
      <c r="AL92" s="81"/>
      <c r="AM92" s="81"/>
      <c r="AN92" s="83" t="s">
        <v>69</v>
      </c>
      <c r="AO92" s="81"/>
      <c r="AP92" s="85"/>
      <c r="AQ92" s="86" t="s">
        <v>70</v>
      </c>
      <c r="AR92" s="40"/>
      <c r="AS92" s="87" t="s">
        <v>71</v>
      </c>
      <c r="AT92" s="88" t="s">
        <v>72</v>
      </c>
      <c r="AU92" s="88" t="s">
        <v>73</v>
      </c>
      <c r="AV92" s="88" t="s">
        <v>74</v>
      </c>
      <c r="AW92" s="88" t="s">
        <v>75</v>
      </c>
      <c r="AX92" s="88" t="s">
        <v>76</v>
      </c>
      <c r="AY92" s="88" t="s">
        <v>77</v>
      </c>
      <c r="AZ92" s="88" t="s">
        <v>78</v>
      </c>
      <c r="BA92" s="88" t="s">
        <v>79</v>
      </c>
      <c r="BB92" s="88" t="s">
        <v>80</v>
      </c>
      <c r="BC92" s="88" t="s">
        <v>81</v>
      </c>
      <c r="BD92" s="89" t="s">
        <v>82</v>
      </c>
      <c r="BE92" s="39"/>
    </row>
    <row r="93" spans="1:57" s="2" customFormat="1" ht="10.8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9"/>
    </row>
    <row r="94" spans="1:90" s="6" customFormat="1" ht="32.4" customHeight="1">
      <c r="A94" s="6"/>
      <c r="B94" s="93"/>
      <c r="C94" s="94" t="s">
        <v>83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ROUND(AS95,2)</f>
        <v>0</v>
      </c>
      <c r="AT94" s="100">
        <f>ROUND(SUM(AV94:AW94),2)</f>
        <v>0</v>
      </c>
      <c r="AU94" s="101">
        <f>ROUND(AU95,5)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ROUND(AZ95,2)</f>
        <v>0</v>
      </c>
      <c r="BA94" s="100">
        <f>ROUND(BA95,2)</f>
        <v>0</v>
      </c>
      <c r="BB94" s="100">
        <f>ROUND(BB95,2)</f>
        <v>0</v>
      </c>
      <c r="BC94" s="100">
        <f>ROUND(BC95,2)</f>
        <v>0</v>
      </c>
      <c r="BD94" s="102">
        <f>ROUND(BD95,2)</f>
        <v>0</v>
      </c>
      <c r="BE94" s="6"/>
      <c r="BS94" s="103" t="s">
        <v>84</v>
      </c>
      <c r="BT94" s="103" t="s">
        <v>85</v>
      </c>
      <c r="BU94" s="104" t="s">
        <v>86</v>
      </c>
      <c r="BV94" s="103" t="s">
        <v>87</v>
      </c>
      <c r="BW94" s="103" t="s">
        <v>4</v>
      </c>
      <c r="BX94" s="103" t="s">
        <v>88</v>
      </c>
      <c r="CL94" s="103" t="s">
        <v>19</v>
      </c>
    </row>
    <row r="95" spans="1:91" s="7" customFormat="1" ht="16.5" customHeight="1">
      <c r="A95" s="105" t="s">
        <v>89</v>
      </c>
      <c r="B95" s="106"/>
      <c r="C95" s="107"/>
      <c r="D95" s="108" t="s">
        <v>90</v>
      </c>
      <c r="E95" s="108"/>
      <c r="F95" s="108"/>
      <c r="G95" s="108"/>
      <c r="H95" s="108"/>
      <c r="I95" s="109"/>
      <c r="J95" s="108" t="s">
        <v>91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'2235-1 - Vodovodní řady'!J30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92</v>
      </c>
      <c r="AR95" s="106"/>
      <c r="AS95" s="112">
        <v>0</v>
      </c>
      <c r="AT95" s="113">
        <f>ROUND(SUM(AV95:AW95),2)</f>
        <v>0</v>
      </c>
      <c r="AU95" s="114">
        <f>'2235-1 - Vodovodní řady'!P128</f>
        <v>0</v>
      </c>
      <c r="AV95" s="113">
        <f>'2235-1 - Vodovodní řady'!J33</f>
        <v>0</v>
      </c>
      <c r="AW95" s="113">
        <f>'2235-1 - Vodovodní řady'!J34</f>
        <v>0</v>
      </c>
      <c r="AX95" s="113">
        <f>'2235-1 - Vodovodní řady'!J35</f>
        <v>0</v>
      </c>
      <c r="AY95" s="113">
        <f>'2235-1 - Vodovodní řady'!J36</f>
        <v>0</v>
      </c>
      <c r="AZ95" s="113">
        <f>'2235-1 - Vodovodní řady'!F33</f>
        <v>0</v>
      </c>
      <c r="BA95" s="113">
        <f>'2235-1 - Vodovodní řady'!F34</f>
        <v>0</v>
      </c>
      <c r="BB95" s="113">
        <f>'2235-1 - Vodovodní řady'!F35</f>
        <v>0</v>
      </c>
      <c r="BC95" s="113">
        <f>'2235-1 - Vodovodní řady'!F36</f>
        <v>0</v>
      </c>
      <c r="BD95" s="115">
        <f>'2235-1 - Vodovodní řady'!F37</f>
        <v>0</v>
      </c>
      <c r="BE95" s="7"/>
      <c r="BT95" s="116" t="s">
        <v>93</v>
      </c>
      <c r="BV95" s="116" t="s">
        <v>87</v>
      </c>
      <c r="BW95" s="116" t="s">
        <v>94</v>
      </c>
      <c r="BX95" s="116" t="s">
        <v>4</v>
      </c>
      <c r="CL95" s="116" t="s">
        <v>19</v>
      </c>
      <c r="CM95" s="116" t="s">
        <v>95</v>
      </c>
    </row>
    <row r="96" spans="1:57" s="2" customFormat="1" ht="30" customHeight="1">
      <c r="A96" s="39"/>
      <c r="B96" s="40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0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40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35-1 - Vodovodní ř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  <c r="AZ2" s="117" t="s">
        <v>96</v>
      </c>
      <c r="BA2" s="117" t="s">
        <v>1</v>
      </c>
      <c r="BB2" s="117" t="s">
        <v>1</v>
      </c>
      <c r="BC2" s="117" t="s">
        <v>97</v>
      </c>
      <c r="BD2" s="117" t="s">
        <v>95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95</v>
      </c>
      <c r="AZ3" s="117" t="s">
        <v>98</v>
      </c>
      <c r="BA3" s="117" t="s">
        <v>1</v>
      </c>
      <c r="BB3" s="117" t="s">
        <v>1</v>
      </c>
      <c r="BC3" s="117" t="s">
        <v>99</v>
      </c>
      <c r="BD3" s="117" t="s">
        <v>95</v>
      </c>
    </row>
    <row r="4" spans="2:56" s="1" customFormat="1" ht="24.95" customHeight="1">
      <c r="B4" s="22"/>
      <c r="D4" s="23" t="s">
        <v>100</v>
      </c>
      <c r="L4" s="22"/>
      <c r="M4" s="118" t="s">
        <v>10</v>
      </c>
      <c r="AT4" s="19" t="s">
        <v>3</v>
      </c>
      <c r="AZ4" s="117" t="s">
        <v>101</v>
      </c>
      <c r="BA4" s="117" t="s">
        <v>1</v>
      </c>
      <c r="BB4" s="117" t="s">
        <v>1</v>
      </c>
      <c r="BC4" s="117" t="s">
        <v>102</v>
      </c>
      <c r="BD4" s="117" t="s">
        <v>95</v>
      </c>
    </row>
    <row r="5" spans="2:56" s="1" customFormat="1" ht="6.95" customHeight="1">
      <c r="B5" s="22"/>
      <c r="L5" s="22"/>
      <c r="AZ5" s="117" t="s">
        <v>103</v>
      </c>
      <c r="BA5" s="117" t="s">
        <v>1</v>
      </c>
      <c r="BB5" s="117" t="s">
        <v>1</v>
      </c>
      <c r="BC5" s="117" t="s">
        <v>104</v>
      </c>
      <c r="BD5" s="117" t="s">
        <v>95</v>
      </c>
    </row>
    <row r="6" spans="2:56" s="1" customFormat="1" ht="12" customHeight="1">
      <c r="B6" s="22"/>
      <c r="D6" s="32" t="s">
        <v>16</v>
      </c>
      <c r="L6" s="22"/>
      <c r="AZ6" s="117" t="s">
        <v>105</v>
      </c>
      <c r="BA6" s="117" t="s">
        <v>1</v>
      </c>
      <c r="BB6" s="117" t="s">
        <v>1</v>
      </c>
      <c r="BC6" s="117" t="s">
        <v>106</v>
      </c>
      <c r="BD6" s="117" t="s">
        <v>95</v>
      </c>
    </row>
    <row r="7" spans="2:56" s="1" customFormat="1" ht="16.5" customHeight="1">
      <c r="B7" s="22"/>
      <c r="E7" s="119" t="str">
        <f>'Rekapitulace stavby'!K6</f>
        <v>Sedlec, obnova vodovodu</v>
      </c>
      <c r="F7" s="32"/>
      <c r="G7" s="32"/>
      <c r="H7" s="32"/>
      <c r="L7" s="22"/>
      <c r="AZ7" s="117" t="s">
        <v>107</v>
      </c>
      <c r="BA7" s="117" t="s">
        <v>1</v>
      </c>
      <c r="BB7" s="117" t="s">
        <v>1</v>
      </c>
      <c r="BC7" s="117" t="s">
        <v>108</v>
      </c>
      <c r="BD7" s="117" t="s">
        <v>95</v>
      </c>
    </row>
    <row r="8" spans="1:56" s="2" customFormat="1" ht="12" customHeight="1">
      <c r="A8" s="39"/>
      <c r="B8" s="40"/>
      <c r="C8" s="39"/>
      <c r="D8" s="32" t="s">
        <v>109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17" t="s">
        <v>110</v>
      </c>
      <c r="BA8" s="117" t="s">
        <v>1</v>
      </c>
      <c r="BB8" s="117" t="s">
        <v>1</v>
      </c>
      <c r="BC8" s="117" t="s">
        <v>111</v>
      </c>
      <c r="BD8" s="117" t="s">
        <v>95</v>
      </c>
    </row>
    <row r="9" spans="1:56" s="2" customFormat="1" ht="16.5" customHeight="1">
      <c r="A9" s="39"/>
      <c r="B9" s="40"/>
      <c r="C9" s="39"/>
      <c r="D9" s="39"/>
      <c r="E9" s="68" t="s">
        <v>112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17" t="s">
        <v>113</v>
      </c>
      <c r="BA9" s="117" t="s">
        <v>1</v>
      </c>
      <c r="BB9" s="117" t="s">
        <v>1</v>
      </c>
      <c r="BC9" s="117" t="s">
        <v>114</v>
      </c>
      <c r="BD9" s="117" t="s">
        <v>95</v>
      </c>
    </row>
    <row r="10" spans="1:56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17" t="s">
        <v>115</v>
      </c>
      <c r="BA10" s="117" t="s">
        <v>1</v>
      </c>
      <c r="BB10" s="117" t="s">
        <v>1</v>
      </c>
      <c r="BC10" s="117" t="s">
        <v>116</v>
      </c>
      <c r="BD10" s="117" t="s">
        <v>95</v>
      </c>
    </row>
    <row r="11" spans="1:56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21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17" t="s">
        <v>117</v>
      </c>
      <c r="BA11" s="117" t="s">
        <v>1</v>
      </c>
      <c r="BB11" s="117" t="s">
        <v>1</v>
      </c>
      <c r="BC11" s="117" t="s">
        <v>118</v>
      </c>
      <c r="BD11" s="117" t="s">
        <v>95</v>
      </c>
    </row>
    <row r="12" spans="1:56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3. 1. 2023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17" t="s">
        <v>119</v>
      </c>
      <c r="BA12" s="117" t="s">
        <v>1</v>
      </c>
      <c r="BB12" s="117" t="s">
        <v>1</v>
      </c>
      <c r="BC12" s="117" t="s">
        <v>120</v>
      </c>
      <c r="BD12" s="117" t="s">
        <v>95</v>
      </c>
    </row>
    <row r="13" spans="1:56" s="2" customFormat="1" ht="21.8" customHeight="1">
      <c r="A13" s="39"/>
      <c r="B13" s="40"/>
      <c r="C13" s="39"/>
      <c r="D13" s="26" t="s">
        <v>26</v>
      </c>
      <c r="E13" s="39"/>
      <c r="F13" s="34" t="s">
        <v>27</v>
      </c>
      <c r="G13" s="39"/>
      <c r="H13" s="39"/>
      <c r="I13" s="26" t="s">
        <v>28</v>
      </c>
      <c r="J13" s="34" t="s">
        <v>29</v>
      </c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17" t="s">
        <v>121</v>
      </c>
      <c r="BA13" s="117" t="s">
        <v>1</v>
      </c>
      <c r="BB13" s="117" t="s">
        <v>1</v>
      </c>
      <c r="BC13" s="117" t="s">
        <v>122</v>
      </c>
      <c r="BD13" s="117" t="s">
        <v>95</v>
      </c>
    </row>
    <row r="14" spans="1:56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17" t="s">
        <v>123</v>
      </c>
      <c r="BA14" s="117" t="s">
        <v>1</v>
      </c>
      <c r="BB14" s="117" t="s">
        <v>1</v>
      </c>
      <c r="BC14" s="117" t="s">
        <v>124</v>
      </c>
      <c r="BD14" s="117" t="s">
        <v>95</v>
      </c>
    </row>
    <row r="15" spans="1:56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35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17" t="s">
        <v>125</v>
      </c>
      <c r="BA15" s="117" t="s">
        <v>1</v>
      </c>
      <c r="BB15" s="117" t="s">
        <v>1</v>
      </c>
      <c r="BC15" s="117" t="s">
        <v>126</v>
      </c>
      <c r="BD15" s="117" t="s">
        <v>95</v>
      </c>
    </row>
    <row r="16" spans="1:56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17" t="s">
        <v>127</v>
      </c>
      <c r="BA16" s="117" t="s">
        <v>1</v>
      </c>
      <c r="BB16" s="117" t="s">
        <v>1</v>
      </c>
      <c r="BC16" s="117" t="s">
        <v>128</v>
      </c>
      <c r="BD16" s="117" t="s">
        <v>95</v>
      </c>
    </row>
    <row r="17" spans="1:56" s="2" customFormat="1" ht="12" customHeight="1">
      <c r="A17" s="39"/>
      <c r="B17" s="40"/>
      <c r="C17" s="39"/>
      <c r="D17" s="32" t="s">
        <v>36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17" t="s">
        <v>129</v>
      </c>
      <c r="BA17" s="117" t="s">
        <v>1</v>
      </c>
      <c r="BB17" s="117" t="s">
        <v>1</v>
      </c>
      <c r="BC17" s="117" t="s">
        <v>120</v>
      </c>
      <c r="BD17" s="117" t="s">
        <v>95</v>
      </c>
    </row>
    <row r="18" spans="1:56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17" t="s">
        <v>130</v>
      </c>
      <c r="BA18" s="117" t="s">
        <v>1</v>
      </c>
      <c r="BB18" s="117" t="s">
        <v>1</v>
      </c>
      <c r="BC18" s="117" t="s">
        <v>122</v>
      </c>
      <c r="BD18" s="117" t="s">
        <v>95</v>
      </c>
    </row>
    <row r="19" spans="1:56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117" t="s">
        <v>131</v>
      </c>
      <c r="BA19" s="117" t="s">
        <v>1</v>
      </c>
      <c r="BB19" s="117" t="s">
        <v>1</v>
      </c>
      <c r="BC19" s="117" t="s">
        <v>132</v>
      </c>
      <c r="BD19" s="117" t="s">
        <v>95</v>
      </c>
    </row>
    <row r="20" spans="1:56" s="2" customFormat="1" ht="12" customHeight="1">
      <c r="A20" s="39"/>
      <c r="B20" s="40"/>
      <c r="C20" s="39"/>
      <c r="D20" s="32" t="s">
        <v>38</v>
      </c>
      <c r="E20" s="39"/>
      <c r="F20" s="39"/>
      <c r="G20" s="39"/>
      <c r="H20" s="39"/>
      <c r="I20" s="32" t="s">
        <v>31</v>
      </c>
      <c r="J20" s="27" t="s">
        <v>39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117" t="s">
        <v>133</v>
      </c>
      <c r="BA20" s="117" t="s">
        <v>1</v>
      </c>
      <c r="BB20" s="117" t="s">
        <v>1</v>
      </c>
      <c r="BC20" s="117" t="s">
        <v>134</v>
      </c>
      <c r="BD20" s="117" t="s">
        <v>95</v>
      </c>
    </row>
    <row r="21" spans="1:56" s="2" customFormat="1" ht="18" customHeight="1">
      <c r="A21" s="39"/>
      <c r="B21" s="40"/>
      <c r="C21" s="39"/>
      <c r="D21" s="39"/>
      <c r="E21" s="27" t="s">
        <v>40</v>
      </c>
      <c r="F21" s="39"/>
      <c r="G21" s="39"/>
      <c r="H21" s="39"/>
      <c r="I21" s="32" t="s">
        <v>34</v>
      </c>
      <c r="J21" s="27" t="s">
        <v>41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117" t="s">
        <v>135</v>
      </c>
      <c r="BA21" s="117" t="s">
        <v>1</v>
      </c>
      <c r="BB21" s="117" t="s">
        <v>1</v>
      </c>
      <c r="BC21" s="117" t="s">
        <v>136</v>
      </c>
      <c r="BD21" s="117" t="s">
        <v>95</v>
      </c>
    </row>
    <row r="22" spans="1:56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117" t="s">
        <v>137</v>
      </c>
      <c r="BA22" s="117" t="s">
        <v>1</v>
      </c>
      <c r="BB22" s="117" t="s">
        <v>1</v>
      </c>
      <c r="BC22" s="117" t="s">
        <v>85</v>
      </c>
      <c r="BD22" s="117" t="s">
        <v>95</v>
      </c>
    </row>
    <row r="23" spans="1:56" s="2" customFormat="1" ht="12" customHeight="1">
      <c r="A23" s="39"/>
      <c r="B23" s="40"/>
      <c r="C23" s="39"/>
      <c r="D23" s="32" t="s">
        <v>43</v>
      </c>
      <c r="E23" s="39"/>
      <c r="F23" s="39"/>
      <c r="G23" s="39"/>
      <c r="H23" s="39"/>
      <c r="I23" s="32" t="s">
        <v>31</v>
      </c>
      <c r="J23" s="27" t="s">
        <v>39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117" t="s">
        <v>138</v>
      </c>
      <c r="BA23" s="117" t="s">
        <v>1</v>
      </c>
      <c r="BB23" s="117" t="s">
        <v>1</v>
      </c>
      <c r="BC23" s="117" t="s">
        <v>136</v>
      </c>
      <c r="BD23" s="117" t="s">
        <v>95</v>
      </c>
    </row>
    <row r="24" spans="1:56" s="2" customFormat="1" ht="18" customHeight="1">
      <c r="A24" s="39"/>
      <c r="B24" s="40"/>
      <c r="C24" s="39"/>
      <c r="D24" s="39"/>
      <c r="E24" s="27" t="s">
        <v>40</v>
      </c>
      <c r="F24" s="39"/>
      <c r="G24" s="39"/>
      <c r="H24" s="39"/>
      <c r="I24" s="32" t="s">
        <v>34</v>
      </c>
      <c r="J24" s="27" t="s">
        <v>41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Z24" s="117" t="s">
        <v>139</v>
      </c>
      <c r="BA24" s="117" t="s">
        <v>1</v>
      </c>
      <c r="BB24" s="117" t="s">
        <v>1</v>
      </c>
      <c r="BC24" s="117" t="s">
        <v>140</v>
      </c>
      <c r="BD24" s="117" t="s">
        <v>95</v>
      </c>
    </row>
    <row r="25" spans="1:56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Z25" s="117" t="s">
        <v>141</v>
      </c>
      <c r="BA25" s="117" t="s">
        <v>1</v>
      </c>
      <c r="BB25" s="117" t="s">
        <v>1</v>
      </c>
      <c r="BC25" s="117" t="s">
        <v>142</v>
      </c>
      <c r="BD25" s="117" t="s">
        <v>95</v>
      </c>
    </row>
    <row r="26" spans="1:56" s="2" customFormat="1" ht="12" customHeight="1">
      <c r="A26" s="39"/>
      <c r="B26" s="40"/>
      <c r="C26" s="39"/>
      <c r="D26" s="32" t="s">
        <v>44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Z26" s="117" t="s">
        <v>143</v>
      </c>
      <c r="BA26" s="117" t="s">
        <v>1</v>
      </c>
      <c r="BB26" s="117" t="s">
        <v>1</v>
      </c>
      <c r="BC26" s="117" t="s">
        <v>144</v>
      </c>
      <c r="BD26" s="117" t="s">
        <v>95</v>
      </c>
    </row>
    <row r="27" spans="1:56" s="8" customFormat="1" ht="16.5" customHeight="1">
      <c r="A27" s="120"/>
      <c r="B27" s="121"/>
      <c r="C27" s="120"/>
      <c r="D27" s="120"/>
      <c r="E27" s="37" t="s">
        <v>1</v>
      </c>
      <c r="F27" s="37"/>
      <c r="G27" s="37"/>
      <c r="H27" s="37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Z27" s="123" t="s">
        <v>145</v>
      </c>
      <c r="BA27" s="123" t="s">
        <v>1</v>
      </c>
      <c r="BB27" s="123" t="s">
        <v>1</v>
      </c>
      <c r="BC27" s="123" t="s">
        <v>146</v>
      </c>
      <c r="BD27" s="123" t="s">
        <v>95</v>
      </c>
    </row>
    <row r="28" spans="1:56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Z28" s="117" t="s">
        <v>147</v>
      </c>
      <c r="BA28" s="117" t="s">
        <v>1</v>
      </c>
      <c r="BB28" s="117" t="s">
        <v>1</v>
      </c>
      <c r="BC28" s="117" t="s">
        <v>85</v>
      </c>
      <c r="BD28" s="117" t="s">
        <v>95</v>
      </c>
    </row>
    <row r="29" spans="1:56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Z29" s="117" t="s">
        <v>148</v>
      </c>
      <c r="BA29" s="117" t="s">
        <v>1</v>
      </c>
      <c r="BB29" s="117" t="s">
        <v>1</v>
      </c>
      <c r="BC29" s="117" t="s">
        <v>140</v>
      </c>
      <c r="BD29" s="117" t="s">
        <v>95</v>
      </c>
    </row>
    <row r="30" spans="1:56" s="2" customFormat="1" ht="25.4" customHeight="1">
      <c r="A30" s="39"/>
      <c r="B30" s="40"/>
      <c r="C30" s="39"/>
      <c r="D30" s="124" t="s">
        <v>45</v>
      </c>
      <c r="E30" s="39"/>
      <c r="F30" s="39"/>
      <c r="G30" s="39"/>
      <c r="H30" s="39"/>
      <c r="I30" s="39"/>
      <c r="J30" s="97">
        <f>ROUND(J128,2)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Z30" s="117" t="s">
        <v>149</v>
      </c>
      <c r="BA30" s="117" t="s">
        <v>1</v>
      </c>
      <c r="BB30" s="117" t="s">
        <v>1</v>
      </c>
      <c r="BC30" s="117" t="s">
        <v>142</v>
      </c>
      <c r="BD30" s="117" t="s">
        <v>95</v>
      </c>
    </row>
    <row r="31" spans="1:56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Z31" s="117" t="s">
        <v>150</v>
      </c>
      <c r="BA31" s="117" t="s">
        <v>1</v>
      </c>
      <c r="BB31" s="117" t="s">
        <v>1</v>
      </c>
      <c r="BC31" s="117" t="s">
        <v>136</v>
      </c>
      <c r="BD31" s="117" t="s">
        <v>95</v>
      </c>
    </row>
    <row r="32" spans="1:56" s="2" customFormat="1" ht="14.4" customHeight="1">
      <c r="A32" s="39"/>
      <c r="B32" s="40"/>
      <c r="C32" s="39"/>
      <c r="D32" s="39"/>
      <c r="E32" s="39"/>
      <c r="F32" s="44" t="s">
        <v>47</v>
      </c>
      <c r="G32" s="39"/>
      <c r="H32" s="39"/>
      <c r="I32" s="44" t="s">
        <v>46</v>
      </c>
      <c r="J32" s="44" t="s">
        <v>48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Z32" s="117" t="s">
        <v>151</v>
      </c>
      <c r="BA32" s="117" t="s">
        <v>1</v>
      </c>
      <c r="BB32" s="117" t="s">
        <v>1</v>
      </c>
      <c r="BC32" s="117" t="s">
        <v>152</v>
      </c>
      <c r="BD32" s="117" t="s">
        <v>95</v>
      </c>
    </row>
    <row r="33" spans="1:56" s="2" customFormat="1" ht="14.4" customHeight="1">
      <c r="A33" s="39"/>
      <c r="B33" s="40"/>
      <c r="C33" s="39"/>
      <c r="D33" s="125" t="s">
        <v>49</v>
      </c>
      <c r="E33" s="32" t="s">
        <v>50</v>
      </c>
      <c r="F33" s="126">
        <f>ROUND((SUM(BE128:BE390)),2)</f>
        <v>0</v>
      </c>
      <c r="G33" s="39"/>
      <c r="H33" s="39"/>
      <c r="I33" s="127">
        <v>0.21</v>
      </c>
      <c r="J33" s="126">
        <f>ROUND(((SUM(BE128:BE390))*I33),2)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Z33" s="117" t="s">
        <v>153</v>
      </c>
      <c r="BA33" s="117" t="s">
        <v>1</v>
      </c>
      <c r="BB33" s="117" t="s">
        <v>1</v>
      </c>
      <c r="BC33" s="117" t="s">
        <v>154</v>
      </c>
      <c r="BD33" s="117" t="s">
        <v>95</v>
      </c>
    </row>
    <row r="34" spans="1:56" s="2" customFormat="1" ht="14.4" customHeight="1">
      <c r="A34" s="39"/>
      <c r="B34" s="40"/>
      <c r="C34" s="39"/>
      <c r="D34" s="39"/>
      <c r="E34" s="32" t="s">
        <v>51</v>
      </c>
      <c r="F34" s="126">
        <f>ROUND((SUM(BF128:BF390)),2)</f>
        <v>0</v>
      </c>
      <c r="G34" s="39"/>
      <c r="H34" s="39"/>
      <c r="I34" s="127">
        <v>0.15</v>
      </c>
      <c r="J34" s="126">
        <f>ROUND(((SUM(BF128:BF390))*I34),2)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Z34" s="117" t="s">
        <v>155</v>
      </c>
      <c r="BA34" s="117" t="s">
        <v>1</v>
      </c>
      <c r="BB34" s="117" t="s">
        <v>1</v>
      </c>
      <c r="BC34" s="117" t="s">
        <v>156</v>
      </c>
      <c r="BD34" s="117" t="s">
        <v>95</v>
      </c>
    </row>
    <row r="35" spans="1:56" s="2" customFormat="1" ht="14.4" customHeight="1" hidden="1">
      <c r="A35" s="39"/>
      <c r="B35" s="40"/>
      <c r="C35" s="39"/>
      <c r="D35" s="39"/>
      <c r="E35" s="32" t="s">
        <v>52</v>
      </c>
      <c r="F35" s="126">
        <f>ROUND((SUM(BG128:BG390)),2)</f>
        <v>0</v>
      </c>
      <c r="G35" s="39"/>
      <c r="H35" s="39"/>
      <c r="I35" s="127">
        <v>0.21</v>
      </c>
      <c r="J35" s="126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Z35" s="117" t="s">
        <v>157</v>
      </c>
      <c r="BA35" s="117" t="s">
        <v>1</v>
      </c>
      <c r="BB35" s="117" t="s">
        <v>1</v>
      </c>
      <c r="BC35" s="117" t="s">
        <v>158</v>
      </c>
      <c r="BD35" s="117" t="s">
        <v>95</v>
      </c>
    </row>
    <row r="36" spans="1:56" s="2" customFormat="1" ht="14.4" customHeight="1" hidden="1">
      <c r="A36" s="39"/>
      <c r="B36" s="40"/>
      <c r="C36" s="39"/>
      <c r="D36" s="39"/>
      <c r="E36" s="32" t="s">
        <v>53</v>
      </c>
      <c r="F36" s="126">
        <f>ROUND((SUM(BH128:BH390)),2)</f>
        <v>0</v>
      </c>
      <c r="G36" s="39"/>
      <c r="H36" s="39"/>
      <c r="I36" s="127">
        <v>0.15</v>
      </c>
      <c r="J36" s="126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Z36" s="117" t="s">
        <v>159</v>
      </c>
      <c r="BA36" s="117" t="s">
        <v>1</v>
      </c>
      <c r="BB36" s="117" t="s">
        <v>1</v>
      </c>
      <c r="BC36" s="117" t="s">
        <v>160</v>
      </c>
      <c r="BD36" s="117" t="s">
        <v>95</v>
      </c>
    </row>
    <row r="37" spans="1:56" s="2" customFormat="1" ht="14.4" customHeight="1" hidden="1">
      <c r="A37" s="39"/>
      <c r="B37" s="40"/>
      <c r="C37" s="39"/>
      <c r="D37" s="39"/>
      <c r="E37" s="32" t="s">
        <v>54</v>
      </c>
      <c r="F37" s="126">
        <f>ROUND((SUM(BI128:BI390)),2)</f>
        <v>0</v>
      </c>
      <c r="G37" s="39"/>
      <c r="H37" s="39"/>
      <c r="I37" s="127">
        <v>0</v>
      </c>
      <c r="J37" s="126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Z37" s="117" t="s">
        <v>161</v>
      </c>
      <c r="BA37" s="117" t="s">
        <v>1</v>
      </c>
      <c r="BB37" s="117" t="s">
        <v>1</v>
      </c>
      <c r="BC37" s="117" t="s">
        <v>162</v>
      </c>
      <c r="BD37" s="117" t="s">
        <v>95</v>
      </c>
    </row>
    <row r="38" spans="1:56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Z38" s="117" t="s">
        <v>163</v>
      </c>
      <c r="BA38" s="117" t="s">
        <v>1</v>
      </c>
      <c r="BB38" s="117" t="s">
        <v>1</v>
      </c>
      <c r="BC38" s="117" t="s">
        <v>162</v>
      </c>
      <c r="BD38" s="117" t="s">
        <v>95</v>
      </c>
    </row>
    <row r="39" spans="1:56" s="2" customFormat="1" ht="25.4" customHeight="1">
      <c r="A39" s="39"/>
      <c r="B39" s="40"/>
      <c r="C39" s="128"/>
      <c r="D39" s="129" t="s">
        <v>55</v>
      </c>
      <c r="E39" s="82"/>
      <c r="F39" s="82"/>
      <c r="G39" s="130" t="s">
        <v>56</v>
      </c>
      <c r="H39" s="131" t="s">
        <v>57</v>
      </c>
      <c r="I39" s="82"/>
      <c r="J39" s="132">
        <f>SUM(J30:J37)</f>
        <v>0</v>
      </c>
      <c r="K39" s="133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Z39" s="117" t="s">
        <v>164</v>
      </c>
      <c r="BA39" s="117" t="s">
        <v>1</v>
      </c>
      <c r="BB39" s="117" t="s">
        <v>1</v>
      </c>
      <c r="BC39" s="117" t="s">
        <v>165</v>
      </c>
      <c r="BD39" s="117" t="s">
        <v>95</v>
      </c>
    </row>
    <row r="40" spans="1:56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Z40" s="117" t="s">
        <v>166</v>
      </c>
      <c r="BA40" s="117" t="s">
        <v>1</v>
      </c>
      <c r="BB40" s="117" t="s">
        <v>1</v>
      </c>
      <c r="BC40" s="117" t="s">
        <v>167</v>
      </c>
      <c r="BD40" s="117" t="s">
        <v>95</v>
      </c>
    </row>
    <row r="41" spans="2:56" s="1" customFormat="1" ht="14.4" customHeight="1">
      <c r="B41" s="22"/>
      <c r="L41" s="22"/>
      <c r="AZ41" s="117" t="s">
        <v>168</v>
      </c>
      <c r="BA41" s="117" t="s">
        <v>1</v>
      </c>
      <c r="BB41" s="117" t="s">
        <v>1</v>
      </c>
      <c r="BC41" s="117" t="s">
        <v>169</v>
      </c>
      <c r="BD41" s="117" t="s">
        <v>95</v>
      </c>
    </row>
    <row r="42" spans="2:56" s="1" customFormat="1" ht="14.4" customHeight="1">
      <c r="B42" s="22"/>
      <c r="L42" s="22"/>
      <c r="AZ42" s="117" t="s">
        <v>170</v>
      </c>
      <c r="BA42" s="117" t="s">
        <v>1</v>
      </c>
      <c r="BB42" s="117" t="s">
        <v>1</v>
      </c>
      <c r="BC42" s="117" t="s">
        <v>171</v>
      </c>
      <c r="BD42" s="117" t="s">
        <v>95</v>
      </c>
    </row>
    <row r="43" spans="2:56" s="1" customFormat="1" ht="14.4" customHeight="1">
      <c r="B43" s="22"/>
      <c r="L43" s="22"/>
      <c r="AZ43" s="117" t="s">
        <v>172</v>
      </c>
      <c r="BA43" s="117" t="s">
        <v>1</v>
      </c>
      <c r="BB43" s="117" t="s">
        <v>1</v>
      </c>
      <c r="BC43" s="117" t="s">
        <v>173</v>
      </c>
      <c r="BD43" s="117" t="s">
        <v>95</v>
      </c>
    </row>
    <row r="44" spans="2:56" s="1" customFormat="1" ht="14.4" customHeight="1">
      <c r="B44" s="22"/>
      <c r="L44" s="22"/>
      <c r="AZ44" s="117" t="s">
        <v>174</v>
      </c>
      <c r="BA44" s="117" t="s">
        <v>1</v>
      </c>
      <c r="BB44" s="117" t="s">
        <v>1</v>
      </c>
      <c r="BC44" s="117" t="s">
        <v>175</v>
      </c>
      <c r="BD44" s="117" t="s">
        <v>95</v>
      </c>
    </row>
    <row r="45" spans="2:56" s="1" customFormat="1" ht="14.4" customHeight="1">
      <c r="B45" s="22"/>
      <c r="L45" s="22"/>
      <c r="AZ45" s="117" t="s">
        <v>176</v>
      </c>
      <c r="BA45" s="117" t="s">
        <v>1</v>
      </c>
      <c r="BB45" s="117" t="s">
        <v>1</v>
      </c>
      <c r="BC45" s="117" t="s">
        <v>177</v>
      </c>
      <c r="BD45" s="117" t="s">
        <v>95</v>
      </c>
    </row>
    <row r="46" spans="2:56" s="1" customFormat="1" ht="14.4" customHeight="1">
      <c r="B46" s="22"/>
      <c r="L46" s="22"/>
      <c r="AZ46" s="117" t="s">
        <v>178</v>
      </c>
      <c r="BA46" s="117" t="s">
        <v>1</v>
      </c>
      <c r="BB46" s="117" t="s">
        <v>1</v>
      </c>
      <c r="BC46" s="117" t="s">
        <v>179</v>
      </c>
      <c r="BD46" s="117" t="s">
        <v>95</v>
      </c>
    </row>
    <row r="47" spans="2:56" s="1" customFormat="1" ht="14.4" customHeight="1">
      <c r="B47" s="22"/>
      <c r="L47" s="22"/>
      <c r="AZ47" s="117" t="s">
        <v>180</v>
      </c>
      <c r="BA47" s="117" t="s">
        <v>1</v>
      </c>
      <c r="BB47" s="117" t="s">
        <v>1</v>
      </c>
      <c r="BC47" s="117" t="s">
        <v>181</v>
      </c>
      <c r="BD47" s="117" t="s">
        <v>95</v>
      </c>
    </row>
    <row r="48" spans="2:56" s="1" customFormat="1" ht="14.4" customHeight="1">
      <c r="B48" s="22"/>
      <c r="L48" s="22"/>
      <c r="AZ48" s="117" t="s">
        <v>182</v>
      </c>
      <c r="BA48" s="117" t="s">
        <v>1</v>
      </c>
      <c r="BB48" s="117" t="s">
        <v>1</v>
      </c>
      <c r="BC48" s="117" t="s">
        <v>183</v>
      </c>
      <c r="BD48" s="117" t="s">
        <v>95</v>
      </c>
    </row>
    <row r="49" spans="2:56" s="2" customFormat="1" ht="14.4" customHeight="1">
      <c r="B49" s="56"/>
      <c r="D49" s="57" t="s">
        <v>58</v>
      </c>
      <c r="E49" s="58"/>
      <c r="F49" s="58"/>
      <c r="G49" s="57" t="s">
        <v>59</v>
      </c>
      <c r="H49" s="58"/>
      <c r="I49" s="58"/>
      <c r="J49" s="58"/>
      <c r="K49" s="58"/>
      <c r="L49" s="56"/>
      <c r="AZ49" s="117" t="s">
        <v>184</v>
      </c>
      <c r="BA49" s="117" t="s">
        <v>1</v>
      </c>
      <c r="BB49" s="117" t="s">
        <v>1</v>
      </c>
      <c r="BC49" s="117" t="s">
        <v>185</v>
      </c>
      <c r="BD49" s="117" t="s">
        <v>95</v>
      </c>
    </row>
    <row r="50" spans="2:12" ht="12">
      <c r="B50" s="22"/>
      <c r="L50" s="22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1:31" s="2" customFormat="1" ht="12">
      <c r="A60" s="39"/>
      <c r="B60" s="40"/>
      <c r="C60" s="39"/>
      <c r="D60" s="59" t="s">
        <v>60</v>
      </c>
      <c r="E60" s="42"/>
      <c r="F60" s="134" t="s">
        <v>61</v>
      </c>
      <c r="G60" s="59" t="s">
        <v>60</v>
      </c>
      <c r="H60" s="42"/>
      <c r="I60" s="42"/>
      <c r="J60" s="135" t="s">
        <v>61</v>
      </c>
      <c r="K60" s="42"/>
      <c r="L60" s="5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2"/>
      <c r="L61" s="22"/>
    </row>
    <row r="62" spans="2:12" ht="12">
      <c r="B62" s="22"/>
      <c r="L62" s="22"/>
    </row>
    <row r="63" spans="2:12" ht="12">
      <c r="B63" s="22"/>
      <c r="L63" s="22"/>
    </row>
    <row r="64" spans="1:31" s="2" customFormat="1" ht="12">
      <c r="A64" s="39"/>
      <c r="B64" s="40"/>
      <c r="C64" s="39"/>
      <c r="D64" s="57" t="s">
        <v>62</v>
      </c>
      <c r="E64" s="60"/>
      <c r="F64" s="60"/>
      <c r="G64" s="57" t="s">
        <v>63</v>
      </c>
      <c r="H64" s="60"/>
      <c r="I64" s="60"/>
      <c r="J64" s="60"/>
      <c r="K64" s="60"/>
      <c r="L64" s="5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2"/>
      <c r="L65" s="22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1:31" s="2" customFormat="1" ht="12">
      <c r="A75" s="39"/>
      <c r="B75" s="40"/>
      <c r="C75" s="39"/>
      <c r="D75" s="59" t="s">
        <v>60</v>
      </c>
      <c r="E75" s="42"/>
      <c r="F75" s="134" t="s">
        <v>61</v>
      </c>
      <c r="G75" s="59" t="s">
        <v>60</v>
      </c>
      <c r="H75" s="42"/>
      <c r="I75" s="42"/>
      <c r="J75" s="135" t="s">
        <v>61</v>
      </c>
      <c r="K75" s="42"/>
      <c r="L75" s="5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5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186</v>
      </c>
      <c r="D81" s="39"/>
      <c r="E81" s="39"/>
      <c r="F81" s="39"/>
      <c r="G81" s="39"/>
      <c r="H81" s="39"/>
      <c r="I81" s="39"/>
      <c r="J81" s="39"/>
      <c r="K81" s="39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39"/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39"/>
      <c r="D84" s="39"/>
      <c r="E84" s="119" t="str">
        <f>E7</f>
        <v>Sedlec, obnova vodovodu</v>
      </c>
      <c r="F84" s="32"/>
      <c r="G84" s="32"/>
      <c r="H84" s="32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109</v>
      </c>
      <c r="D85" s="39"/>
      <c r="E85" s="39"/>
      <c r="F85" s="39"/>
      <c r="G85" s="39"/>
      <c r="H85" s="39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39"/>
      <c r="D86" s="39"/>
      <c r="E86" s="68" t="str">
        <f>E9</f>
        <v>2235-1 - Vodovodní řady</v>
      </c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39"/>
      <c r="E88" s="39"/>
      <c r="F88" s="27" t="str">
        <f>F12</f>
        <v>Sedlec u Benátek nad Jizerou</v>
      </c>
      <c r="G88" s="39"/>
      <c r="H88" s="39"/>
      <c r="I88" s="32" t="s">
        <v>24</v>
      </c>
      <c r="J88" s="70" t="str">
        <f>IF(J12="","",J12)</f>
        <v>3. 1. 2023</v>
      </c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39"/>
      <c r="D89" s="39"/>
      <c r="E89" s="39"/>
      <c r="F89" s="39"/>
      <c r="G89" s="39"/>
      <c r="H89" s="39"/>
      <c r="I89" s="39"/>
      <c r="J89" s="39"/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39"/>
      <c r="E90" s="39"/>
      <c r="F90" s="27" t="str">
        <f>E15</f>
        <v>Vodovody a kanalizace Mladá Boleslav, a.s.</v>
      </c>
      <c r="G90" s="39"/>
      <c r="H90" s="39"/>
      <c r="I90" s="32" t="s">
        <v>38</v>
      </c>
      <c r="J90" s="37" t="str">
        <f>E21</f>
        <v>Ing. Petr Čepický</v>
      </c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36</v>
      </c>
      <c r="D91" s="39"/>
      <c r="E91" s="39"/>
      <c r="F91" s="27" t="str">
        <f>IF(E18="","",E18)</f>
        <v>Vyplň údaj</v>
      </c>
      <c r="G91" s="39"/>
      <c r="H91" s="39"/>
      <c r="I91" s="32" t="s">
        <v>43</v>
      </c>
      <c r="J91" s="37" t="str">
        <f>E24</f>
        <v>Ing. Petr Čepický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39"/>
      <c r="D92" s="39"/>
      <c r="E92" s="39"/>
      <c r="F92" s="39"/>
      <c r="G92" s="39"/>
      <c r="H92" s="39"/>
      <c r="I92" s="39"/>
      <c r="J92" s="39"/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36" t="s">
        <v>187</v>
      </c>
      <c r="D93" s="128"/>
      <c r="E93" s="128"/>
      <c r="F93" s="128"/>
      <c r="G93" s="128"/>
      <c r="H93" s="128"/>
      <c r="I93" s="128"/>
      <c r="J93" s="137" t="s">
        <v>188</v>
      </c>
      <c r="K93" s="128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39"/>
      <c r="D94" s="39"/>
      <c r="E94" s="39"/>
      <c r="F94" s="39"/>
      <c r="G94" s="39"/>
      <c r="H94" s="39"/>
      <c r="I94" s="39"/>
      <c r="J94" s="39"/>
      <c r="K94" s="39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38" t="s">
        <v>189</v>
      </c>
      <c r="D95" s="39"/>
      <c r="E95" s="39"/>
      <c r="F95" s="39"/>
      <c r="G95" s="39"/>
      <c r="H95" s="39"/>
      <c r="I95" s="39"/>
      <c r="J95" s="97">
        <f>J128</f>
        <v>0</v>
      </c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9" t="s">
        <v>190</v>
      </c>
    </row>
    <row r="96" spans="1:31" s="9" customFormat="1" ht="24.95" customHeight="1">
      <c r="A96" s="9"/>
      <c r="B96" s="139"/>
      <c r="C96" s="9"/>
      <c r="D96" s="140" t="s">
        <v>191</v>
      </c>
      <c r="E96" s="141"/>
      <c r="F96" s="141"/>
      <c r="G96" s="141"/>
      <c r="H96" s="141"/>
      <c r="I96" s="141"/>
      <c r="J96" s="142">
        <f>J129</f>
        <v>0</v>
      </c>
      <c r="K96" s="9"/>
      <c r="L96" s="13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43"/>
      <c r="C97" s="10"/>
      <c r="D97" s="144" t="s">
        <v>192</v>
      </c>
      <c r="E97" s="145"/>
      <c r="F97" s="145"/>
      <c r="G97" s="145"/>
      <c r="H97" s="145"/>
      <c r="I97" s="145"/>
      <c r="J97" s="146">
        <f>J130</f>
        <v>0</v>
      </c>
      <c r="K97" s="10"/>
      <c r="L97" s="14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43"/>
      <c r="C98" s="10"/>
      <c r="D98" s="144" t="s">
        <v>193</v>
      </c>
      <c r="E98" s="145"/>
      <c r="F98" s="145"/>
      <c r="G98" s="145"/>
      <c r="H98" s="145"/>
      <c r="I98" s="145"/>
      <c r="J98" s="146">
        <f>J229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194</v>
      </c>
      <c r="E99" s="145"/>
      <c r="F99" s="145"/>
      <c r="G99" s="145"/>
      <c r="H99" s="145"/>
      <c r="I99" s="145"/>
      <c r="J99" s="146">
        <f>J241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195</v>
      </c>
      <c r="E100" s="145"/>
      <c r="F100" s="145"/>
      <c r="G100" s="145"/>
      <c r="H100" s="145"/>
      <c r="I100" s="145"/>
      <c r="J100" s="146">
        <f>J260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196</v>
      </c>
      <c r="E101" s="145"/>
      <c r="F101" s="145"/>
      <c r="G101" s="145"/>
      <c r="H101" s="145"/>
      <c r="I101" s="145"/>
      <c r="J101" s="146">
        <f>J326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43"/>
      <c r="C102" s="10"/>
      <c r="D102" s="144" t="s">
        <v>197</v>
      </c>
      <c r="E102" s="145"/>
      <c r="F102" s="145"/>
      <c r="G102" s="145"/>
      <c r="H102" s="145"/>
      <c r="I102" s="145"/>
      <c r="J102" s="146">
        <f>J342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198</v>
      </c>
      <c r="E103" s="145"/>
      <c r="F103" s="145"/>
      <c r="G103" s="145"/>
      <c r="H103" s="145"/>
      <c r="I103" s="145"/>
      <c r="J103" s="146">
        <f>J357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199</v>
      </c>
      <c r="E104" s="145"/>
      <c r="F104" s="145"/>
      <c r="G104" s="145"/>
      <c r="H104" s="145"/>
      <c r="I104" s="145"/>
      <c r="J104" s="146">
        <f>J376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39"/>
      <c r="C105" s="9"/>
      <c r="D105" s="140" t="s">
        <v>200</v>
      </c>
      <c r="E105" s="141"/>
      <c r="F105" s="141"/>
      <c r="G105" s="141"/>
      <c r="H105" s="141"/>
      <c r="I105" s="141"/>
      <c r="J105" s="142">
        <f>J381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43"/>
      <c r="C106" s="10"/>
      <c r="D106" s="144" t="s">
        <v>201</v>
      </c>
      <c r="E106" s="145"/>
      <c r="F106" s="145"/>
      <c r="G106" s="145"/>
      <c r="H106" s="145"/>
      <c r="I106" s="145"/>
      <c r="J106" s="146">
        <f>J382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202</v>
      </c>
      <c r="E107" s="145"/>
      <c r="F107" s="145"/>
      <c r="G107" s="145"/>
      <c r="H107" s="145"/>
      <c r="I107" s="145"/>
      <c r="J107" s="146">
        <f>J387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3"/>
      <c r="C108" s="10"/>
      <c r="D108" s="144" t="s">
        <v>203</v>
      </c>
      <c r="E108" s="145"/>
      <c r="F108" s="145"/>
      <c r="G108" s="145"/>
      <c r="H108" s="145"/>
      <c r="I108" s="145"/>
      <c r="J108" s="146">
        <f>J389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39"/>
      <c r="D109" s="39"/>
      <c r="E109" s="39"/>
      <c r="F109" s="39"/>
      <c r="G109" s="39"/>
      <c r="H109" s="39"/>
      <c r="I109" s="39"/>
      <c r="J109" s="39"/>
      <c r="K109" s="39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3" t="s">
        <v>204</v>
      </c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39"/>
      <c r="D116" s="39"/>
      <c r="E116" s="39"/>
      <c r="F116" s="39"/>
      <c r="G116" s="39"/>
      <c r="H116" s="39"/>
      <c r="I116" s="39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2" t="s">
        <v>16</v>
      </c>
      <c r="D117" s="39"/>
      <c r="E117" s="39"/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39"/>
      <c r="D118" s="39"/>
      <c r="E118" s="119" t="str">
        <f>E7</f>
        <v>Sedlec, obnova vodovodu</v>
      </c>
      <c r="F118" s="32"/>
      <c r="G118" s="32"/>
      <c r="H118" s="32"/>
      <c r="I118" s="39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2" t="s">
        <v>109</v>
      </c>
      <c r="D119" s="39"/>
      <c r="E119" s="39"/>
      <c r="F119" s="39"/>
      <c r="G119" s="39"/>
      <c r="H119" s="39"/>
      <c r="I119" s="39"/>
      <c r="J119" s="39"/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39"/>
      <c r="D120" s="39"/>
      <c r="E120" s="68" t="str">
        <f>E9</f>
        <v>2235-1 - Vodovodní řady</v>
      </c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39"/>
      <c r="D121" s="39"/>
      <c r="E121" s="39"/>
      <c r="F121" s="39"/>
      <c r="G121" s="39"/>
      <c r="H121" s="39"/>
      <c r="I121" s="39"/>
      <c r="J121" s="39"/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2" t="s">
        <v>22</v>
      </c>
      <c r="D122" s="39"/>
      <c r="E122" s="39"/>
      <c r="F122" s="27" t="str">
        <f>F12</f>
        <v>Sedlec u Benátek nad Jizerou</v>
      </c>
      <c r="G122" s="39"/>
      <c r="H122" s="39"/>
      <c r="I122" s="32" t="s">
        <v>24</v>
      </c>
      <c r="J122" s="70" t="str">
        <f>IF(J12="","",J12)</f>
        <v>3. 1. 2023</v>
      </c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39"/>
      <c r="D123" s="39"/>
      <c r="E123" s="39"/>
      <c r="F123" s="39"/>
      <c r="G123" s="39"/>
      <c r="H123" s="39"/>
      <c r="I123" s="39"/>
      <c r="J123" s="39"/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2" t="s">
        <v>30</v>
      </c>
      <c r="D124" s="39"/>
      <c r="E124" s="39"/>
      <c r="F124" s="27" t="str">
        <f>E15</f>
        <v>Vodovody a kanalizace Mladá Boleslav, a.s.</v>
      </c>
      <c r="G124" s="39"/>
      <c r="H124" s="39"/>
      <c r="I124" s="32" t="s">
        <v>38</v>
      </c>
      <c r="J124" s="37" t="str">
        <f>E21</f>
        <v>Ing. Petr Čepický</v>
      </c>
      <c r="K124" s="39"/>
      <c r="L124" s="5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2" t="s">
        <v>36</v>
      </c>
      <c r="D125" s="39"/>
      <c r="E125" s="39"/>
      <c r="F125" s="27" t="str">
        <f>IF(E18="","",E18)</f>
        <v>Vyplň údaj</v>
      </c>
      <c r="G125" s="39"/>
      <c r="H125" s="39"/>
      <c r="I125" s="32" t="s">
        <v>43</v>
      </c>
      <c r="J125" s="37" t="str">
        <f>E24</f>
        <v>Ing. Petr Čepický</v>
      </c>
      <c r="K125" s="39"/>
      <c r="L125" s="56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39"/>
      <c r="D126" s="39"/>
      <c r="E126" s="39"/>
      <c r="F126" s="39"/>
      <c r="G126" s="39"/>
      <c r="H126" s="39"/>
      <c r="I126" s="39"/>
      <c r="J126" s="39"/>
      <c r="K126" s="39"/>
      <c r="L126" s="56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47"/>
      <c r="B127" s="148"/>
      <c r="C127" s="149" t="s">
        <v>205</v>
      </c>
      <c r="D127" s="150" t="s">
        <v>70</v>
      </c>
      <c r="E127" s="150" t="s">
        <v>66</v>
      </c>
      <c r="F127" s="150" t="s">
        <v>67</v>
      </c>
      <c r="G127" s="150" t="s">
        <v>206</v>
      </c>
      <c r="H127" s="150" t="s">
        <v>207</v>
      </c>
      <c r="I127" s="150" t="s">
        <v>208</v>
      </c>
      <c r="J127" s="151" t="s">
        <v>188</v>
      </c>
      <c r="K127" s="152" t="s">
        <v>209</v>
      </c>
      <c r="L127" s="153"/>
      <c r="M127" s="87" t="s">
        <v>1</v>
      </c>
      <c r="N127" s="88" t="s">
        <v>49</v>
      </c>
      <c r="O127" s="88" t="s">
        <v>210</v>
      </c>
      <c r="P127" s="88" t="s">
        <v>211</v>
      </c>
      <c r="Q127" s="88" t="s">
        <v>212</v>
      </c>
      <c r="R127" s="88" t="s">
        <v>213</v>
      </c>
      <c r="S127" s="88" t="s">
        <v>214</v>
      </c>
      <c r="T127" s="89" t="s">
        <v>215</v>
      </c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</row>
    <row r="128" spans="1:63" s="2" customFormat="1" ht="22.8" customHeight="1">
      <c r="A128" s="39"/>
      <c r="B128" s="40"/>
      <c r="C128" s="94" t="s">
        <v>216</v>
      </c>
      <c r="D128" s="39"/>
      <c r="E128" s="39"/>
      <c r="F128" s="39"/>
      <c r="G128" s="39"/>
      <c r="H128" s="39"/>
      <c r="I128" s="39"/>
      <c r="J128" s="154">
        <f>BK128</f>
        <v>0</v>
      </c>
      <c r="K128" s="39"/>
      <c r="L128" s="40"/>
      <c r="M128" s="90"/>
      <c r="N128" s="74"/>
      <c r="O128" s="91"/>
      <c r="P128" s="155">
        <f>P129+P381</f>
        <v>0</v>
      </c>
      <c r="Q128" s="91"/>
      <c r="R128" s="155">
        <f>R129+R381</f>
        <v>1598.81841049</v>
      </c>
      <c r="S128" s="91"/>
      <c r="T128" s="156">
        <f>T129+T381</f>
        <v>561.8496600000001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9" t="s">
        <v>84</v>
      </c>
      <c r="AU128" s="19" t="s">
        <v>190</v>
      </c>
      <c r="BK128" s="157">
        <f>BK129+BK381</f>
        <v>0</v>
      </c>
    </row>
    <row r="129" spans="1:63" s="12" customFormat="1" ht="25.9" customHeight="1">
      <c r="A129" s="12"/>
      <c r="B129" s="158"/>
      <c r="C129" s="12"/>
      <c r="D129" s="159" t="s">
        <v>84</v>
      </c>
      <c r="E129" s="160" t="s">
        <v>217</v>
      </c>
      <c r="F129" s="160" t="s">
        <v>218</v>
      </c>
      <c r="G129" s="12"/>
      <c r="H129" s="12"/>
      <c r="I129" s="161"/>
      <c r="J129" s="162">
        <f>BK129</f>
        <v>0</v>
      </c>
      <c r="K129" s="12"/>
      <c r="L129" s="158"/>
      <c r="M129" s="163"/>
      <c r="N129" s="164"/>
      <c r="O129" s="164"/>
      <c r="P129" s="165">
        <f>P130+P229+P241+P260+P326+P357+P376</f>
        <v>0</v>
      </c>
      <c r="Q129" s="164"/>
      <c r="R129" s="165">
        <f>R130+R229+R241+R260+R326+R357+R376</f>
        <v>1598.81841049</v>
      </c>
      <c r="S129" s="164"/>
      <c r="T129" s="166">
        <f>T130+T229+T241+T260+T326+T357+T376</f>
        <v>561.8496600000001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9" t="s">
        <v>93</v>
      </c>
      <c r="AT129" s="167" t="s">
        <v>84</v>
      </c>
      <c r="AU129" s="167" t="s">
        <v>85</v>
      </c>
      <c r="AY129" s="159" t="s">
        <v>219</v>
      </c>
      <c r="BK129" s="168">
        <f>BK130+BK229+BK241+BK260+BK326+BK357+BK376</f>
        <v>0</v>
      </c>
    </row>
    <row r="130" spans="1:63" s="12" customFormat="1" ht="22.8" customHeight="1">
      <c r="A130" s="12"/>
      <c r="B130" s="158"/>
      <c r="C130" s="12"/>
      <c r="D130" s="159" t="s">
        <v>84</v>
      </c>
      <c r="E130" s="169" t="s">
        <v>93</v>
      </c>
      <c r="F130" s="169" t="s">
        <v>220</v>
      </c>
      <c r="G130" s="12"/>
      <c r="H130" s="12"/>
      <c r="I130" s="161"/>
      <c r="J130" s="170">
        <f>BK130</f>
        <v>0</v>
      </c>
      <c r="K130" s="12"/>
      <c r="L130" s="158"/>
      <c r="M130" s="163"/>
      <c r="N130" s="164"/>
      <c r="O130" s="164"/>
      <c r="P130" s="165">
        <f>SUM(P131:P228)</f>
        <v>0</v>
      </c>
      <c r="Q130" s="164"/>
      <c r="R130" s="165">
        <f>SUM(R131:R228)</f>
        <v>1559.4452025800001</v>
      </c>
      <c r="S130" s="164"/>
      <c r="T130" s="166">
        <f>SUM(T131:T228)</f>
        <v>556.3376400000001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93</v>
      </c>
      <c r="AT130" s="167" t="s">
        <v>84</v>
      </c>
      <c r="AU130" s="167" t="s">
        <v>93</v>
      </c>
      <c r="AY130" s="159" t="s">
        <v>219</v>
      </c>
      <c r="BK130" s="168">
        <f>SUM(BK131:BK228)</f>
        <v>0</v>
      </c>
    </row>
    <row r="131" spans="1:65" s="2" customFormat="1" ht="24.15" customHeight="1">
      <c r="A131" s="39"/>
      <c r="B131" s="171"/>
      <c r="C131" s="172" t="s">
        <v>93</v>
      </c>
      <c r="D131" s="172" t="s">
        <v>221</v>
      </c>
      <c r="E131" s="173" t="s">
        <v>222</v>
      </c>
      <c r="F131" s="174" t="s">
        <v>223</v>
      </c>
      <c r="G131" s="175" t="s">
        <v>224</v>
      </c>
      <c r="H131" s="176">
        <v>543.36</v>
      </c>
      <c r="I131" s="177"/>
      <c r="J131" s="178">
        <f>ROUND(I131*H131,2)</f>
        <v>0</v>
      </c>
      <c r="K131" s="179"/>
      <c r="L131" s="40"/>
      <c r="M131" s="180" t="s">
        <v>1</v>
      </c>
      <c r="N131" s="181" t="s">
        <v>50</v>
      </c>
      <c r="O131" s="78"/>
      <c r="P131" s="182">
        <f>O131*H131</f>
        <v>0</v>
      </c>
      <c r="Q131" s="182">
        <v>0</v>
      </c>
      <c r="R131" s="182">
        <f>Q131*H131</f>
        <v>0</v>
      </c>
      <c r="S131" s="182">
        <v>0.44</v>
      </c>
      <c r="T131" s="183">
        <f>S131*H131</f>
        <v>239.07840000000002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4" t="s">
        <v>225</v>
      </c>
      <c r="AT131" s="184" t="s">
        <v>221</v>
      </c>
      <c r="AU131" s="184" t="s">
        <v>95</v>
      </c>
      <c r="AY131" s="19" t="s">
        <v>219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9" t="s">
        <v>93</v>
      </c>
      <c r="BK131" s="185">
        <f>ROUND(I131*H131,2)</f>
        <v>0</v>
      </c>
      <c r="BL131" s="19" t="s">
        <v>225</v>
      </c>
      <c r="BM131" s="184" t="s">
        <v>226</v>
      </c>
    </row>
    <row r="132" spans="1:51" s="13" customFormat="1" ht="12">
      <c r="A132" s="13"/>
      <c r="B132" s="186"/>
      <c r="C132" s="13"/>
      <c r="D132" s="187" t="s">
        <v>227</v>
      </c>
      <c r="E132" s="188" t="s">
        <v>96</v>
      </c>
      <c r="F132" s="189" t="s">
        <v>228</v>
      </c>
      <c r="G132" s="13"/>
      <c r="H132" s="190">
        <v>17.38</v>
      </c>
      <c r="I132" s="191"/>
      <c r="J132" s="13"/>
      <c r="K132" s="13"/>
      <c r="L132" s="186"/>
      <c r="M132" s="192"/>
      <c r="N132" s="193"/>
      <c r="O132" s="193"/>
      <c r="P132" s="193"/>
      <c r="Q132" s="193"/>
      <c r="R132" s="193"/>
      <c r="S132" s="193"/>
      <c r="T132" s="19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8" t="s">
        <v>227</v>
      </c>
      <c r="AU132" s="188" t="s">
        <v>95</v>
      </c>
      <c r="AV132" s="13" t="s">
        <v>95</v>
      </c>
      <c r="AW132" s="13" t="s">
        <v>42</v>
      </c>
      <c r="AX132" s="13" t="s">
        <v>85</v>
      </c>
      <c r="AY132" s="188" t="s">
        <v>219</v>
      </c>
    </row>
    <row r="133" spans="1:51" s="13" customFormat="1" ht="12">
      <c r="A133" s="13"/>
      <c r="B133" s="186"/>
      <c r="C133" s="13"/>
      <c r="D133" s="187" t="s">
        <v>227</v>
      </c>
      <c r="E133" s="188" t="s">
        <v>98</v>
      </c>
      <c r="F133" s="189" t="s">
        <v>229</v>
      </c>
      <c r="G133" s="13"/>
      <c r="H133" s="190">
        <v>50.9</v>
      </c>
      <c r="I133" s="191"/>
      <c r="J133" s="13"/>
      <c r="K133" s="13"/>
      <c r="L133" s="186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8" t="s">
        <v>227</v>
      </c>
      <c r="AU133" s="188" t="s">
        <v>95</v>
      </c>
      <c r="AV133" s="13" t="s">
        <v>95</v>
      </c>
      <c r="AW133" s="13" t="s">
        <v>42</v>
      </c>
      <c r="AX133" s="13" t="s">
        <v>85</v>
      </c>
      <c r="AY133" s="188" t="s">
        <v>219</v>
      </c>
    </row>
    <row r="134" spans="1:51" s="13" customFormat="1" ht="12">
      <c r="A134" s="13"/>
      <c r="B134" s="186"/>
      <c r="C134" s="13"/>
      <c r="D134" s="187" t="s">
        <v>227</v>
      </c>
      <c r="E134" s="188" t="s">
        <v>172</v>
      </c>
      <c r="F134" s="189" t="s">
        <v>230</v>
      </c>
      <c r="G134" s="13"/>
      <c r="H134" s="190">
        <v>566.82</v>
      </c>
      <c r="I134" s="191"/>
      <c r="J134" s="13"/>
      <c r="K134" s="13"/>
      <c r="L134" s="186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8" t="s">
        <v>227</v>
      </c>
      <c r="AU134" s="188" t="s">
        <v>95</v>
      </c>
      <c r="AV134" s="13" t="s">
        <v>95</v>
      </c>
      <c r="AW134" s="13" t="s">
        <v>42</v>
      </c>
      <c r="AX134" s="13" t="s">
        <v>85</v>
      </c>
      <c r="AY134" s="188" t="s">
        <v>219</v>
      </c>
    </row>
    <row r="135" spans="1:51" s="14" customFormat="1" ht="12">
      <c r="A135" s="14"/>
      <c r="B135" s="195"/>
      <c r="C135" s="14"/>
      <c r="D135" s="187" t="s">
        <v>227</v>
      </c>
      <c r="E135" s="196" t="s">
        <v>101</v>
      </c>
      <c r="F135" s="197" t="s">
        <v>231</v>
      </c>
      <c r="G135" s="14"/>
      <c r="H135" s="198">
        <v>635.1</v>
      </c>
      <c r="I135" s="199"/>
      <c r="J135" s="14"/>
      <c r="K135" s="14"/>
      <c r="L135" s="195"/>
      <c r="M135" s="200"/>
      <c r="N135" s="201"/>
      <c r="O135" s="201"/>
      <c r="P135" s="201"/>
      <c r="Q135" s="201"/>
      <c r="R135" s="201"/>
      <c r="S135" s="201"/>
      <c r="T135" s="20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6" t="s">
        <v>227</v>
      </c>
      <c r="AU135" s="196" t="s">
        <v>95</v>
      </c>
      <c r="AV135" s="14" t="s">
        <v>104</v>
      </c>
      <c r="AW135" s="14" t="s">
        <v>42</v>
      </c>
      <c r="AX135" s="14" t="s">
        <v>85</v>
      </c>
      <c r="AY135" s="196" t="s">
        <v>219</v>
      </c>
    </row>
    <row r="136" spans="1:51" s="13" customFormat="1" ht="12">
      <c r="A136" s="13"/>
      <c r="B136" s="186"/>
      <c r="C136" s="13"/>
      <c r="D136" s="187" t="s">
        <v>227</v>
      </c>
      <c r="E136" s="188" t="s">
        <v>103</v>
      </c>
      <c r="F136" s="189" t="s">
        <v>232</v>
      </c>
      <c r="G136" s="13"/>
      <c r="H136" s="190">
        <v>3</v>
      </c>
      <c r="I136" s="191"/>
      <c r="J136" s="13"/>
      <c r="K136" s="13"/>
      <c r="L136" s="186"/>
      <c r="M136" s="192"/>
      <c r="N136" s="193"/>
      <c r="O136" s="193"/>
      <c r="P136" s="193"/>
      <c r="Q136" s="193"/>
      <c r="R136" s="193"/>
      <c r="S136" s="193"/>
      <c r="T136" s="19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8" t="s">
        <v>227</v>
      </c>
      <c r="AU136" s="188" t="s">
        <v>95</v>
      </c>
      <c r="AV136" s="13" t="s">
        <v>95</v>
      </c>
      <c r="AW136" s="13" t="s">
        <v>42</v>
      </c>
      <c r="AX136" s="13" t="s">
        <v>85</v>
      </c>
      <c r="AY136" s="188" t="s">
        <v>219</v>
      </c>
    </row>
    <row r="137" spans="1:51" s="13" customFormat="1" ht="12">
      <c r="A137" s="13"/>
      <c r="B137" s="186"/>
      <c r="C137" s="13"/>
      <c r="D137" s="187" t="s">
        <v>227</v>
      </c>
      <c r="E137" s="188" t="s">
        <v>176</v>
      </c>
      <c r="F137" s="189" t="s">
        <v>233</v>
      </c>
      <c r="G137" s="13"/>
      <c r="H137" s="190">
        <v>38.4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227</v>
      </c>
      <c r="AU137" s="188" t="s">
        <v>95</v>
      </c>
      <c r="AV137" s="13" t="s">
        <v>95</v>
      </c>
      <c r="AW137" s="13" t="s">
        <v>42</v>
      </c>
      <c r="AX137" s="13" t="s">
        <v>85</v>
      </c>
      <c r="AY137" s="188" t="s">
        <v>219</v>
      </c>
    </row>
    <row r="138" spans="1:51" s="13" customFormat="1" ht="12">
      <c r="A138" s="13"/>
      <c r="B138" s="186"/>
      <c r="C138" s="13"/>
      <c r="D138" s="187" t="s">
        <v>227</v>
      </c>
      <c r="E138" s="188" t="s">
        <v>178</v>
      </c>
      <c r="F138" s="189" t="s">
        <v>234</v>
      </c>
      <c r="G138" s="13"/>
      <c r="H138" s="190">
        <v>2.7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227</v>
      </c>
      <c r="AU138" s="188" t="s">
        <v>95</v>
      </c>
      <c r="AV138" s="13" t="s">
        <v>95</v>
      </c>
      <c r="AW138" s="13" t="s">
        <v>42</v>
      </c>
      <c r="AX138" s="13" t="s">
        <v>85</v>
      </c>
      <c r="AY138" s="188" t="s">
        <v>219</v>
      </c>
    </row>
    <row r="139" spans="1:51" s="14" customFormat="1" ht="12">
      <c r="A139" s="14"/>
      <c r="B139" s="195"/>
      <c r="C139" s="14"/>
      <c r="D139" s="187" t="s">
        <v>227</v>
      </c>
      <c r="E139" s="196" t="s">
        <v>105</v>
      </c>
      <c r="F139" s="197" t="s">
        <v>231</v>
      </c>
      <c r="G139" s="14"/>
      <c r="H139" s="198">
        <v>44.1</v>
      </c>
      <c r="I139" s="199"/>
      <c r="J139" s="14"/>
      <c r="K139" s="14"/>
      <c r="L139" s="195"/>
      <c r="M139" s="200"/>
      <c r="N139" s="201"/>
      <c r="O139" s="201"/>
      <c r="P139" s="201"/>
      <c r="Q139" s="201"/>
      <c r="R139" s="201"/>
      <c r="S139" s="201"/>
      <c r="T139" s="20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6" t="s">
        <v>227</v>
      </c>
      <c r="AU139" s="196" t="s">
        <v>95</v>
      </c>
      <c r="AV139" s="14" t="s">
        <v>104</v>
      </c>
      <c r="AW139" s="14" t="s">
        <v>42</v>
      </c>
      <c r="AX139" s="14" t="s">
        <v>85</v>
      </c>
      <c r="AY139" s="196" t="s">
        <v>219</v>
      </c>
    </row>
    <row r="140" spans="1:51" s="13" customFormat="1" ht="12">
      <c r="A140" s="13"/>
      <c r="B140" s="186"/>
      <c r="C140" s="13"/>
      <c r="D140" s="187" t="s">
        <v>227</v>
      </c>
      <c r="E140" s="188" t="s">
        <v>107</v>
      </c>
      <c r="F140" s="189" t="s">
        <v>235</v>
      </c>
      <c r="G140" s="13"/>
      <c r="H140" s="190">
        <v>23.38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227</v>
      </c>
      <c r="AU140" s="188" t="s">
        <v>95</v>
      </c>
      <c r="AV140" s="13" t="s">
        <v>95</v>
      </c>
      <c r="AW140" s="13" t="s">
        <v>42</v>
      </c>
      <c r="AX140" s="13" t="s">
        <v>85</v>
      </c>
      <c r="AY140" s="188" t="s">
        <v>219</v>
      </c>
    </row>
    <row r="141" spans="1:51" s="13" customFormat="1" ht="12">
      <c r="A141" s="13"/>
      <c r="B141" s="186"/>
      <c r="C141" s="13"/>
      <c r="D141" s="187" t="s">
        <v>227</v>
      </c>
      <c r="E141" s="188" t="s">
        <v>110</v>
      </c>
      <c r="F141" s="189" t="s">
        <v>236</v>
      </c>
      <c r="G141" s="13"/>
      <c r="H141" s="190">
        <v>73.43</v>
      </c>
      <c r="I141" s="191"/>
      <c r="J141" s="13"/>
      <c r="K141" s="13"/>
      <c r="L141" s="186"/>
      <c r="M141" s="192"/>
      <c r="N141" s="193"/>
      <c r="O141" s="193"/>
      <c r="P141" s="193"/>
      <c r="Q141" s="193"/>
      <c r="R141" s="193"/>
      <c r="S141" s="193"/>
      <c r="T141" s="19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8" t="s">
        <v>227</v>
      </c>
      <c r="AU141" s="188" t="s">
        <v>95</v>
      </c>
      <c r="AV141" s="13" t="s">
        <v>95</v>
      </c>
      <c r="AW141" s="13" t="s">
        <v>42</v>
      </c>
      <c r="AX141" s="13" t="s">
        <v>85</v>
      </c>
      <c r="AY141" s="188" t="s">
        <v>219</v>
      </c>
    </row>
    <row r="142" spans="1:51" s="13" customFormat="1" ht="12">
      <c r="A142" s="13"/>
      <c r="B142" s="186"/>
      <c r="C142" s="13"/>
      <c r="D142" s="187" t="s">
        <v>227</v>
      </c>
      <c r="E142" s="188" t="s">
        <v>174</v>
      </c>
      <c r="F142" s="189" t="s">
        <v>237</v>
      </c>
      <c r="G142" s="13"/>
      <c r="H142" s="190">
        <v>813.55</v>
      </c>
      <c r="I142" s="191"/>
      <c r="J142" s="13"/>
      <c r="K142" s="13"/>
      <c r="L142" s="186"/>
      <c r="M142" s="192"/>
      <c r="N142" s="193"/>
      <c r="O142" s="193"/>
      <c r="P142" s="193"/>
      <c r="Q142" s="193"/>
      <c r="R142" s="193"/>
      <c r="S142" s="193"/>
      <c r="T142" s="19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8" t="s">
        <v>227</v>
      </c>
      <c r="AU142" s="188" t="s">
        <v>95</v>
      </c>
      <c r="AV142" s="13" t="s">
        <v>95</v>
      </c>
      <c r="AW142" s="13" t="s">
        <v>42</v>
      </c>
      <c r="AX142" s="13" t="s">
        <v>85</v>
      </c>
      <c r="AY142" s="188" t="s">
        <v>219</v>
      </c>
    </row>
    <row r="143" spans="1:51" s="14" customFormat="1" ht="12">
      <c r="A143" s="14"/>
      <c r="B143" s="195"/>
      <c r="C143" s="14"/>
      <c r="D143" s="187" t="s">
        <v>227</v>
      </c>
      <c r="E143" s="196" t="s">
        <v>113</v>
      </c>
      <c r="F143" s="197" t="s">
        <v>231</v>
      </c>
      <c r="G143" s="14"/>
      <c r="H143" s="198">
        <v>910.36</v>
      </c>
      <c r="I143" s="199"/>
      <c r="J143" s="14"/>
      <c r="K143" s="14"/>
      <c r="L143" s="195"/>
      <c r="M143" s="200"/>
      <c r="N143" s="201"/>
      <c r="O143" s="201"/>
      <c r="P143" s="201"/>
      <c r="Q143" s="201"/>
      <c r="R143" s="201"/>
      <c r="S143" s="201"/>
      <c r="T143" s="20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6" t="s">
        <v>227</v>
      </c>
      <c r="AU143" s="196" t="s">
        <v>95</v>
      </c>
      <c r="AV143" s="14" t="s">
        <v>104</v>
      </c>
      <c r="AW143" s="14" t="s">
        <v>42</v>
      </c>
      <c r="AX143" s="14" t="s">
        <v>85</v>
      </c>
      <c r="AY143" s="196" t="s">
        <v>219</v>
      </c>
    </row>
    <row r="144" spans="1:51" s="13" customFormat="1" ht="12">
      <c r="A144" s="13"/>
      <c r="B144" s="186"/>
      <c r="C144" s="13"/>
      <c r="D144" s="187" t="s">
        <v>227</v>
      </c>
      <c r="E144" s="188" t="s">
        <v>117</v>
      </c>
      <c r="F144" s="189" t="s">
        <v>238</v>
      </c>
      <c r="G144" s="13"/>
      <c r="H144" s="190">
        <v>4.301</v>
      </c>
      <c r="I144" s="191"/>
      <c r="J144" s="13"/>
      <c r="K144" s="13"/>
      <c r="L144" s="186"/>
      <c r="M144" s="192"/>
      <c r="N144" s="193"/>
      <c r="O144" s="193"/>
      <c r="P144" s="193"/>
      <c r="Q144" s="193"/>
      <c r="R144" s="193"/>
      <c r="S144" s="193"/>
      <c r="T144" s="19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8" t="s">
        <v>227</v>
      </c>
      <c r="AU144" s="188" t="s">
        <v>95</v>
      </c>
      <c r="AV144" s="13" t="s">
        <v>95</v>
      </c>
      <c r="AW144" s="13" t="s">
        <v>42</v>
      </c>
      <c r="AX144" s="13" t="s">
        <v>85</v>
      </c>
      <c r="AY144" s="188" t="s">
        <v>219</v>
      </c>
    </row>
    <row r="145" spans="1:51" s="13" customFormat="1" ht="12">
      <c r="A145" s="13"/>
      <c r="B145" s="186"/>
      <c r="C145" s="13"/>
      <c r="D145" s="187" t="s">
        <v>227</v>
      </c>
      <c r="E145" s="188" t="s">
        <v>182</v>
      </c>
      <c r="F145" s="189" t="s">
        <v>239</v>
      </c>
      <c r="G145" s="13"/>
      <c r="H145" s="190">
        <v>55.05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227</v>
      </c>
      <c r="AU145" s="188" t="s">
        <v>95</v>
      </c>
      <c r="AV145" s="13" t="s">
        <v>95</v>
      </c>
      <c r="AW145" s="13" t="s">
        <v>42</v>
      </c>
      <c r="AX145" s="13" t="s">
        <v>85</v>
      </c>
      <c r="AY145" s="188" t="s">
        <v>219</v>
      </c>
    </row>
    <row r="146" spans="1:51" s="13" customFormat="1" ht="12">
      <c r="A146" s="13"/>
      <c r="B146" s="186"/>
      <c r="C146" s="13"/>
      <c r="D146" s="187" t="s">
        <v>227</v>
      </c>
      <c r="E146" s="188" t="s">
        <v>184</v>
      </c>
      <c r="F146" s="189" t="s">
        <v>240</v>
      </c>
      <c r="G146" s="13"/>
      <c r="H146" s="190">
        <v>3.871</v>
      </c>
      <c r="I146" s="191"/>
      <c r="J146" s="13"/>
      <c r="K146" s="13"/>
      <c r="L146" s="186"/>
      <c r="M146" s="192"/>
      <c r="N146" s="193"/>
      <c r="O146" s="193"/>
      <c r="P146" s="193"/>
      <c r="Q146" s="193"/>
      <c r="R146" s="193"/>
      <c r="S146" s="193"/>
      <c r="T146" s="19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8" t="s">
        <v>227</v>
      </c>
      <c r="AU146" s="188" t="s">
        <v>95</v>
      </c>
      <c r="AV146" s="13" t="s">
        <v>95</v>
      </c>
      <c r="AW146" s="13" t="s">
        <v>42</v>
      </c>
      <c r="AX146" s="13" t="s">
        <v>85</v>
      </c>
      <c r="AY146" s="188" t="s">
        <v>219</v>
      </c>
    </row>
    <row r="147" spans="1:51" s="14" customFormat="1" ht="12">
      <c r="A147" s="14"/>
      <c r="B147" s="195"/>
      <c r="C147" s="14"/>
      <c r="D147" s="187" t="s">
        <v>227</v>
      </c>
      <c r="E147" s="196" t="s">
        <v>241</v>
      </c>
      <c r="F147" s="197" t="s">
        <v>231</v>
      </c>
      <c r="G147" s="14"/>
      <c r="H147" s="198">
        <v>63.222</v>
      </c>
      <c r="I147" s="199"/>
      <c r="J147" s="14"/>
      <c r="K147" s="14"/>
      <c r="L147" s="195"/>
      <c r="M147" s="200"/>
      <c r="N147" s="201"/>
      <c r="O147" s="201"/>
      <c r="P147" s="201"/>
      <c r="Q147" s="201"/>
      <c r="R147" s="201"/>
      <c r="S147" s="201"/>
      <c r="T147" s="20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6" t="s">
        <v>227</v>
      </c>
      <c r="AU147" s="196" t="s">
        <v>95</v>
      </c>
      <c r="AV147" s="14" t="s">
        <v>104</v>
      </c>
      <c r="AW147" s="14" t="s">
        <v>42</v>
      </c>
      <c r="AX147" s="14" t="s">
        <v>85</v>
      </c>
      <c r="AY147" s="196" t="s">
        <v>219</v>
      </c>
    </row>
    <row r="148" spans="1:51" s="13" customFormat="1" ht="12">
      <c r="A148" s="13"/>
      <c r="B148" s="186"/>
      <c r="C148" s="13"/>
      <c r="D148" s="187" t="s">
        <v>227</v>
      </c>
      <c r="E148" s="188" t="s">
        <v>115</v>
      </c>
      <c r="F148" s="189" t="s">
        <v>242</v>
      </c>
      <c r="G148" s="13"/>
      <c r="H148" s="190">
        <v>1.792</v>
      </c>
      <c r="I148" s="191"/>
      <c r="J148" s="13"/>
      <c r="K148" s="13"/>
      <c r="L148" s="186"/>
      <c r="M148" s="192"/>
      <c r="N148" s="193"/>
      <c r="O148" s="193"/>
      <c r="P148" s="193"/>
      <c r="Q148" s="193"/>
      <c r="R148" s="193"/>
      <c r="S148" s="193"/>
      <c r="T148" s="19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8" t="s">
        <v>227</v>
      </c>
      <c r="AU148" s="188" t="s">
        <v>95</v>
      </c>
      <c r="AV148" s="13" t="s">
        <v>95</v>
      </c>
      <c r="AW148" s="13" t="s">
        <v>42</v>
      </c>
      <c r="AX148" s="13" t="s">
        <v>85</v>
      </c>
      <c r="AY148" s="188" t="s">
        <v>219</v>
      </c>
    </row>
    <row r="149" spans="1:51" s="14" customFormat="1" ht="12">
      <c r="A149" s="14"/>
      <c r="B149" s="195"/>
      <c r="C149" s="14"/>
      <c r="D149" s="187" t="s">
        <v>227</v>
      </c>
      <c r="E149" s="196" t="s">
        <v>1</v>
      </c>
      <c r="F149" s="197" t="s">
        <v>231</v>
      </c>
      <c r="G149" s="14"/>
      <c r="H149" s="198">
        <v>1.792</v>
      </c>
      <c r="I149" s="199"/>
      <c r="J149" s="14"/>
      <c r="K149" s="14"/>
      <c r="L149" s="195"/>
      <c r="M149" s="200"/>
      <c r="N149" s="201"/>
      <c r="O149" s="201"/>
      <c r="P149" s="201"/>
      <c r="Q149" s="201"/>
      <c r="R149" s="201"/>
      <c r="S149" s="201"/>
      <c r="T149" s="20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6" t="s">
        <v>227</v>
      </c>
      <c r="AU149" s="196" t="s">
        <v>95</v>
      </c>
      <c r="AV149" s="14" t="s">
        <v>104</v>
      </c>
      <c r="AW149" s="14" t="s">
        <v>42</v>
      </c>
      <c r="AX149" s="14" t="s">
        <v>85</v>
      </c>
      <c r="AY149" s="196" t="s">
        <v>219</v>
      </c>
    </row>
    <row r="150" spans="1:51" s="13" customFormat="1" ht="12">
      <c r="A150" s="13"/>
      <c r="B150" s="186"/>
      <c r="C150" s="13"/>
      <c r="D150" s="187" t="s">
        <v>227</v>
      </c>
      <c r="E150" s="188" t="s">
        <v>119</v>
      </c>
      <c r="F150" s="189" t="s">
        <v>243</v>
      </c>
      <c r="G150" s="13"/>
      <c r="H150" s="190">
        <v>13.904</v>
      </c>
      <c r="I150" s="191"/>
      <c r="J150" s="13"/>
      <c r="K150" s="13"/>
      <c r="L150" s="186"/>
      <c r="M150" s="192"/>
      <c r="N150" s="193"/>
      <c r="O150" s="193"/>
      <c r="P150" s="193"/>
      <c r="Q150" s="193"/>
      <c r="R150" s="193"/>
      <c r="S150" s="193"/>
      <c r="T150" s="19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8" t="s">
        <v>227</v>
      </c>
      <c r="AU150" s="188" t="s">
        <v>95</v>
      </c>
      <c r="AV150" s="13" t="s">
        <v>95</v>
      </c>
      <c r="AW150" s="13" t="s">
        <v>42</v>
      </c>
      <c r="AX150" s="13" t="s">
        <v>85</v>
      </c>
      <c r="AY150" s="188" t="s">
        <v>219</v>
      </c>
    </row>
    <row r="151" spans="1:51" s="13" customFormat="1" ht="12">
      <c r="A151" s="13"/>
      <c r="B151" s="186"/>
      <c r="C151" s="13"/>
      <c r="D151" s="187" t="s">
        <v>227</v>
      </c>
      <c r="E151" s="188" t="s">
        <v>121</v>
      </c>
      <c r="F151" s="189" t="s">
        <v>244</v>
      </c>
      <c r="G151" s="13"/>
      <c r="H151" s="190">
        <v>527.296</v>
      </c>
      <c r="I151" s="191"/>
      <c r="J151" s="13"/>
      <c r="K151" s="13"/>
      <c r="L151" s="186"/>
      <c r="M151" s="192"/>
      <c r="N151" s="193"/>
      <c r="O151" s="193"/>
      <c r="P151" s="193"/>
      <c r="Q151" s="193"/>
      <c r="R151" s="193"/>
      <c r="S151" s="193"/>
      <c r="T151" s="19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8" t="s">
        <v>227</v>
      </c>
      <c r="AU151" s="188" t="s">
        <v>95</v>
      </c>
      <c r="AV151" s="13" t="s">
        <v>95</v>
      </c>
      <c r="AW151" s="13" t="s">
        <v>42</v>
      </c>
      <c r="AX151" s="13" t="s">
        <v>85</v>
      </c>
      <c r="AY151" s="188" t="s">
        <v>219</v>
      </c>
    </row>
    <row r="152" spans="1:51" s="13" customFormat="1" ht="12">
      <c r="A152" s="13"/>
      <c r="B152" s="186"/>
      <c r="C152" s="13"/>
      <c r="D152" s="187" t="s">
        <v>227</v>
      </c>
      <c r="E152" s="188" t="s">
        <v>180</v>
      </c>
      <c r="F152" s="189" t="s">
        <v>245</v>
      </c>
      <c r="G152" s="13"/>
      <c r="H152" s="190">
        <v>2.16</v>
      </c>
      <c r="I152" s="191"/>
      <c r="J152" s="13"/>
      <c r="K152" s="13"/>
      <c r="L152" s="186"/>
      <c r="M152" s="192"/>
      <c r="N152" s="193"/>
      <c r="O152" s="193"/>
      <c r="P152" s="193"/>
      <c r="Q152" s="193"/>
      <c r="R152" s="193"/>
      <c r="S152" s="193"/>
      <c r="T152" s="19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8" t="s">
        <v>227</v>
      </c>
      <c r="AU152" s="188" t="s">
        <v>95</v>
      </c>
      <c r="AV152" s="13" t="s">
        <v>95</v>
      </c>
      <c r="AW152" s="13" t="s">
        <v>42</v>
      </c>
      <c r="AX152" s="13" t="s">
        <v>85</v>
      </c>
      <c r="AY152" s="188" t="s">
        <v>219</v>
      </c>
    </row>
    <row r="153" spans="1:51" s="14" customFormat="1" ht="12">
      <c r="A153" s="14"/>
      <c r="B153" s="195"/>
      <c r="C153" s="14"/>
      <c r="D153" s="187" t="s">
        <v>227</v>
      </c>
      <c r="E153" s="196" t="s">
        <v>246</v>
      </c>
      <c r="F153" s="197" t="s">
        <v>231</v>
      </c>
      <c r="G153" s="14"/>
      <c r="H153" s="198">
        <v>543.36</v>
      </c>
      <c r="I153" s="199"/>
      <c r="J153" s="14"/>
      <c r="K153" s="14"/>
      <c r="L153" s="195"/>
      <c r="M153" s="200"/>
      <c r="N153" s="201"/>
      <c r="O153" s="201"/>
      <c r="P153" s="201"/>
      <c r="Q153" s="201"/>
      <c r="R153" s="201"/>
      <c r="S153" s="201"/>
      <c r="T153" s="20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6" t="s">
        <v>227</v>
      </c>
      <c r="AU153" s="196" t="s">
        <v>95</v>
      </c>
      <c r="AV153" s="14" t="s">
        <v>104</v>
      </c>
      <c r="AW153" s="14" t="s">
        <v>42</v>
      </c>
      <c r="AX153" s="14" t="s">
        <v>93</v>
      </c>
      <c r="AY153" s="196" t="s">
        <v>219</v>
      </c>
    </row>
    <row r="154" spans="1:65" s="2" customFormat="1" ht="33" customHeight="1">
      <c r="A154" s="39"/>
      <c r="B154" s="171"/>
      <c r="C154" s="172" t="s">
        <v>95</v>
      </c>
      <c r="D154" s="172" t="s">
        <v>221</v>
      </c>
      <c r="E154" s="173" t="s">
        <v>247</v>
      </c>
      <c r="F154" s="174" t="s">
        <v>248</v>
      </c>
      <c r="G154" s="175" t="s">
        <v>224</v>
      </c>
      <c r="H154" s="176">
        <v>541.2</v>
      </c>
      <c r="I154" s="177"/>
      <c r="J154" s="178">
        <f>ROUND(I154*H154,2)</f>
        <v>0</v>
      </c>
      <c r="K154" s="179"/>
      <c r="L154" s="40"/>
      <c r="M154" s="180" t="s">
        <v>1</v>
      </c>
      <c r="N154" s="181" t="s">
        <v>50</v>
      </c>
      <c r="O154" s="78"/>
      <c r="P154" s="182">
        <f>O154*H154</f>
        <v>0</v>
      </c>
      <c r="Q154" s="182">
        <v>0.00022</v>
      </c>
      <c r="R154" s="182">
        <f>Q154*H154</f>
        <v>0.11906400000000002</v>
      </c>
      <c r="S154" s="182">
        <v>0.46</v>
      </c>
      <c r="T154" s="183">
        <f>S154*H154</f>
        <v>248.95200000000003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4" t="s">
        <v>225</v>
      </c>
      <c r="AT154" s="184" t="s">
        <v>221</v>
      </c>
      <c r="AU154" s="184" t="s">
        <v>95</v>
      </c>
      <c r="AY154" s="19" t="s">
        <v>219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9" t="s">
        <v>93</v>
      </c>
      <c r="BK154" s="185">
        <f>ROUND(I154*H154,2)</f>
        <v>0</v>
      </c>
      <c r="BL154" s="19" t="s">
        <v>225</v>
      </c>
      <c r="BM154" s="184" t="s">
        <v>249</v>
      </c>
    </row>
    <row r="155" spans="1:51" s="13" customFormat="1" ht="12">
      <c r="A155" s="13"/>
      <c r="B155" s="186"/>
      <c r="C155" s="13"/>
      <c r="D155" s="187" t="s">
        <v>227</v>
      </c>
      <c r="E155" s="188" t="s">
        <v>129</v>
      </c>
      <c r="F155" s="189" t="s">
        <v>119</v>
      </c>
      <c r="G155" s="13"/>
      <c r="H155" s="190">
        <v>13.904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227</v>
      </c>
      <c r="AU155" s="188" t="s">
        <v>95</v>
      </c>
      <c r="AV155" s="13" t="s">
        <v>95</v>
      </c>
      <c r="AW155" s="13" t="s">
        <v>42</v>
      </c>
      <c r="AX155" s="13" t="s">
        <v>85</v>
      </c>
      <c r="AY155" s="188" t="s">
        <v>219</v>
      </c>
    </row>
    <row r="156" spans="1:51" s="13" customFormat="1" ht="12">
      <c r="A156" s="13"/>
      <c r="B156" s="186"/>
      <c r="C156" s="13"/>
      <c r="D156" s="187" t="s">
        <v>227</v>
      </c>
      <c r="E156" s="188" t="s">
        <v>130</v>
      </c>
      <c r="F156" s="189" t="s">
        <v>121</v>
      </c>
      <c r="G156" s="13"/>
      <c r="H156" s="190">
        <v>527.296</v>
      </c>
      <c r="I156" s="191"/>
      <c r="J156" s="13"/>
      <c r="K156" s="13"/>
      <c r="L156" s="186"/>
      <c r="M156" s="192"/>
      <c r="N156" s="193"/>
      <c r="O156" s="193"/>
      <c r="P156" s="193"/>
      <c r="Q156" s="193"/>
      <c r="R156" s="193"/>
      <c r="S156" s="193"/>
      <c r="T156" s="19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8" t="s">
        <v>227</v>
      </c>
      <c r="AU156" s="188" t="s">
        <v>95</v>
      </c>
      <c r="AV156" s="13" t="s">
        <v>95</v>
      </c>
      <c r="AW156" s="13" t="s">
        <v>42</v>
      </c>
      <c r="AX156" s="13" t="s">
        <v>85</v>
      </c>
      <c r="AY156" s="188" t="s">
        <v>219</v>
      </c>
    </row>
    <row r="157" spans="1:51" s="14" customFormat="1" ht="12">
      <c r="A157" s="14"/>
      <c r="B157" s="195"/>
      <c r="C157" s="14"/>
      <c r="D157" s="187" t="s">
        <v>227</v>
      </c>
      <c r="E157" s="196" t="s">
        <v>1</v>
      </c>
      <c r="F157" s="197" t="s">
        <v>231</v>
      </c>
      <c r="G157" s="14"/>
      <c r="H157" s="198">
        <v>541.2</v>
      </c>
      <c r="I157" s="199"/>
      <c r="J157" s="14"/>
      <c r="K157" s="14"/>
      <c r="L157" s="195"/>
      <c r="M157" s="200"/>
      <c r="N157" s="201"/>
      <c r="O157" s="201"/>
      <c r="P157" s="201"/>
      <c r="Q157" s="201"/>
      <c r="R157" s="201"/>
      <c r="S157" s="201"/>
      <c r="T157" s="20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96" t="s">
        <v>227</v>
      </c>
      <c r="AU157" s="196" t="s">
        <v>95</v>
      </c>
      <c r="AV157" s="14" t="s">
        <v>104</v>
      </c>
      <c r="AW157" s="14" t="s">
        <v>42</v>
      </c>
      <c r="AX157" s="14" t="s">
        <v>93</v>
      </c>
      <c r="AY157" s="196" t="s">
        <v>219</v>
      </c>
    </row>
    <row r="158" spans="1:65" s="2" customFormat="1" ht="33" customHeight="1">
      <c r="A158" s="39"/>
      <c r="B158" s="171"/>
      <c r="C158" s="172" t="s">
        <v>104</v>
      </c>
      <c r="D158" s="172" t="s">
        <v>221</v>
      </c>
      <c r="E158" s="173" t="s">
        <v>250</v>
      </c>
      <c r="F158" s="174" t="s">
        <v>251</v>
      </c>
      <c r="G158" s="175" t="s">
        <v>224</v>
      </c>
      <c r="H158" s="176">
        <v>593.976</v>
      </c>
      <c r="I158" s="177"/>
      <c r="J158" s="178">
        <f>ROUND(I158*H158,2)</f>
        <v>0</v>
      </c>
      <c r="K158" s="179"/>
      <c r="L158" s="40"/>
      <c r="M158" s="180" t="s">
        <v>1</v>
      </c>
      <c r="N158" s="181" t="s">
        <v>50</v>
      </c>
      <c r="O158" s="78"/>
      <c r="P158" s="182">
        <f>O158*H158</f>
        <v>0</v>
      </c>
      <c r="Q158" s="182">
        <v>9E-05</v>
      </c>
      <c r="R158" s="182">
        <f>Q158*H158</f>
        <v>0.053457840000000006</v>
      </c>
      <c r="S158" s="182">
        <v>0.115</v>
      </c>
      <c r="T158" s="183">
        <f>S158*H158</f>
        <v>68.30724000000001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225</v>
      </c>
      <c r="AT158" s="184" t="s">
        <v>221</v>
      </c>
      <c r="AU158" s="184" t="s">
        <v>95</v>
      </c>
      <c r="AY158" s="19" t="s">
        <v>219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93</v>
      </c>
      <c r="BK158" s="185">
        <f>ROUND(I158*H158,2)</f>
        <v>0</v>
      </c>
      <c r="BL158" s="19" t="s">
        <v>225</v>
      </c>
      <c r="BM158" s="184" t="s">
        <v>252</v>
      </c>
    </row>
    <row r="159" spans="1:51" s="13" customFormat="1" ht="12">
      <c r="A159" s="13"/>
      <c r="B159" s="186"/>
      <c r="C159" s="13"/>
      <c r="D159" s="187" t="s">
        <v>227</v>
      </c>
      <c r="E159" s="188" t="s">
        <v>131</v>
      </c>
      <c r="F159" s="189" t="s">
        <v>253</v>
      </c>
      <c r="G159" s="13"/>
      <c r="H159" s="190">
        <v>117.096</v>
      </c>
      <c r="I159" s="191"/>
      <c r="J159" s="13"/>
      <c r="K159" s="13"/>
      <c r="L159" s="186"/>
      <c r="M159" s="192"/>
      <c r="N159" s="193"/>
      <c r="O159" s="193"/>
      <c r="P159" s="193"/>
      <c r="Q159" s="193"/>
      <c r="R159" s="193"/>
      <c r="S159" s="193"/>
      <c r="T159" s="19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8" t="s">
        <v>227</v>
      </c>
      <c r="AU159" s="188" t="s">
        <v>95</v>
      </c>
      <c r="AV159" s="13" t="s">
        <v>95</v>
      </c>
      <c r="AW159" s="13" t="s">
        <v>42</v>
      </c>
      <c r="AX159" s="13" t="s">
        <v>85</v>
      </c>
      <c r="AY159" s="188" t="s">
        <v>219</v>
      </c>
    </row>
    <row r="160" spans="1:51" s="13" customFormat="1" ht="12">
      <c r="A160" s="13"/>
      <c r="B160" s="186"/>
      <c r="C160" s="13"/>
      <c r="D160" s="187" t="s">
        <v>227</v>
      </c>
      <c r="E160" s="188" t="s">
        <v>133</v>
      </c>
      <c r="F160" s="189" t="s">
        <v>254</v>
      </c>
      <c r="G160" s="13"/>
      <c r="H160" s="190">
        <v>476.88</v>
      </c>
      <c r="I160" s="191"/>
      <c r="J160" s="13"/>
      <c r="K160" s="13"/>
      <c r="L160" s="186"/>
      <c r="M160" s="192"/>
      <c r="N160" s="193"/>
      <c r="O160" s="193"/>
      <c r="P160" s="193"/>
      <c r="Q160" s="193"/>
      <c r="R160" s="193"/>
      <c r="S160" s="193"/>
      <c r="T160" s="19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8" t="s">
        <v>227</v>
      </c>
      <c r="AU160" s="188" t="s">
        <v>95</v>
      </c>
      <c r="AV160" s="13" t="s">
        <v>95</v>
      </c>
      <c r="AW160" s="13" t="s">
        <v>42</v>
      </c>
      <c r="AX160" s="13" t="s">
        <v>85</v>
      </c>
      <c r="AY160" s="188" t="s">
        <v>219</v>
      </c>
    </row>
    <row r="161" spans="1:51" s="14" customFormat="1" ht="12">
      <c r="A161" s="14"/>
      <c r="B161" s="195"/>
      <c r="C161" s="14"/>
      <c r="D161" s="187" t="s">
        <v>227</v>
      </c>
      <c r="E161" s="196" t="s">
        <v>1</v>
      </c>
      <c r="F161" s="197" t="s">
        <v>231</v>
      </c>
      <c r="G161" s="14"/>
      <c r="H161" s="198">
        <v>593.976</v>
      </c>
      <c r="I161" s="199"/>
      <c r="J161" s="14"/>
      <c r="K161" s="14"/>
      <c r="L161" s="195"/>
      <c r="M161" s="200"/>
      <c r="N161" s="201"/>
      <c r="O161" s="201"/>
      <c r="P161" s="201"/>
      <c r="Q161" s="201"/>
      <c r="R161" s="201"/>
      <c r="S161" s="201"/>
      <c r="T161" s="20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6" t="s">
        <v>227</v>
      </c>
      <c r="AU161" s="196" t="s">
        <v>95</v>
      </c>
      <c r="AV161" s="14" t="s">
        <v>104</v>
      </c>
      <c r="AW161" s="14" t="s">
        <v>42</v>
      </c>
      <c r="AX161" s="14" t="s">
        <v>93</v>
      </c>
      <c r="AY161" s="196" t="s">
        <v>219</v>
      </c>
    </row>
    <row r="162" spans="1:65" s="2" customFormat="1" ht="24.15" customHeight="1">
      <c r="A162" s="39"/>
      <c r="B162" s="171"/>
      <c r="C162" s="172" t="s">
        <v>225</v>
      </c>
      <c r="D162" s="172" t="s">
        <v>221</v>
      </c>
      <c r="E162" s="173" t="s">
        <v>255</v>
      </c>
      <c r="F162" s="174" t="s">
        <v>256</v>
      </c>
      <c r="G162" s="175" t="s">
        <v>257</v>
      </c>
      <c r="H162" s="176">
        <v>423.4</v>
      </c>
      <c r="I162" s="177"/>
      <c r="J162" s="178">
        <f>ROUND(I162*H162,2)</f>
        <v>0</v>
      </c>
      <c r="K162" s="179"/>
      <c r="L162" s="40"/>
      <c r="M162" s="180" t="s">
        <v>1</v>
      </c>
      <c r="N162" s="181" t="s">
        <v>50</v>
      </c>
      <c r="O162" s="78"/>
      <c r="P162" s="182">
        <f>O162*H162</f>
        <v>0</v>
      </c>
      <c r="Q162" s="182">
        <v>3E-05</v>
      </c>
      <c r="R162" s="182">
        <f>Q162*H162</f>
        <v>0.012702</v>
      </c>
      <c r="S162" s="182">
        <v>0</v>
      </c>
      <c r="T162" s="18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4" t="s">
        <v>225</v>
      </c>
      <c r="AT162" s="184" t="s">
        <v>221</v>
      </c>
      <c r="AU162" s="184" t="s">
        <v>95</v>
      </c>
      <c r="AY162" s="19" t="s">
        <v>219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93</v>
      </c>
      <c r="BK162" s="185">
        <f>ROUND(I162*H162,2)</f>
        <v>0</v>
      </c>
      <c r="BL162" s="19" t="s">
        <v>225</v>
      </c>
      <c r="BM162" s="184" t="s">
        <v>258</v>
      </c>
    </row>
    <row r="163" spans="1:51" s="13" customFormat="1" ht="12">
      <c r="A163" s="13"/>
      <c r="B163" s="186"/>
      <c r="C163" s="13"/>
      <c r="D163" s="187" t="s">
        <v>227</v>
      </c>
      <c r="E163" s="188" t="s">
        <v>1</v>
      </c>
      <c r="F163" s="189" t="s">
        <v>259</v>
      </c>
      <c r="G163" s="13"/>
      <c r="H163" s="190">
        <v>423.4</v>
      </c>
      <c r="I163" s="191"/>
      <c r="J163" s="13"/>
      <c r="K163" s="13"/>
      <c r="L163" s="186"/>
      <c r="M163" s="192"/>
      <c r="N163" s="193"/>
      <c r="O163" s="193"/>
      <c r="P163" s="193"/>
      <c r="Q163" s="193"/>
      <c r="R163" s="193"/>
      <c r="S163" s="193"/>
      <c r="T163" s="19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8" t="s">
        <v>227</v>
      </c>
      <c r="AU163" s="188" t="s">
        <v>95</v>
      </c>
      <c r="AV163" s="13" t="s">
        <v>95</v>
      </c>
      <c r="AW163" s="13" t="s">
        <v>42</v>
      </c>
      <c r="AX163" s="13" t="s">
        <v>93</v>
      </c>
      <c r="AY163" s="188" t="s">
        <v>219</v>
      </c>
    </row>
    <row r="164" spans="1:65" s="2" customFormat="1" ht="24.15" customHeight="1">
      <c r="A164" s="39"/>
      <c r="B164" s="171"/>
      <c r="C164" s="172" t="s">
        <v>260</v>
      </c>
      <c r="D164" s="172" t="s">
        <v>221</v>
      </c>
      <c r="E164" s="173" t="s">
        <v>261</v>
      </c>
      <c r="F164" s="174" t="s">
        <v>262</v>
      </c>
      <c r="G164" s="175" t="s">
        <v>263</v>
      </c>
      <c r="H164" s="176">
        <v>52.925</v>
      </c>
      <c r="I164" s="177"/>
      <c r="J164" s="178">
        <f>ROUND(I164*H164,2)</f>
        <v>0</v>
      </c>
      <c r="K164" s="179"/>
      <c r="L164" s="40"/>
      <c r="M164" s="180" t="s">
        <v>1</v>
      </c>
      <c r="N164" s="181" t="s">
        <v>50</v>
      </c>
      <c r="O164" s="78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4" t="s">
        <v>225</v>
      </c>
      <c r="AT164" s="184" t="s">
        <v>221</v>
      </c>
      <c r="AU164" s="184" t="s">
        <v>95</v>
      </c>
      <c r="AY164" s="19" t="s">
        <v>219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93</v>
      </c>
      <c r="BK164" s="185">
        <f>ROUND(I164*H164,2)</f>
        <v>0</v>
      </c>
      <c r="BL164" s="19" t="s">
        <v>225</v>
      </c>
      <c r="BM164" s="184" t="s">
        <v>264</v>
      </c>
    </row>
    <row r="165" spans="1:51" s="13" customFormat="1" ht="12">
      <c r="A165" s="13"/>
      <c r="B165" s="186"/>
      <c r="C165" s="13"/>
      <c r="D165" s="187" t="s">
        <v>227</v>
      </c>
      <c r="E165" s="188" t="s">
        <v>1</v>
      </c>
      <c r="F165" s="189" t="s">
        <v>265</v>
      </c>
      <c r="G165" s="13"/>
      <c r="H165" s="190">
        <v>52.925</v>
      </c>
      <c r="I165" s="191"/>
      <c r="J165" s="13"/>
      <c r="K165" s="13"/>
      <c r="L165" s="186"/>
      <c r="M165" s="192"/>
      <c r="N165" s="193"/>
      <c r="O165" s="193"/>
      <c r="P165" s="193"/>
      <c r="Q165" s="193"/>
      <c r="R165" s="193"/>
      <c r="S165" s="193"/>
      <c r="T165" s="19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8" t="s">
        <v>227</v>
      </c>
      <c r="AU165" s="188" t="s">
        <v>95</v>
      </c>
      <c r="AV165" s="13" t="s">
        <v>95</v>
      </c>
      <c r="AW165" s="13" t="s">
        <v>42</v>
      </c>
      <c r="AX165" s="13" t="s">
        <v>93</v>
      </c>
      <c r="AY165" s="188" t="s">
        <v>219</v>
      </c>
    </row>
    <row r="166" spans="1:65" s="2" customFormat="1" ht="16.5" customHeight="1">
      <c r="A166" s="39"/>
      <c r="B166" s="171"/>
      <c r="C166" s="172" t="s">
        <v>266</v>
      </c>
      <c r="D166" s="172" t="s">
        <v>221</v>
      </c>
      <c r="E166" s="173" t="s">
        <v>267</v>
      </c>
      <c r="F166" s="174" t="s">
        <v>268</v>
      </c>
      <c r="G166" s="175" t="s">
        <v>269</v>
      </c>
      <c r="H166" s="176">
        <v>3.2</v>
      </c>
      <c r="I166" s="177"/>
      <c r="J166" s="178">
        <f>ROUND(I166*H166,2)</f>
        <v>0</v>
      </c>
      <c r="K166" s="179"/>
      <c r="L166" s="40"/>
      <c r="M166" s="180" t="s">
        <v>1</v>
      </c>
      <c r="N166" s="181" t="s">
        <v>50</v>
      </c>
      <c r="O166" s="78"/>
      <c r="P166" s="182">
        <f>O166*H166</f>
        <v>0</v>
      </c>
      <c r="Q166" s="182">
        <v>0.0369</v>
      </c>
      <c r="R166" s="182">
        <f>Q166*H166</f>
        <v>0.11808000000000002</v>
      </c>
      <c r="S166" s="182">
        <v>0</v>
      </c>
      <c r="T166" s="18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184" t="s">
        <v>225</v>
      </c>
      <c r="AT166" s="184" t="s">
        <v>221</v>
      </c>
      <c r="AU166" s="184" t="s">
        <v>95</v>
      </c>
      <c r="AY166" s="19" t="s">
        <v>219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9" t="s">
        <v>93</v>
      </c>
      <c r="BK166" s="185">
        <f>ROUND(I166*H166,2)</f>
        <v>0</v>
      </c>
      <c r="BL166" s="19" t="s">
        <v>225</v>
      </c>
      <c r="BM166" s="184" t="s">
        <v>270</v>
      </c>
    </row>
    <row r="167" spans="1:51" s="13" customFormat="1" ht="12">
      <c r="A167" s="13"/>
      <c r="B167" s="186"/>
      <c r="C167" s="13"/>
      <c r="D167" s="187" t="s">
        <v>227</v>
      </c>
      <c r="E167" s="188" t="s">
        <v>1</v>
      </c>
      <c r="F167" s="189" t="s">
        <v>271</v>
      </c>
      <c r="G167" s="13"/>
      <c r="H167" s="190">
        <v>2.4</v>
      </c>
      <c r="I167" s="191"/>
      <c r="J167" s="13"/>
      <c r="K167" s="13"/>
      <c r="L167" s="186"/>
      <c r="M167" s="192"/>
      <c r="N167" s="193"/>
      <c r="O167" s="193"/>
      <c r="P167" s="193"/>
      <c r="Q167" s="193"/>
      <c r="R167" s="193"/>
      <c r="S167" s="193"/>
      <c r="T167" s="19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8" t="s">
        <v>227</v>
      </c>
      <c r="AU167" s="188" t="s">
        <v>95</v>
      </c>
      <c r="AV167" s="13" t="s">
        <v>95</v>
      </c>
      <c r="AW167" s="13" t="s">
        <v>42</v>
      </c>
      <c r="AX167" s="13" t="s">
        <v>85</v>
      </c>
      <c r="AY167" s="188" t="s">
        <v>219</v>
      </c>
    </row>
    <row r="168" spans="1:51" s="13" customFormat="1" ht="12">
      <c r="A168" s="13"/>
      <c r="B168" s="186"/>
      <c r="C168" s="13"/>
      <c r="D168" s="187" t="s">
        <v>227</v>
      </c>
      <c r="E168" s="188" t="s">
        <v>1</v>
      </c>
      <c r="F168" s="189" t="s">
        <v>272</v>
      </c>
      <c r="G168" s="13"/>
      <c r="H168" s="190">
        <v>0.8</v>
      </c>
      <c r="I168" s="191"/>
      <c r="J168" s="13"/>
      <c r="K168" s="13"/>
      <c r="L168" s="186"/>
      <c r="M168" s="192"/>
      <c r="N168" s="193"/>
      <c r="O168" s="193"/>
      <c r="P168" s="193"/>
      <c r="Q168" s="193"/>
      <c r="R168" s="193"/>
      <c r="S168" s="193"/>
      <c r="T168" s="19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8" t="s">
        <v>227</v>
      </c>
      <c r="AU168" s="188" t="s">
        <v>95</v>
      </c>
      <c r="AV168" s="13" t="s">
        <v>95</v>
      </c>
      <c r="AW168" s="13" t="s">
        <v>42</v>
      </c>
      <c r="AX168" s="13" t="s">
        <v>85</v>
      </c>
      <c r="AY168" s="188" t="s">
        <v>219</v>
      </c>
    </row>
    <row r="169" spans="1:51" s="15" customFormat="1" ht="12">
      <c r="A169" s="15"/>
      <c r="B169" s="203"/>
      <c r="C169" s="15"/>
      <c r="D169" s="187" t="s">
        <v>227</v>
      </c>
      <c r="E169" s="204" t="s">
        <v>123</v>
      </c>
      <c r="F169" s="205" t="s">
        <v>273</v>
      </c>
      <c r="G169" s="15"/>
      <c r="H169" s="206">
        <v>3.2</v>
      </c>
      <c r="I169" s="207"/>
      <c r="J169" s="15"/>
      <c r="K169" s="15"/>
      <c r="L169" s="203"/>
      <c r="M169" s="208"/>
      <c r="N169" s="209"/>
      <c r="O169" s="209"/>
      <c r="P169" s="209"/>
      <c r="Q169" s="209"/>
      <c r="R169" s="209"/>
      <c r="S169" s="209"/>
      <c r="T169" s="21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04" t="s">
        <v>227</v>
      </c>
      <c r="AU169" s="204" t="s">
        <v>95</v>
      </c>
      <c r="AV169" s="15" t="s">
        <v>225</v>
      </c>
      <c r="AW169" s="15" t="s">
        <v>42</v>
      </c>
      <c r="AX169" s="15" t="s">
        <v>93</v>
      </c>
      <c r="AY169" s="204" t="s">
        <v>219</v>
      </c>
    </row>
    <row r="170" spans="1:65" s="2" customFormat="1" ht="24.15" customHeight="1">
      <c r="A170" s="39"/>
      <c r="B170" s="171"/>
      <c r="C170" s="172" t="s">
        <v>274</v>
      </c>
      <c r="D170" s="172" t="s">
        <v>221</v>
      </c>
      <c r="E170" s="173" t="s">
        <v>275</v>
      </c>
      <c r="F170" s="174" t="s">
        <v>276</v>
      </c>
      <c r="G170" s="175" t="s">
        <v>269</v>
      </c>
      <c r="H170" s="176">
        <v>2.4</v>
      </c>
      <c r="I170" s="177"/>
      <c r="J170" s="178">
        <f>ROUND(I170*H170,2)</f>
        <v>0</v>
      </c>
      <c r="K170" s="179"/>
      <c r="L170" s="40"/>
      <c r="M170" s="180" t="s">
        <v>1</v>
      </c>
      <c r="N170" s="181" t="s">
        <v>50</v>
      </c>
      <c r="O170" s="78"/>
      <c r="P170" s="182">
        <f>O170*H170</f>
        <v>0</v>
      </c>
      <c r="Q170" s="182">
        <v>0.00868</v>
      </c>
      <c r="R170" s="182">
        <f>Q170*H170</f>
        <v>0.020832</v>
      </c>
      <c r="S170" s="182">
        <v>0</v>
      </c>
      <c r="T170" s="18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84" t="s">
        <v>225</v>
      </c>
      <c r="AT170" s="184" t="s">
        <v>221</v>
      </c>
      <c r="AU170" s="184" t="s">
        <v>95</v>
      </c>
      <c r="AY170" s="19" t="s">
        <v>219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9" t="s">
        <v>93</v>
      </c>
      <c r="BK170" s="185">
        <f>ROUND(I170*H170,2)</f>
        <v>0</v>
      </c>
      <c r="BL170" s="19" t="s">
        <v>225</v>
      </c>
      <c r="BM170" s="184" t="s">
        <v>277</v>
      </c>
    </row>
    <row r="171" spans="1:51" s="13" customFormat="1" ht="12">
      <c r="A171" s="13"/>
      <c r="B171" s="186"/>
      <c r="C171" s="13"/>
      <c r="D171" s="187" t="s">
        <v>227</v>
      </c>
      <c r="E171" s="188" t="s">
        <v>1</v>
      </c>
      <c r="F171" s="189" t="s">
        <v>278</v>
      </c>
      <c r="G171" s="13"/>
      <c r="H171" s="190">
        <v>0.8</v>
      </c>
      <c r="I171" s="191"/>
      <c r="J171" s="13"/>
      <c r="K171" s="13"/>
      <c r="L171" s="186"/>
      <c r="M171" s="192"/>
      <c r="N171" s="193"/>
      <c r="O171" s="193"/>
      <c r="P171" s="193"/>
      <c r="Q171" s="193"/>
      <c r="R171" s="193"/>
      <c r="S171" s="193"/>
      <c r="T171" s="19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8" t="s">
        <v>227</v>
      </c>
      <c r="AU171" s="188" t="s">
        <v>95</v>
      </c>
      <c r="AV171" s="13" t="s">
        <v>95</v>
      </c>
      <c r="AW171" s="13" t="s">
        <v>42</v>
      </c>
      <c r="AX171" s="13" t="s">
        <v>85</v>
      </c>
      <c r="AY171" s="188" t="s">
        <v>219</v>
      </c>
    </row>
    <row r="172" spans="1:51" s="13" customFormat="1" ht="12">
      <c r="A172" s="13"/>
      <c r="B172" s="186"/>
      <c r="C172" s="13"/>
      <c r="D172" s="187" t="s">
        <v>227</v>
      </c>
      <c r="E172" s="188" t="s">
        <v>1</v>
      </c>
      <c r="F172" s="189" t="s">
        <v>279</v>
      </c>
      <c r="G172" s="13"/>
      <c r="H172" s="190">
        <v>1.6</v>
      </c>
      <c r="I172" s="191"/>
      <c r="J172" s="13"/>
      <c r="K172" s="13"/>
      <c r="L172" s="186"/>
      <c r="M172" s="192"/>
      <c r="N172" s="193"/>
      <c r="O172" s="193"/>
      <c r="P172" s="193"/>
      <c r="Q172" s="193"/>
      <c r="R172" s="193"/>
      <c r="S172" s="193"/>
      <c r="T172" s="19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8" t="s">
        <v>227</v>
      </c>
      <c r="AU172" s="188" t="s">
        <v>95</v>
      </c>
      <c r="AV172" s="13" t="s">
        <v>95</v>
      </c>
      <c r="AW172" s="13" t="s">
        <v>42</v>
      </c>
      <c r="AX172" s="13" t="s">
        <v>85</v>
      </c>
      <c r="AY172" s="188" t="s">
        <v>219</v>
      </c>
    </row>
    <row r="173" spans="1:51" s="15" customFormat="1" ht="12">
      <c r="A173" s="15"/>
      <c r="B173" s="203"/>
      <c r="C173" s="15"/>
      <c r="D173" s="187" t="s">
        <v>227</v>
      </c>
      <c r="E173" s="204" t="s">
        <v>125</v>
      </c>
      <c r="F173" s="205" t="s">
        <v>273</v>
      </c>
      <c r="G173" s="15"/>
      <c r="H173" s="206">
        <v>2.4</v>
      </c>
      <c r="I173" s="207"/>
      <c r="J173" s="15"/>
      <c r="K173" s="15"/>
      <c r="L173" s="203"/>
      <c r="M173" s="208"/>
      <c r="N173" s="209"/>
      <c r="O173" s="209"/>
      <c r="P173" s="209"/>
      <c r="Q173" s="209"/>
      <c r="R173" s="209"/>
      <c r="S173" s="209"/>
      <c r="T173" s="21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04" t="s">
        <v>227</v>
      </c>
      <c r="AU173" s="204" t="s">
        <v>95</v>
      </c>
      <c r="AV173" s="15" t="s">
        <v>225</v>
      </c>
      <c r="AW173" s="15" t="s">
        <v>42</v>
      </c>
      <c r="AX173" s="15" t="s">
        <v>93</v>
      </c>
      <c r="AY173" s="204" t="s">
        <v>219</v>
      </c>
    </row>
    <row r="174" spans="1:65" s="2" customFormat="1" ht="24.15" customHeight="1">
      <c r="A174" s="39"/>
      <c r="B174" s="171"/>
      <c r="C174" s="172" t="s">
        <v>128</v>
      </c>
      <c r="D174" s="172" t="s">
        <v>221</v>
      </c>
      <c r="E174" s="173" t="s">
        <v>280</v>
      </c>
      <c r="F174" s="174" t="s">
        <v>281</v>
      </c>
      <c r="G174" s="175" t="s">
        <v>269</v>
      </c>
      <c r="H174" s="176">
        <v>8</v>
      </c>
      <c r="I174" s="177"/>
      <c r="J174" s="178">
        <f>ROUND(I174*H174,2)</f>
        <v>0</v>
      </c>
      <c r="K174" s="179"/>
      <c r="L174" s="40"/>
      <c r="M174" s="180" t="s">
        <v>1</v>
      </c>
      <c r="N174" s="181" t="s">
        <v>50</v>
      </c>
      <c r="O174" s="78"/>
      <c r="P174" s="182">
        <f>O174*H174</f>
        <v>0</v>
      </c>
      <c r="Q174" s="182">
        <v>0.0369</v>
      </c>
      <c r="R174" s="182">
        <f>Q174*H174</f>
        <v>0.2952</v>
      </c>
      <c r="S174" s="182">
        <v>0</v>
      </c>
      <c r="T174" s="18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184" t="s">
        <v>225</v>
      </c>
      <c r="AT174" s="184" t="s">
        <v>221</v>
      </c>
      <c r="AU174" s="184" t="s">
        <v>95</v>
      </c>
      <c r="AY174" s="19" t="s">
        <v>219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9" t="s">
        <v>93</v>
      </c>
      <c r="BK174" s="185">
        <f>ROUND(I174*H174,2)</f>
        <v>0</v>
      </c>
      <c r="BL174" s="19" t="s">
        <v>225</v>
      </c>
      <c r="BM174" s="184" t="s">
        <v>282</v>
      </c>
    </row>
    <row r="175" spans="1:51" s="13" customFormat="1" ht="12">
      <c r="A175" s="13"/>
      <c r="B175" s="186"/>
      <c r="C175" s="13"/>
      <c r="D175" s="187" t="s">
        <v>227</v>
      </c>
      <c r="E175" s="188" t="s">
        <v>1</v>
      </c>
      <c r="F175" s="189" t="s">
        <v>283</v>
      </c>
      <c r="G175" s="13"/>
      <c r="H175" s="190">
        <v>4</v>
      </c>
      <c r="I175" s="191"/>
      <c r="J175" s="13"/>
      <c r="K175" s="13"/>
      <c r="L175" s="186"/>
      <c r="M175" s="192"/>
      <c r="N175" s="193"/>
      <c r="O175" s="193"/>
      <c r="P175" s="193"/>
      <c r="Q175" s="193"/>
      <c r="R175" s="193"/>
      <c r="S175" s="193"/>
      <c r="T175" s="19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8" t="s">
        <v>227</v>
      </c>
      <c r="AU175" s="188" t="s">
        <v>95</v>
      </c>
      <c r="AV175" s="13" t="s">
        <v>95</v>
      </c>
      <c r="AW175" s="13" t="s">
        <v>42</v>
      </c>
      <c r="AX175" s="13" t="s">
        <v>85</v>
      </c>
      <c r="AY175" s="188" t="s">
        <v>219</v>
      </c>
    </row>
    <row r="176" spans="1:51" s="13" customFormat="1" ht="12">
      <c r="A176" s="13"/>
      <c r="B176" s="186"/>
      <c r="C176" s="13"/>
      <c r="D176" s="187" t="s">
        <v>227</v>
      </c>
      <c r="E176" s="188" t="s">
        <v>1</v>
      </c>
      <c r="F176" s="189" t="s">
        <v>284</v>
      </c>
      <c r="G176" s="13"/>
      <c r="H176" s="190">
        <v>4</v>
      </c>
      <c r="I176" s="191"/>
      <c r="J176" s="13"/>
      <c r="K176" s="13"/>
      <c r="L176" s="186"/>
      <c r="M176" s="192"/>
      <c r="N176" s="193"/>
      <c r="O176" s="193"/>
      <c r="P176" s="193"/>
      <c r="Q176" s="193"/>
      <c r="R176" s="193"/>
      <c r="S176" s="193"/>
      <c r="T176" s="19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8" t="s">
        <v>227</v>
      </c>
      <c r="AU176" s="188" t="s">
        <v>95</v>
      </c>
      <c r="AV176" s="13" t="s">
        <v>95</v>
      </c>
      <c r="AW176" s="13" t="s">
        <v>42</v>
      </c>
      <c r="AX176" s="13" t="s">
        <v>85</v>
      </c>
      <c r="AY176" s="188" t="s">
        <v>219</v>
      </c>
    </row>
    <row r="177" spans="1:51" s="15" customFormat="1" ht="12">
      <c r="A177" s="15"/>
      <c r="B177" s="203"/>
      <c r="C177" s="15"/>
      <c r="D177" s="187" t="s">
        <v>227</v>
      </c>
      <c r="E177" s="204" t="s">
        <v>127</v>
      </c>
      <c r="F177" s="205" t="s">
        <v>273</v>
      </c>
      <c r="G177" s="15"/>
      <c r="H177" s="206">
        <v>8</v>
      </c>
      <c r="I177" s="207"/>
      <c r="J177" s="15"/>
      <c r="K177" s="15"/>
      <c r="L177" s="203"/>
      <c r="M177" s="208"/>
      <c r="N177" s="209"/>
      <c r="O177" s="209"/>
      <c r="P177" s="209"/>
      <c r="Q177" s="209"/>
      <c r="R177" s="209"/>
      <c r="S177" s="209"/>
      <c r="T177" s="21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4" t="s">
        <v>227</v>
      </c>
      <c r="AU177" s="204" t="s">
        <v>95</v>
      </c>
      <c r="AV177" s="15" t="s">
        <v>225</v>
      </c>
      <c r="AW177" s="15" t="s">
        <v>42</v>
      </c>
      <c r="AX177" s="15" t="s">
        <v>93</v>
      </c>
      <c r="AY177" s="204" t="s">
        <v>219</v>
      </c>
    </row>
    <row r="178" spans="1:65" s="2" customFormat="1" ht="33" customHeight="1">
      <c r="A178" s="39"/>
      <c r="B178" s="171"/>
      <c r="C178" s="172" t="s">
        <v>156</v>
      </c>
      <c r="D178" s="172" t="s">
        <v>221</v>
      </c>
      <c r="E178" s="173" t="s">
        <v>285</v>
      </c>
      <c r="F178" s="174" t="s">
        <v>286</v>
      </c>
      <c r="G178" s="175" t="s">
        <v>287</v>
      </c>
      <c r="H178" s="176">
        <v>583.849</v>
      </c>
      <c r="I178" s="177"/>
      <c r="J178" s="178">
        <f>ROUND(I178*H178,2)</f>
        <v>0</v>
      </c>
      <c r="K178" s="179"/>
      <c r="L178" s="40"/>
      <c r="M178" s="180" t="s">
        <v>1</v>
      </c>
      <c r="N178" s="181" t="s">
        <v>50</v>
      </c>
      <c r="O178" s="78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184" t="s">
        <v>225</v>
      </c>
      <c r="AT178" s="184" t="s">
        <v>221</v>
      </c>
      <c r="AU178" s="184" t="s">
        <v>95</v>
      </c>
      <c r="AY178" s="19" t="s">
        <v>219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9" t="s">
        <v>93</v>
      </c>
      <c r="BK178" s="185">
        <f>ROUND(I178*H178,2)</f>
        <v>0</v>
      </c>
      <c r="BL178" s="19" t="s">
        <v>225</v>
      </c>
      <c r="BM178" s="184" t="s">
        <v>288</v>
      </c>
    </row>
    <row r="179" spans="1:51" s="13" customFormat="1" ht="12">
      <c r="A179" s="13"/>
      <c r="B179" s="186"/>
      <c r="C179" s="13"/>
      <c r="D179" s="187" t="s">
        <v>227</v>
      </c>
      <c r="E179" s="188" t="s">
        <v>289</v>
      </c>
      <c r="F179" s="189" t="s">
        <v>290</v>
      </c>
      <c r="G179" s="13"/>
      <c r="H179" s="190">
        <v>17.54</v>
      </c>
      <c r="I179" s="191"/>
      <c r="J179" s="13"/>
      <c r="K179" s="13"/>
      <c r="L179" s="186"/>
      <c r="M179" s="192"/>
      <c r="N179" s="193"/>
      <c r="O179" s="193"/>
      <c r="P179" s="193"/>
      <c r="Q179" s="193"/>
      <c r="R179" s="193"/>
      <c r="S179" s="193"/>
      <c r="T179" s="19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8" t="s">
        <v>227</v>
      </c>
      <c r="AU179" s="188" t="s">
        <v>95</v>
      </c>
      <c r="AV179" s="13" t="s">
        <v>95</v>
      </c>
      <c r="AW179" s="13" t="s">
        <v>42</v>
      </c>
      <c r="AX179" s="13" t="s">
        <v>85</v>
      </c>
      <c r="AY179" s="188" t="s">
        <v>219</v>
      </c>
    </row>
    <row r="180" spans="1:51" s="13" customFormat="1" ht="12">
      <c r="A180" s="13"/>
      <c r="B180" s="186"/>
      <c r="C180" s="13"/>
      <c r="D180" s="187" t="s">
        <v>227</v>
      </c>
      <c r="E180" s="188" t="s">
        <v>291</v>
      </c>
      <c r="F180" s="189" t="s">
        <v>292</v>
      </c>
      <c r="G180" s="13"/>
      <c r="H180" s="190">
        <v>58.327</v>
      </c>
      <c r="I180" s="191"/>
      <c r="J180" s="13"/>
      <c r="K180" s="13"/>
      <c r="L180" s="186"/>
      <c r="M180" s="192"/>
      <c r="N180" s="193"/>
      <c r="O180" s="193"/>
      <c r="P180" s="193"/>
      <c r="Q180" s="193"/>
      <c r="R180" s="193"/>
      <c r="S180" s="193"/>
      <c r="T180" s="19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8" t="s">
        <v>227</v>
      </c>
      <c r="AU180" s="188" t="s">
        <v>95</v>
      </c>
      <c r="AV180" s="13" t="s">
        <v>95</v>
      </c>
      <c r="AW180" s="13" t="s">
        <v>42</v>
      </c>
      <c r="AX180" s="13" t="s">
        <v>85</v>
      </c>
      <c r="AY180" s="188" t="s">
        <v>219</v>
      </c>
    </row>
    <row r="181" spans="1:51" s="13" customFormat="1" ht="12">
      <c r="A181" s="13"/>
      <c r="B181" s="186"/>
      <c r="C181" s="13"/>
      <c r="D181" s="187" t="s">
        <v>227</v>
      </c>
      <c r="E181" s="188" t="s">
        <v>293</v>
      </c>
      <c r="F181" s="189" t="s">
        <v>294</v>
      </c>
      <c r="G181" s="13"/>
      <c r="H181" s="190">
        <v>650.721</v>
      </c>
      <c r="I181" s="191"/>
      <c r="J181" s="13"/>
      <c r="K181" s="13"/>
      <c r="L181" s="186"/>
      <c r="M181" s="192"/>
      <c r="N181" s="193"/>
      <c r="O181" s="193"/>
      <c r="P181" s="193"/>
      <c r="Q181" s="193"/>
      <c r="R181" s="193"/>
      <c r="S181" s="193"/>
      <c r="T181" s="19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8" t="s">
        <v>227</v>
      </c>
      <c r="AU181" s="188" t="s">
        <v>95</v>
      </c>
      <c r="AV181" s="13" t="s">
        <v>95</v>
      </c>
      <c r="AW181" s="13" t="s">
        <v>42</v>
      </c>
      <c r="AX181" s="13" t="s">
        <v>85</v>
      </c>
      <c r="AY181" s="188" t="s">
        <v>219</v>
      </c>
    </row>
    <row r="182" spans="1:51" s="13" customFormat="1" ht="12">
      <c r="A182" s="13"/>
      <c r="B182" s="186"/>
      <c r="C182" s="13"/>
      <c r="D182" s="187" t="s">
        <v>227</v>
      </c>
      <c r="E182" s="188" t="s">
        <v>295</v>
      </c>
      <c r="F182" s="189" t="s">
        <v>296</v>
      </c>
      <c r="G182" s="13"/>
      <c r="H182" s="190">
        <v>3.223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227</v>
      </c>
      <c r="AU182" s="188" t="s">
        <v>95</v>
      </c>
      <c r="AV182" s="13" t="s">
        <v>95</v>
      </c>
      <c r="AW182" s="13" t="s">
        <v>42</v>
      </c>
      <c r="AX182" s="13" t="s">
        <v>85</v>
      </c>
      <c r="AY182" s="188" t="s">
        <v>219</v>
      </c>
    </row>
    <row r="183" spans="1:51" s="14" customFormat="1" ht="12">
      <c r="A183" s="14"/>
      <c r="B183" s="195"/>
      <c r="C183" s="14"/>
      <c r="D183" s="187" t="s">
        <v>227</v>
      </c>
      <c r="E183" s="196" t="s">
        <v>135</v>
      </c>
      <c r="F183" s="197" t="s">
        <v>231</v>
      </c>
      <c r="G183" s="14"/>
      <c r="H183" s="198">
        <v>729.811</v>
      </c>
      <c r="I183" s="199"/>
      <c r="J183" s="14"/>
      <c r="K183" s="14"/>
      <c r="L183" s="195"/>
      <c r="M183" s="200"/>
      <c r="N183" s="201"/>
      <c r="O183" s="201"/>
      <c r="P183" s="201"/>
      <c r="Q183" s="201"/>
      <c r="R183" s="201"/>
      <c r="S183" s="201"/>
      <c r="T183" s="20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96" t="s">
        <v>227</v>
      </c>
      <c r="AU183" s="196" t="s">
        <v>95</v>
      </c>
      <c r="AV183" s="14" t="s">
        <v>104</v>
      </c>
      <c r="AW183" s="14" t="s">
        <v>42</v>
      </c>
      <c r="AX183" s="14" t="s">
        <v>85</v>
      </c>
      <c r="AY183" s="196" t="s">
        <v>219</v>
      </c>
    </row>
    <row r="184" spans="1:51" s="13" customFormat="1" ht="12">
      <c r="A184" s="13"/>
      <c r="B184" s="186"/>
      <c r="C184" s="13"/>
      <c r="D184" s="187" t="s">
        <v>227</v>
      </c>
      <c r="E184" s="188" t="s">
        <v>137</v>
      </c>
      <c r="F184" s="189" t="s">
        <v>297</v>
      </c>
      <c r="G184" s="13"/>
      <c r="H184" s="190">
        <v>0</v>
      </c>
      <c r="I184" s="191"/>
      <c r="J184" s="13"/>
      <c r="K184" s="13"/>
      <c r="L184" s="186"/>
      <c r="M184" s="192"/>
      <c r="N184" s="193"/>
      <c r="O184" s="193"/>
      <c r="P184" s="193"/>
      <c r="Q184" s="193"/>
      <c r="R184" s="193"/>
      <c r="S184" s="193"/>
      <c r="T184" s="19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8" t="s">
        <v>227</v>
      </c>
      <c r="AU184" s="188" t="s">
        <v>95</v>
      </c>
      <c r="AV184" s="13" t="s">
        <v>95</v>
      </c>
      <c r="AW184" s="13" t="s">
        <v>42</v>
      </c>
      <c r="AX184" s="13" t="s">
        <v>85</v>
      </c>
      <c r="AY184" s="188" t="s">
        <v>219</v>
      </c>
    </row>
    <row r="185" spans="1:51" s="13" customFormat="1" ht="12">
      <c r="A185" s="13"/>
      <c r="B185" s="186"/>
      <c r="C185" s="13"/>
      <c r="D185" s="187" t="s">
        <v>227</v>
      </c>
      <c r="E185" s="188" t="s">
        <v>138</v>
      </c>
      <c r="F185" s="189" t="s">
        <v>298</v>
      </c>
      <c r="G185" s="13"/>
      <c r="H185" s="190">
        <v>729.811</v>
      </c>
      <c r="I185" s="191"/>
      <c r="J185" s="13"/>
      <c r="K185" s="13"/>
      <c r="L185" s="186"/>
      <c r="M185" s="192"/>
      <c r="N185" s="193"/>
      <c r="O185" s="193"/>
      <c r="P185" s="193"/>
      <c r="Q185" s="193"/>
      <c r="R185" s="193"/>
      <c r="S185" s="193"/>
      <c r="T185" s="19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8" t="s">
        <v>227</v>
      </c>
      <c r="AU185" s="188" t="s">
        <v>95</v>
      </c>
      <c r="AV185" s="13" t="s">
        <v>95</v>
      </c>
      <c r="AW185" s="13" t="s">
        <v>42</v>
      </c>
      <c r="AX185" s="13" t="s">
        <v>85</v>
      </c>
      <c r="AY185" s="188" t="s">
        <v>219</v>
      </c>
    </row>
    <row r="186" spans="1:51" s="13" customFormat="1" ht="12">
      <c r="A186" s="13"/>
      <c r="B186" s="186"/>
      <c r="C186" s="13"/>
      <c r="D186" s="187" t="s">
        <v>227</v>
      </c>
      <c r="E186" s="188" t="s">
        <v>139</v>
      </c>
      <c r="F186" s="189" t="s">
        <v>299</v>
      </c>
      <c r="G186" s="13"/>
      <c r="H186" s="190">
        <v>583.849</v>
      </c>
      <c r="I186" s="191"/>
      <c r="J186" s="13"/>
      <c r="K186" s="13"/>
      <c r="L186" s="186"/>
      <c r="M186" s="192"/>
      <c r="N186" s="193"/>
      <c r="O186" s="193"/>
      <c r="P186" s="193"/>
      <c r="Q186" s="193"/>
      <c r="R186" s="193"/>
      <c r="S186" s="193"/>
      <c r="T186" s="19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8" t="s">
        <v>227</v>
      </c>
      <c r="AU186" s="188" t="s">
        <v>95</v>
      </c>
      <c r="AV186" s="13" t="s">
        <v>95</v>
      </c>
      <c r="AW186" s="13" t="s">
        <v>42</v>
      </c>
      <c r="AX186" s="13" t="s">
        <v>93</v>
      </c>
      <c r="AY186" s="188" t="s">
        <v>219</v>
      </c>
    </row>
    <row r="187" spans="1:65" s="2" customFormat="1" ht="33" customHeight="1">
      <c r="A187" s="39"/>
      <c r="B187" s="171"/>
      <c r="C187" s="172" t="s">
        <v>300</v>
      </c>
      <c r="D187" s="172" t="s">
        <v>221</v>
      </c>
      <c r="E187" s="173" t="s">
        <v>301</v>
      </c>
      <c r="F187" s="174" t="s">
        <v>302</v>
      </c>
      <c r="G187" s="175" t="s">
        <v>287</v>
      </c>
      <c r="H187" s="176">
        <v>145.962</v>
      </c>
      <c r="I187" s="177"/>
      <c r="J187" s="178">
        <f>ROUND(I187*H187,2)</f>
        <v>0</v>
      </c>
      <c r="K187" s="179"/>
      <c r="L187" s="40"/>
      <c r="M187" s="180" t="s">
        <v>1</v>
      </c>
      <c r="N187" s="181" t="s">
        <v>50</v>
      </c>
      <c r="O187" s="78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184" t="s">
        <v>225</v>
      </c>
      <c r="AT187" s="184" t="s">
        <v>221</v>
      </c>
      <c r="AU187" s="184" t="s">
        <v>95</v>
      </c>
      <c r="AY187" s="19" t="s">
        <v>219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9" t="s">
        <v>93</v>
      </c>
      <c r="BK187" s="185">
        <f>ROUND(I187*H187,2)</f>
        <v>0</v>
      </c>
      <c r="BL187" s="19" t="s">
        <v>225</v>
      </c>
      <c r="BM187" s="184" t="s">
        <v>303</v>
      </c>
    </row>
    <row r="188" spans="1:51" s="13" customFormat="1" ht="12">
      <c r="A188" s="13"/>
      <c r="B188" s="186"/>
      <c r="C188" s="13"/>
      <c r="D188" s="187" t="s">
        <v>227</v>
      </c>
      <c r="E188" s="188" t="s">
        <v>141</v>
      </c>
      <c r="F188" s="189" t="s">
        <v>304</v>
      </c>
      <c r="G188" s="13"/>
      <c r="H188" s="190">
        <v>145.962</v>
      </c>
      <c r="I188" s="191"/>
      <c r="J188" s="13"/>
      <c r="K188" s="13"/>
      <c r="L188" s="186"/>
      <c r="M188" s="192"/>
      <c r="N188" s="193"/>
      <c r="O188" s="193"/>
      <c r="P188" s="193"/>
      <c r="Q188" s="193"/>
      <c r="R188" s="193"/>
      <c r="S188" s="193"/>
      <c r="T188" s="19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8" t="s">
        <v>227</v>
      </c>
      <c r="AU188" s="188" t="s">
        <v>95</v>
      </c>
      <c r="AV188" s="13" t="s">
        <v>95</v>
      </c>
      <c r="AW188" s="13" t="s">
        <v>42</v>
      </c>
      <c r="AX188" s="13" t="s">
        <v>93</v>
      </c>
      <c r="AY188" s="188" t="s">
        <v>219</v>
      </c>
    </row>
    <row r="189" spans="1:65" s="2" customFormat="1" ht="24.15" customHeight="1">
      <c r="A189" s="39"/>
      <c r="B189" s="171"/>
      <c r="C189" s="172" t="s">
        <v>305</v>
      </c>
      <c r="D189" s="172" t="s">
        <v>221</v>
      </c>
      <c r="E189" s="173" t="s">
        <v>306</v>
      </c>
      <c r="F189" s="174" t="s">
        <v>307</v>
      </c>
      <c r="G189" s="175" t="s">
        <v>287</v>
      </c>
      <c r="H189" s="176">
        <v>37.192</v>
      </c>
      <c r="I189" s="177"/>
      <c r="J189" s="178">
        <f>ROUND(I189*H189,2)</f>
        <v>0</v>
      </c>
      <c r="K189" s="179"/>
      <c r="L189" s="40"/>
      <c r="M189" s="180" t="s">
        <v>1</v>
      </c>
      <c r="N189" s="181" t="s">
        <v>50</v>
      </c>
      <c r="O189" s="78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84" t="s">
        <v>225</v>
      </c>
      <c r="AT189" s="184" t="s">
        <v>221</v>
      </c>
      <c r="AU189" s="184" t="s">
        <v>95</v>
      </c>
      <c r="AY189" s="19" t="s">
        <v>219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9" t="s">
        <v>93</v>
      </c>
      <c r="BK189" s="185">
        <f>ROUND(I189*H189,2)</f>
        <v>0</v>
      </c>
      <c r="BL189" s="19" t="s">
        <v>225</v>
      </c>
      <c r="BM189" s="184" t="s">
        <v>308</v>
      </c>
    </row>
    <row r="190" spans="1:51" s="13" customFormat="1" ht="12">
      <c r="A190" s="13"/>
      <c r="B190" s="186"/>
      <c r="C190" s="13"/>
      <c r="D190" s="187" t="s">
        <v>227</v>
      </c>
      <c r="E190" s="188" t="s">
        <v>1</v>
      </c>
      <c r="F190" s="189" t="s">
        <v>309</v>
      </c>
      <c r="G190" s="13"/>
      <c r="H190" s="190">
        <v>3.84</v>
      </c>
      <c r="I190" s="191"/>
      <c r="J190" s="13"/>
      <c r="K190" s="13"/>
      <c r="L190" s="186"/>
      <c r="M190" s="192"/>
      <c r="N190" s="193"/>
      <c r="O190" s="193"/>
      <c r="P190" s="193"/>
      <c r="Q190" s="193"/>
      <c r="R190" s="193"/>
      <c r="S190" s="193"/>
      <c r="T190" s="19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8" t="s">
        <v>227</v>
      </c>
      <c r="AU190" s="188" t="s">
        <v>95</v>
      </c>
      <c r="AV190" s="13" t="s">
        <v>95</v>
      </c>
      <c r="AW190" s="13" t="s">
        <v>42</v>
      </c>
      <c r="AX190" s="13" t="s">
        <v>85</v>
      </c>
      <c r="AY190" s="188" t="s">
        <v>219</v>
      </c>
    </row>
    <row r="191" spans="1:51" s="13" customFormat="1" ht="12">
      <c r="A191" s="13"/>
      <c r="B191" s="186"/>
      <c r="C191" s="13"/>
      <c r="D191" s="187" t="s">
        <v>227</v>
      </c>
      <c r="E191" s="188" t="s">
        <v>1</v>
      </c>
      <c r="F191" s="189" t="s">
        <v>310</v>
      </c>
      <c r="G191" s="13"/>
      <c r="H191" s="190">
        <v>4.68</v>
      </c>
      <c r="I191" s="191"/>
      <c r="J191" s="13"/>
      <c r="K191" s="13"/>
      <c r="L191" s="186"/>
      <c r="M191" s="192"/>
      <c r="N191" s="193"/>
      <c r="O191" s="193"/>
      <c r="P191" s="193"/>
      <c r="Q191" s="193"/>
      <c r="R191" s="193"/>
      <c r="S191" s="193"/>
      <c r="T191" s="19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8" t="s">
        <v>227</v>
      </c>
      <c r="AU191" s="188" t="s">
        <v>95</v>
      </c>
      <c r="AV191" s="13" t="s">
        <v>95</v>
      </c>
      <c r="AW191" s="13" t="s">
        <v>42</v>
      </c>
      <c r="AX191" s="13" t="s">
        <v>85</v>
      </c>
      <c r="AY191" s="188" t="s">
        <v>219</v>
      </c>
    </row>
    <row r="192" spans="1:51" s="13" customFormat="1" ht="12">
      <c r="A192" s="13"/>
      <c r="B192" s="186"/>
      <c r="C192" s="13"/>
      <c r="D192" s="187" t="s">
        <v>227</v>
      </c>
      <c r="E192" s="188" t="s">
        <v>1</v>
      </c>
      <c r="F192" s="189" t="s">
        <v>311</v>
      </c>
      <c r="G192" s="13"/>
      <c r="H192" s="190">
        <v>28.672</v>
      </c>
      <c r="I192" s="191"/>
      <c r="J192" s="13"/>
      <c r="K192" s="13"/>
      <c r="L192" s="186"/>
      <c r="M192" s="192"/>
      <c r="N192" s="193"/>
      <c r="O192" s="193"/>
      <c r="P192" s="193"/>
      <c r="Q192" s="193"/>
      <c r="R192" s="193"/>
      <c r="S192" s="193"/>
      <c r="T192" s="19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8" t="s">
        <v>227</v>
      </c>
      <c r="AU192" s="188" t="s">
        <v>95</v>
      </c>
      <c r="AV192" s="13" t="s">
        <v>95</v>
      </c>
      <c r="AW192" s="13" t="s">
        <v>42</v>
      </c>
      <c r="AX192" s="13" t="s">
        <v>85</v>
      </c>
      <c r="AY192" s="188" t="s">
        <v>219</v>
      </c>
    </row>
    <row r="193" spans="1:51" s="14" customFormat="1" ht="12">
      <c r="A193" s="14"/>
      <c r="B193" s="195"/>
      <c r="C193" s="14"/>
      <c r="D193" s="187" t="s">
        <v>227</v>
      </c>
      <c r="E193" s="196" t="s">
        <v>1</v>
      </c>
      <c r="F193" s="197" t="s">
        <v>231</v>
      </c>
      <c r="G193" s="14"/>
      <c r="H193" s="198">
        <v>37.192</v>
      </c>
      <c r="I193" s="199"/>
      <c r="J193" s="14"/>
      <c r="K193" s="14"/>
      <c r="L193" s="195"/>
      <c r="M193" s="200"/>
      <c r="N193" s="201"/>
      <c r="O193" s="201"/>
      <c r="P193" s="201"/>
      <c r="Q193" s="201"/>
      <c r="R193" s="201"/>
      <c r="S193" s="201"/>
      <c r="T193" s="20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6" t="s">
        <v>227</v>
      </c>
      <c r="AU193" s="196" t="s">
        <v>95</v>
      </c>
      <c r="AV193" s="14" t="s">
        <v>104</v>
      </c>
      <c r="AW193" s="14" t="s">
        <v>42</v>
      </c>
      <c r="AX193" s="14" t="s">
        <v>93</v>
      </c>
      <c r="AY193" s="196" t="s">
        <v>219</v>
      </c>
    </row>
    <row r="194" spans="1:65" s="2" customFormat="1" ht="21.75" customHeight="1">
      <c r="A194" s="39"/>
      <c r="B194" s="171"/>
      <c r="C194" s="172" t="s">
        <v>312</v>
      </c>
      <c r="D194" s="172" t="s">
        <v>221</v>
      </c>
      <c r="E194" s="173" t="s">
        <v>313</v>
      </c>
      <c r="F194" s="174" t="s">
        <v>314</v>
      </c>
      <c r="G194" s="175" t="s">
        <v>224</v>
      </c>
      <c r="H194" s="176">
        <v>2434.253</v>
      </c>
      <c r="I194" s="177"/>
      <c r="J194" s="178">
        <f>ROUND(I194*H194,2)</f>
        <v>0</v>
      </c>
      <c r="K194" s="179"/>
      <c r="L194" s="40"/>
      <c r="M194" s="180" t="s">
        <v>1</v>
      </c>
      <c r="N194" s="181" t="s">
        <v>50</v>
      </c>
      <c r="O194" s="78"/>
      <c r="P194" s="182">
        <f>O194*H194</f>
        <v>0</v>
      </c>
      <c r="Q194" s="182">
        <v>0.00058</v>
      </c>
      <c r="R194" s="182">
        <f>Q194*H194</f>
        <v>1.41186674</v>
      </c>
      <c r="S194" s="182">
        <v>0</v>
      </c>
      <c r="T194" s="18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184" t="s">
        <v>225</v>
      </c>
      <c r="AT194" s="184" t="s">
        <v>221</v>
      </c>
      <c r="AU194" s="184" t="s">
        <v>95</v>
      </c>
      <c r="AY194" s="19" t="s">
        <v>219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9" t="s">
        <v>93</v>
      </c>
      <c r="BK194" s="185">
        <f>ROUND(I194*H194,2)</f>
        <v>0</v>
      </c>
      <c r="BL194" s="19" t="s">
        <v>225</v>
      </c>
      <c r="BM194" s="184" t="s">
        <v>315</v>
      </c>
    </row>
    <row r="195" spans="1:51" s="13" customFormat="1" ht="12">
      <c r="A195" s="13"/>
      <c r="B195" s="186"/>
      <c r="C195" s="13"/>
      <c r="D195" s="187" t="s">
        <v>227</v>
      </c>
      <c r="E195" s="188" t="s">
        <v>143</v>
      </c>
      <c r="F195" s="189" t="s">
        <v>316</v>
      </c>
      <c r="G195" s="13"/>
      <c r="H195" s="190">
        <v>2434.253</v>
      </c>
      <c r="I195" s="191"/>
      <c r="J195" s="13"/>
      <c r="K195" s="13"/>
      <c r="L195" s="186"/>
      <c r="M195" s="192"/>
      <c r="N195" s="193"/>
      <c r="O195" s="193"/>
      <c r="P195" s="193"/>
      <c r="Q195" s="193"/>
      <c r="R195" s="193"/>
      <c r="S195" s="193"/>
      <c r="T195" s="19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8" t="s">
        <v>227</v>
      </c>
      <c r="AU195" s="188" t="s">
        <v>95</v>
      </c>
      <c r="AV195" s="13" t="s">
        <v>95</v>
      </c>
      <c r="AW195" s="13" t="s">
        <v>42</v>
      </c>
      <c r="AX195" s="13" t="s">
        <v>93</v>
      </c>
      <c r="AY195" s="188" t="s">
        <v>219</v>
      </c>
    </row>
    <row r="196" spans="1:65" s="2" customFormat="1" ht="21.75" customHeight="1">
      <c r="A196" s="39"/>
      <c r="B196" s="171"/>
      <c r="C196" s="172" t="s">
        <v>317</v>
      </c>
      <c r="D196" s="172" t="s">
        <v>221</v>
      </c>
      <c r="E196" s="173" t="s">
        <v>318</v>
      </c>
      <c r="F196" s="174" t="s">
        <v>319</v>
      </c>
      <c r="G196" s="175" t="s">
        <v>224</v>
      </c>
      <c r="H196" s="176">
        <v>2434.253</v>
      </c>
      <c r="I196" s="177"/>
      <c r="J196" s="178">
        <f>ROUND(I196*H196,2)</f>
        <v>0</v>
      </c>
      <c r="K196" s="179"/>
      <c r="L196" s="40"/>
      <c r="M196" s="180" t="s">
        <v>1</v>
      </c>
      <c r="N196" s="181" t="s">
        <v>50</v>
      </c>
      <c r="O196" s="78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184" t="s">
        <v>225</v>
      </c>
      <c r="AT196" s="184" t="s">
        <v>221</v>
      </c>
      <c r="AU196" s="184" t="s">
        <v>95</v>
      </c>
      <c r="AY196" s="19" t="s">
        <v>219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9" t="s">
        <v>93</v>
      </c>
      <c r="BK196" s="185">
        <f>ROUND(I196*H196,2)</f>
        <v>0</v>
      </c>
      <c r="BL196" s="19" t="s">
        <v>225</v>
      </c>
      <c r="BM196" s="184" t="s">
        <v>320</v>
      </c>
    </row>
    <row r="197" spans="1:51" s="13" customFormat="1" ht="12">
      <c r="A197" s="13"/>
      <c r="B197" s="186"/>
      <c r="C197" s="13"/>
      <c r="D197" s="187" t="s">
        <v>227</v>
      </c>
      <c r="E197" s="188" t="s">
        <v>1</v>
      </c>
      <c r="F197" s="189" t="s">
        <v>143</v>
      </c>
      <c r="G197" s="13"/>
      <c r="H197" s="190">
        <v>2434.253</v>
      </c>
      <c r="I197" s="191"/>
      <c r="J197" s="13"/>
      <c r="K197" s="13"/>
      <c r="L197" s="186"/>
      <c r="M197" s="192"/>
      <c r="N197" s="193"/>
      <c r="O197" s="193"/>
      <c r="P197" s="193"/>
      <c r="Q197" s="193"/>
      <c r="R197" s="193"/>
      <c r="S197" s="193"/>
      <c r="T197" s="19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8" t="s">
        <v>227</v>
      </c>
      <c r="AU197" s="188" t="s">
        <v>95</v>
      </c>
      <c r="AV197" s="13" t="s">
        <v>95</v>
      </c>
      <c r="AW197" s="13" t="s">
        <v>42</v>
      </c>
      <c r="AX197" s="13" t="s">
        <v>93</v>
      </c>
      <c r="AY197" s="188" t="s">
        <v>219</v>
      </c>
    </row>
    <row r="198" spans="1:65" s="2" customFormat="1" ht="37.8" customHeight="1">
      <c r="A198" s="39"/>
      <c r="B198" s="171"/>
      <c r="C198" s="172" t="s">
        <v>321</v>
      </c>
      <c r="D198" s="172" t="s">
        <v>221</v>
      </c>
      <c r="E198" s="173" t="s">
        <v>322</v>
      </c>
      <c r="F198" s="174" t="s">
        <v>323</v>
      </c>
      <c r="G198" s="175" t="s">
        <v>287</v>
      </c>
      <c r="H198" s="176">
        <v>583.849</v>
      </c>
      <c r="I198" s="177"/>
      <c r="J198" s="178">
        <f>ROUND(I198*H198,2)</f>
        <v>0</v>
      </c>
      <c r="K198" s="179"/>
      <c r="L198" s="40"/>
      <c r="M198" s="180" t="s">
        <v>1</v>
      </c>
      <c r="N198" s="181" t="s">
        <v>50</v>
      </c>
      <c r="O198" s="78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184" t="s">
        <v>225</v>
      </c>
      <c r="AT198" s="184" t="s">
        <v>221</v>
      </c>
      <c r="AU198" s="184" t="s">
        <v>95</v>
      </c>
      <c r="AY198" s="19" t="s">
        <v>219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9" t="s">
        <v>93</v>
      </c>
      <c r="BK198" s="185">
        <f>ROUND(I198*H198,2)</f>
        <v>0</v>
      </c>
      <c r="BL198" s="19" t="s">
        <v>225</v>
      </c>
      <c r="BM198" s="184" t="s">
        <v>324</v>
      </c>
    </row>
    <row r="199" spans="1:51" s="16" customFormat="1" ht="12">
      <c r="A199" s="16"/>
      <c r="B199" s="211"/>
      <c r="C199" s="16"/>
      <c r="D199" s="187" t="s">
        <v>227</v>
      </c>
      <c r="E199" s="212" t="s">
        <v>1</v>
      </c>
      <c r="F199" s="213" t="s">
        <v>325</v>
      </c>
      <c r="G199" s="16"/>
      <c r="H199" s="212" t="s">
        <v>1</v>
      </c>
      <c r="I199" s="214"/>
      <c r="J199" s="16"/>
      <c r="K199" s="16"/>
      <c r="L199" s="211"/>
      <c r="M199" s="215"/>
      <c r="N199" s="216"/>
      <c r="O199" s="216"/>
      <c r="P199" s="216"/>
      <c r="Q199" s="216"/>
      <c r="R199" s="216"/>
      <c r="S199" s="216"/>
      <c r="T199" s="217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12" t="s">
        <v>227</v>
      </c>
      <c r="AU199" s="212" t="s">
        <v>95</v>
      </c>
      <c r="AV199" s="16" t="s">
        <v>93</v>
      </c>
      <c r="AW199" s="16" t="s">
        <v>42</v>
      </c>
      <c r="AX199" s="16" t="s">
        <v>85</v>
      </c>
      <c r="AY199" s="212" t="s">
        <v>219</v>
      </c>
    </row>
    <row r="200" spans="1:51" s="13" customFormat="1" ht="12">
      <c r="A200" s="13"/>
      <c r="B200" s="186"/>
      <c r="C200" s="13"/>
      <c r="D200" s="187" t="s">
        <v>227</v>
      </c>
      <c r="E200" s="188" t="s">
        <v>145</v>
      </c>
      <c r="F200" s="189" t="s">
        <v>326</v>
      </c>
      <c r="G200" s="13"/>
      <c r="H200" s="190">
        <v>269.281</v>
      </c>
      <c r="I200" s="191"/>
      <c r="J200" s="13"/>
      <c r="K200" s="13"/>
      <c r="L200" s="186"/>
      <c r="M200" s="192"/>
      <c r="N200" s="193"/>
      <c r="O200" s="193"/>
      <c r="P200" s="193"/>
      <c r="Q200" s="193"/>
      <c r="R200" s="193"/>
      <c r="S200" s="193"/>
      <c r="T200" s="19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8" t="s">
        <v>227</v>
      </c>
      <c r="AU200" s="188" t="s">
        <v>95</v>
      </c>
      <c r="AV200" s="13" t="s">
        <v>95</v>
      </c>
      <c r="AW200" s="13" t="s">
        <v>42</v>
      </c>
      <c r="AX200" s="13" t="s">
        <v>85</v>
      </c>
      <c r="AY200" s="188" t="s">
        <v>219</v>
      </c>
    </row>
    <row r="201" spans="1:51" s="13" customFormat="1" ht="12">
      <c r="A201" s="13"/>
      <c r="B201" s="186"/>
      <c r="C201" s="13"/>
      <c r="D201" s="187" t="s">
        <v>227</v>
      </c>
      <c r="E201" s="188" t="s">
        <v>147</v>
      </c>
      <c r="F201" s="189" t="s">
        <v>327</v>
      </c>
      <c r="G201" s="13"/>
      <c r="H201" s="190">
        <v>0</v>
      </c>
      <c r="I201" s="191"/>
      <c r="J201" s="13"/>
      <c r="K201" s="13"/>
      <c r="L201" s="186"/>
      <c r="M201" s="192"/>
      <c r="N201" s="193"/>
      <c r="O201" s="193"/>
      <c r="P201" s="193"/>
      <c r="Q201" s="193"/>
      <c r="R201" s="193"/>
      <c r="S201" s="193"/>
      <c r="T201" s="19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8" t="s">
        <v>227</v>
      </c>
      <c r="AU201" s="188" t="s">
        <v>95</v>
      </c>
      <c r="AV201" s="13" t="s">
        <v>95</v>
      </c>
      <c r="AW201" s="13" t="s">
        <v>42</v>
      </c>
      <c r="AX201" s="13" t="s">
        <v>85</v>
      </c>
      <c r="AY201" s="188" t="s">
        <v>219</v>
      </c>
    </row>
    <row r="202" spans="1:51" s="13" customFormat="1" ht="12">
      <c r="A202" s="13"/>
      <c r="B202" s="186"/>
      <c r="C202" s="13"/>
      <c r="D202" s="187" t="s">
        <v>227</v>
      </c>
      <c r="E202" s="188" t="s">
        <v>148</v>
      </c>
      <c r="F202" s="189" t="s">
        <v>328</v>
      </c>
      <c r="G202" s="13"/>
      <c r="H202" s="190">
        <v>583.849</v>
      </c>
      <c r="I202" s="191"/>
      <c r="J202" s="13"/>
      <c r="K202" s="13"/>
      <c r="L202" s="186"/>
      <c r="M202" s="192"/>
      <c r="N202" s="193"/>
      <c r="O202" s="193"/>
      <c r="P202" s="193"/>
      <c r="Q202" s="193"/>
      <c r="R202" s="193"/>
      <c r="S202" s="193"/>
      <c r="T202" s="19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8" t="s">
        <v>227</v>
      </c>
      <c r="AU202" s="188" t="s">
        <v>95</v>
      </c>
      <c r="AV202" s="13" t="s">
        <v>95</v>
      </c>
      <c r="AW202" s="13" t="s">
        <v>42</v>
      </c>
      <c r="AX202" s="13" t="s">
        <v>93</v>
      </c>
      <c r="AY202" s="188" t="s">
        <v>219</v>
      </c>
    </row>
    <row r="203" spans="1:65" s="2" customFormat="1" ht="37.8" customHeight="1">
      <c r="A203" s="39"/>
      <c r="B203" s="171"/>
      <c r="C203" s="172" t="s">
        <v>8</v>
      </c>
      <c r="D203" s="172" t="s">
        <v>221</v>
      </c>
      <c r="E203" s="173" t="s">
        <v>329</v>
      </c>
      <c r="F203" s="174" t="s">
        <v>330</v>
      </c>
      <c r="G203" s="175" t="s">
        <v>287</v>
      </c>
      <c r="H203" s="176">
        <v>13428.527</v>
      </c>
      <c r="I203" s="177"/>
      <c r="J203" s="178">
        <f>ROUND(I203*H203,2)</f>
        <v>0</v>
      </c>
      <c r="K203" s="179"/>
      <c r="L203" s="40"/>
      <c r="M203" s="180" t="s">
        <v>1</v>
      </c>
      <c r="N203" s="181" t="s">
        <v>50</v>
      </c>
      <c r="O203" s="78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184" t="s">
        <v>225</v>
      </c>
      <c r="AT203" s="184" t="s">
        <v>221</v>
      </c>
      <c r="AU203" s="184" t="s">
        <v>95</v>
      </c>
      <c r="AY203" s="19" t="s">
        <v>219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9" t="s">
        <v>93</v>
      </c>
      <c r="BK203" s="185">
        <f>ROUND(I203*H203,2)</f>
        <v>0</v>
      </c>
      <c r="BL203" s="19" t="s">
        <v>225</v>
      </c>
      <c r="BM203" s="184" t="s">
        <v>331</v>
      </c>
    </row>
    <row r="204" spans="1:51" s="16" customFormat="1" ht="12">
      <c r="A204" s="16"/>
      <c r="B204" s="211"/>
      <c r="C204" s="16"/>
      <c r="D204" s="187" t="s">
        <v>227</v>
      </c>
      <c r="E204" s="212" t="s">
        <v>1</v>
      </c>
      <c r="F204" s="213" t="s">
        <v>325</v>
      </c>
      <c r="G204" s="16"/>
      <c r="H204" s="212" t="s">
        <v>1</v>
      </c>
      <c r="I204" s="214"/>
      <c r="J204" s="16"/>
      <c r="K204" s="16"/>
      <c r="L204" s="211"/>
      <c r="M204" s="215"/>
      <c r="N204" s="216"/>
      <c r="O204" s="216"/>
      <c r="P204" s="216"/>
      <c r="Q204" s="216"/>
      <c r="R204" s="216"/>
      <c r="S204" s="216"/>
      <c r="T204" s="217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12" t="s">
        <v>227</v>
      </c>
      <c r="AU204" s="212" t="s">
        <v>95</v>
      </c>
      <c r="AV204" s="16" t="s">
        <v>93</v>
      </c>
      <c r="AW204" s="16" t="s">
        <v>42</v>
      </c>
      <c r="AX204" s="16" t="s">
        <v>85</v>
      </c>
      <c r="AY204" s="212" t="s">
        <v>219</v>
      </c>
    </row>
    <row r="205" spans="1:51" s="13" customFormat="1" ht="12">
      <c r="A205" s="13"/>
      <c r="B205" s="186"/>
      <c r="C205" s="13"/>
      <c r="D205" s="187" t="s">
        <v>227</v>
      </c>
      <c r="E205" s="188" t="s">
        <v>1</v>
      </c>
      <c r="F205" s="189" t="s">
        <v>332</v>
      </c>
      <c r="G205" s="13"/>
      <c r="H205" s="190">
        <v>13428.527</v>
      </c>
      <c r="I205" s="191"/>
      <c r="J205" s="13"/>
      <c r="K205" s="13"/>
      <c r="L205" s="186"/>
      <c r="M205" s="192"/>
      <c r="N205" s="193"/>
      <c r="O205" s="193"/>
      <c r="P205" s="193"/>
      <c r="Q205" s="193"/>
      <c r="R205" s="193"/>
      <c r="S205" s="193"/>
      <c r="T205" s="19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8" t="s">
        <v>227</v>
      </c>
      <c r="AU205" s="188" t="s">
        <v>95</v>
      </c>
      <c r="AV205" s="13" t="s">
        <v>95</v>
      </c>
      <c r="AW205" s="13" t="s">
        <v>42</v>
      </c>
      <c r="AX205" s="13" t="s">
        <v>93</v>
      </c>
      <c r="AY205" s="188" t="s">
        <v>219</v>
      </c>
    </row>
    <row r="206" spans="1:65" s="2" customFormat="1" ht="37.8" customHeight="1">
      <c r="A206" s="39"/>
      <c r="B206" s="171"/>
      <c r="C206" s="172" t="s">
        <v>333</v>
      </c>
      <c r="D206" s="172" t="s">
        <v>221</v>
      </c>
      <c r="E206" s="173" t="s">
        <v>334</v>
      </c>
      <c r="F206" s="174" t="s">
        <v>335</v>
      </c>
      <c r="G206" s="175" t="s">
        <v>287</v>
      </c>
      <c r="H206" s="176">
        <v>145.962</v>
      </c>
      <c r="I206" s="177"/>
      <c r="J206" s="178">
        <f>ROUND(I206*H206,2)</f>
        <v>0</v>
      </c>
      <c r="K206" s="179"/>
      <c r="L206" s="40"/>
      <c r="M206" s="180" t="s">
        <v>1</v>
      </c>
      <c r="N206" s="181" t="s">
        <v>50</v>
      </c>
      <c r="O206" s="78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84" t="s">
        <v>225</v>
      </c>
      <c r="AT206" s="184" t="s">
        <v>221</v>
      </c>
      <c r="AU206" s="184" t="s">
        <v>95</v>
      </c>
      <c r="AY206" s="19" t="s">
        <v>219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9" t="s">
        <v>93</v>
      </c>
      <c r="BK206" s="185">
        <f>ROUND(I206*H206,2)</f>
        <v>0</v>
      </c>
      <c r="BL206" s="19" t="s">
        <v>225</v>
      </c>
      <c r="BM206" s="184" t="s">
        <v>336</v>
      </c>
    </row>
    <row r="207" spans="1:51" s="16" customFormat="1" ht="12">
      <c r="A207" s="16"/>
      <c r="B207" s="211"/>
      <c r="C207" s="16"/>
      <c r="D207" s="187" t="s">
        <v>227</v>
      </c>
      <c r="E207" s="212" t="s">
        <v>1</v>
      </c>
      <c r="F207" s="213" t="s">
        <v>325</v>
      </c>
      <c r="G207" s="16"/>
      <c r="H207" s="212" t="s">
        <v>1</v>
      </c>
      <c r="I207" s="214"/>
      <c r="J207" s="16"/>
      <c r="K207" s="16"/>
      <c r="L207" s="211"/>
      <c r="M207" s="215"/>
      <c r="N207" s="216"/>
      <c r="O207" s="216"/>
      <c r="P207" s="216"/>
      <c r="Q207" s="216"/>
      <c r="R207" s="216"/>
      <c r="S207" s="216"/>
      <c r="T207" s="217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12" t="s">
        <v>227</v>
      </c>
      <c r="AU207" s="212" t="s">
        <v>95</v>
      </c>
      <c r="AV207" s="16" t="s">
        <v>93</v>
      </c>
      <c r="AW207" s="16" t="s">
        <v>42</v>
      </c>
      <c r="AX207" s="16" t="s">
        <v>85</v>
      </c>
      <c r="AY207" s="212" t="s">
        <v>219</v>
      </c>
    </row>
    <row r="208" spans="1:51" s="13" customFormat="1" ht="12">
      <c r="A208" s="13"/>
      <c r="B208" s="186"/>
      <c r="C208" s="13"/>
      <c r="D208" s="187" t="s">
        <v>227</v>
      </c>
      <c r="E208" s="188" t="s">
        <v>149</v>
      </c>
      <c r="F208" s="189" t="s">
        <v>337</v>
      </c>
      <c r="G208" s="13"/>
      <c r="H208" s="190">
        <v>145.962</v>
      </c>
      <c r="I208" s="191"/>
      <c r="J208" s="13"/>
      <c r="K208" s="13"/>
      <c r="L208" s="186"/>
      <c r="M208" s="192"/>
      <c r="N208" s="193"/>
      <c r="O208" s="193"/>
      <c r="P208" s="193"/>
      <c r="Q208" s="193"/>
      <c r="R208" s="193"/>
      <c r="S208" s="193"/>
      <c r="T208" s="19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8" t="s">
        <v>227</v>
      </c>
      <c r="AU208" s="188" t="s">
        <v>95</v>
      </c>
      <c r="AV208" s="13" t="s">
        <v>95</v>
      </c>
      <c r="AW208" s="13" t="s">
        <v>42</v>
      </c>
      <c r="AX208" s="13" t="s">
        <v>93</v>
      </c>
      <c r="AY208" s="188" t="s">
        <v>219</v>
      </c>
    </row>
    <row r="209" spans="1:65" s="2" customFormat="1" ht="37.8" customHeight="1">
      <c r="A209" s="39"/>
      <c r="B209" s="171"/>
      <c r="C209" s="172" t="s">
        <v>338</v>
      </c>
      <c r="D209" s="172" t="s">
        <v>221</v>
      </c>
      <c r="E209" s="173" t="s">
        <v>339</v>
      </c>
      <c r="F209" s="174" t="s">
        <v>340</v>
      </c>
      <c r="G209" s="175" t="s">
        <v>287</v>
      </c>
      <c r="H209" s="176">
        <v>3357.126</v>
      </c>
      <c r="I209" s="177"/>
      <c r="J209" s="178">
        <f>ROUND(I209*H209,2)</f>
        <v>0</v>
      </c>
      <c r="K209" s="179"/>
      <c r="L209" s="40"/>
      <c r="M209" s="180" t="s">
        <v>1</v>
      </c>
      <c r="N209" s="181" t="s">
        <v>50</v>
      </c>
      <c r="O209" s="78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184" t="s">
        <v>225</v>
      </c>
      <c r="AT209" s="184" t="s">
        <v>221</v>
      </c>
      <c r="AU209" s="184" t="s">
        <v>95</v>
      </c>
      <c r="AY209" s="19" t="s">
        <v>219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9" t="s">
        <v>93</v>
      </c>
      <c r="BK209" s="185">
        <f>ROUND(I209*H209,2)</f>
        <v>0</v>
      </c>
      <c r="BL209" s="19" t="s">
        <v>225</v>
      </c>
      <c r="BM209" s="184" t="s">
        <v>341</v>
      </c>
    </row>
    <row r="210" spans="1:51" s="16" customFormat="1" ht="12">
      <c r="A210" s="16"/>
      <c r="B210" s="211"/>
      <c r="C210" s="16"/>
      <c r="D210" s="187" t="s">
        <v>227</v>
      </c>
      <c r="E210" s="212" t="s">
        <v>1</v>
      </c>
      <c r="F210" s="213" t="s">
        <v>325</v>
      </c>
      <c r="G210" s="16"/>
      <c r="H210" s="212" t="s">
        <v>1</v>
      </c>
      <c r="I210" s="214"/>
      <c r="J210" s="16"/>
      <c r="K210" s="16"/>
      <c r="L210" s="211"/>
      <c r="M210" s="215"/>
      <c r="N210" s="216"/>
      <c r="O210" s="216"/>
      <c r="P210" s="216"/>
      <c r="Q210" s="216"/>
      <c r="R210" s="216"/>
      <c r="S210" s="216"/>
      <c r="T210" s="217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12" t="s">
        <v>227</v>
      </c>
      <c r="AU210" s="212" t="s">
        <v>95</v>
      </c>
      <c r="AV210" s="16" t="s">
        <v>93</v>
      </c>
      <c r="AW210" s="16" t="s">
        <v>42</v>
      </c>
      <c r="AX210" s="16" t="s">
        <v>85</v>
      </c>
      <c r="AY210" s="212" t="s">
        <v>219</v>
      </c>
    </row>
    <row r="211" spans="1:51" s="13" customFormat="1" ht="12">
      <c r="A211" s="13"/>
      <c r="B211" s="186"/>
      <c r="C211" s="13"/>
      <c r="D211" s="187" t="s">
        <v>227</v>
      </c>
      <c r="E211" s="188" t="s">
        <v>1</v>
      </c>
      <c r="F211" s="189" t="s">
        <v>342</v>
      </c>
      <c r="G211" s="13"/>
      <c r="H211" s="190">
        <v>3357.126</v>
      </c>
      <c r="I211" s="191"/>
      <c r="J211" s="13"/>
      <c r="K211" s="13"/>
      <c r="L211" s="186"/>
      <c r="M211" s="192"/>
      <c r="N211" s="193"/>
      <c r="O211" s="193"/>
      <c r="P211" s="193"/>
      <c r="Q211" s="193"/>
      <c r="R211" s="193"/>
      <c r="S211" s="193"/>
      <c r="T211" s="19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8" t="s">
        <v>227</v>
      </c>
      <c r="AU211" s="188" t="s">
        <v>95</v>
      </c>
      <c r="AV211" s="13" t="s">
        <v>95</v>
      </c>
      <c r="AW211" s="13" t="s">
        <v>42</v>
      </c>
      <c r="AX211" s="13" t="s">
        <v>93</v>
      </c>
      <c r="AY211" s="188" t="s">
        <v>219</v>
      </c>
    </row>
    <row r="212" spans="1:65" s="2" customFormat="1" ht="24.15" customHeight="1">
      <c r="A212" s="39"/>
      <c r="B212" s="171"/>
      <c r="C212" s="172" t="s">
        <v>343</v>
      </c>
      <c r="D212" s="172" t="s">
        <v>221</v>
      </c>
      <c r="E212" s="173" t="s">
        <v>344</v>
      </c>
      <c r="F212" s="174" t="s">
        <v>345</v>
      </c>
      <c r="G212" s="175" t="s">
        <v>346</v>
      </c>
      <c r="H212" s="176">
        <v>1459.622</v>
      </c>
      <c r="I212" s="177"/>
      <c r="J212" s="178">
        <f>ROUND(I212*H212,2)</f>
        <v>0</v>
      </c>
      <c r="K212" s="179"/>
      <c r="L212" s="40"/>
      <c r="M212" s="180" t="s">
        <v>1</v>
      </c>
      <c r="N212" s="181" t="s">
        <v>50</v>
      </c>
      <c r="O212" s="78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184" t="s">
        <v>225</v>
      </c>
      <c r="AT212" s="184" t="s">
        <v>221</v>
      </c>
      <c r="AU212" s="184" t="s">
        <v>95</v>
      </c>
      <c r="AY212" s="19" t="s">
        <v>219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9" t="s">
        <v>93</v>
      </c>
      <c r="BK212" s="185">
        <f>ROUND(I212*H212,2)</f>
        <v>0</v>
      </c>
      <c r="BL212" s="19" t="s">
        <v>225</v>
      </c>
      <c r="BM212" s="184" t="s">
        <v>347</v>
      </c>
    </row>
    <row r="213" spans="1:51" s="13" customFormat="1" ht="12">
      <c r="A213" s="13"/>
      <c r="B213" s="186"/>
      <c r="C213" s="13"/>
      <c r="D213" s="187" t="s">
        <v>227</v>
      </c>
      <c r="E213" s="188" t="s">
        <v>150</v>
      </c>
      <c r="F213" s="189" t="s">
        <v>348</v>
      </c>
      <c r="G213" s="13"/>
      <c r="H213" s="190">
        <v>729.811</v>
      </c>
      <c r="I213" s="191"/>
      <c r="J213" s="13"/>
      <c r="K213" s="13"/>
      <c r="L213" s="186"/>
      <c r="M213" s="192"/>
      <c r="N213" s="193"/>
      <c r="O213" s="193"/>
      <c r="P213" s="193"/>
      <c r="Q213" s="193"/>
      <c r="R213" s="193"/>
      <c r="S213" s="193"/>
      <c r="T213" s="19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8" t="s">
        <v>227</v>
      </c>
      <c r="AU213" s="188" t="s">
        <v>95</v>
      </c>
      <c r="AV213" s="13" t="s">
        <v>95</v>
      </c>
      <c r="AW213" s="13" t="s">
        <v>42</v>
      </c>
      <c r="AX213" s="13" t="s">
        <v>85</v>
      </c>
      <c r="AY213" s="188" t="s">
        <v>219</v>
      </c>
    </row>
    <row r="214" spans="1:51" s="13" customFormat="1" ht="12">
      <c r="A214" s="13"/>
      <c r="B214" s="186"/>
      <c r="C214" s="13"/>
      <c r="D214" s="187" t="s">
        <v>227</v>
      </c>
      <c r="E214" s="188" t="s">
        <v>1</v>
      </c>
      <c r="F214" s="189" t="s">
        <v>349</v>
      </c>
      <c r="G214" s="13"/>
      <c r="H214" s="190">
        <v>1459.622</v>
      </c>
      <c r="I214" s="191"/>
      <c r="J214" s="13"/>
      <c r="K214" s="13"/>
      <c r="L214" s="186"/>
      <c r="M214" s="192"/>
      <c r="N214" s="193"/>
      <c r="O214" s="193"/>
      <c r="P214" s="193"/>
      <c r="Q214" s="193"/>
      <c r="R214" s="193"/>
      <c r="S214" s="193"/>
      <c r="T214" s="19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8" t="s">
        <v>227</v>
      </c>
      <c r="AU214" s="188" t="s">
        <v>95</v>
      </c>
      <c r="AV214" s="13" t="s">
        <v>95</v>
      </c>
      <c r="AW214" s="13" t="s">
        <v>42</v>
      </c>
      <c r="AX214" s="13" t="s">
        <v>93</v>
      </c>
      <c r="AY214" s="188" t="s">
        <v>219</v>
      </c>
    </row>
    <row r="215" spans="1:65" s="2" customFormat="1" ht="16.5" customHeight="1">
      <c r="A215" s="39"/>
      <c r="B215" s="171"/>
      <c r="C215" s="172" t="s">
        <v>350</v>
      </c>
      <c r="D215" s="172" t="s">
        <v>221</v>
      </c>
      <c r="E215" s="173" t="s">
        <v>351</v>
      </c>
      <c r="F215" s="174" t="s">
        <v>352</v>
      </c>
      <c r="G215" s="175" t="s">
        <v>287</v>
      </c>
      <c r="H215" s="176">
        <v>729.811</v>
      </c>
      <c r="I215" s="177"/>
      <c r="J215" s="178">
        <f>ROUND(I215*H215,2)</f>
        <v>0</v>
      </c>
      <c r="K215" s="179"/>
      <c r="L215" s="40"/>
      <c r="M215" s="180" t="s">
        <v>1</v>
      </c>
      <c r="N215" s="181" t="s">
        <v>50</v>
      </c>
      <c r="O215" s="78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184" t="s">
        <v>225</v>
      </c>
      <c r="AT215" s="184" t="s">
        <v>221</v>
      </c>
      <c r="AU215" s="184" t="s">
        <v>95</v>
      </c>
      <c r="AY215" s="19" t="s">
        <v>219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9" t="s">
        <v>93</v>
      </c>
      <c r="BK215" s="185">
        <f>ROUND(I215*H215,2)</f>
        <v>0</v>
      </c>
      <c r="BL215" s="19" t="s">
        <v>225</v>
      </c>
      <c r="BM215" s="184" t="s">
        <v>353</v>
      </c>
    </row>
    <row r="216" spans="1:51" s="13" customFormat="1" ht="12">
      <c r="A216" s="13"/>
      <c r="B216" s="186"/>
      <c r="C216" s="13"/>
      <c r="D216" s="187" t="s">
        <v>227</v>
      </c>
      <c r="E216" s="188" t="s">
        <v>1</v>
      </c>
      <c r="F216" s="189" t="s">
        <v>150</v>
      </c>
      <c r="G216" s="13"/>
      <c r="H216" s="190">
        <v>729.811</v>
      </c>
      <c r="I216" s="191"/>
      <c r="J216" s="13"/>
      <c r="K216" s="13"/>
      <c r="L216" s="186"/>
      <c r="M216" s="192"/>
      <c r="N216" s="193"/>
      <c r="O216" s="193"/>
      <c r="P216" s="193"/>
      <c r="Q216" s="193"/>
      <c r="R216" s="193"/>
      <c r="S216" s="193"/>
      <c r="T216" s="19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8" t="s">
        <v>227</v>
      </c>
      <c r="AU216" s="188" t="s">
        <v>95</v>
      </c>
      <c r="AV216" s="13" t="s">
        <v>95</v>
      </c>
      <c r="AW216" s="13" t="s">
        <v>42</v>
      </c>
      <c r="AX216" s="13" t="s">
        <v>93</v>
      </c>
      <c r="AY216" s="188" t="s">
        <v>219</v>
      </c>
    </row>
    <row r="217" spans="1:65" s="2" customFormat="1" ht="24.15" customHeight="1">
      <c r="A217" s="39"/>
      <c r="B217" s="171"/>
      <c r="C217" s="172" t="s">
        <v>354</v>
      </c>
      <c r="D217" s="172" t="s">
        <v>221</v>
      </c>
      <c r="E217" s="173" t="s">
        <v>355</v>
      </c>
      <c r="F217" s="174" t="s">
        <v>356</v>
      </c>
      <c r="G217" s="175" t="s">
        <v>287</v>
      </c>
      <c r="H217" s="176">
        <v>596.099</v>
      </c>
      <c r="I217" s="177"/>
      <c r="J217" s="178">
        <f>ROUND(I217*H217,2)</f>
        <v>0</v>
      </c>
      <c r="K217" s="179"/>
      <c r="L217" s="40"/>
      <c r="M217" s="180" t="s">
        <v>1</v>
      </c>
      <c r="N217" s="181" t="s">
        <v>50</v>
      </c>
      <c r="O217" s="78"/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184" t="s">
        <v>225</v>
      </c>
      <c r="AT217" s="184" t="s">
        <v>221</v>
      </c>
      <c r="AU217" s="184" t="s">
        <v>95</v>
      </c>
      <c r="AY217" s="19" t="s">
        <v>219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9" t="s">
        <v>93</v>
      </c>
      <c r="BK217" s="185">
        <f>ROUND(I217*H217,2)</f>
        <v>0</v>
      </c>
      <c r="BL217" s="19" t="s">
        <v>225</v>
      </c>
      <c r="BM217" s="184" t="s">
        <v>357</v>
      </c>
    </row>
    <row r="218" spans="1:51" s="13" customFormat="1" ht="12">
      <c r="A218" s="13"/>
      <c r="B218" s="186"/>
      <c r="C218" s="13"/>
      <c r="D218" s="187" t="s">
        <v>227</v>
      </c>
      <c r="E218" s="188" t="s">
        <v>151</v>
      </c>
      <c r="F218" s="189" t="s">
        <v>358</v>
      </c>
      <c r="G218" s="13"/>
      <c r="H218" s="190">
        <v>596.099</v>
      </c>
      <c r="I218" s="191"/>
      <c r="J218" s="13"/>
      <c r="K218" s="13"/>
      <c r="L218" s="186"/>
      <c r="M218" s="192"/>
      <c r="N218" s="193"/>
      <c r="O218" s="193"/>
      <c r="P218" s="193"/>
      <c r="Q218" s="193"/>
      <c r="R218" s="193"/>
      <c r="S218" s="193"/>
      <c r="T218" s="19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8" t="s">
        <v>227</v>
      </c>
      <c r="AU218" s="188" t="s">
        <v>95</v>
      </c>
      <c r="AV218" s="13" t="s">
        <v>95</v>
      </c>
      <c r="AW218" s="13" t="s">
        <v>42</v>
      </c>
      <c r="AX218" s="13" t="s">
        <v>85</v>
      </c>
      <c r="AY218" s="188" t="s">
        <v>219</v>
      </c>
    </row>
    <row r="219" spans="1:51" s="13" customFormat="1" ht="12">
      <c r="A219" s="13"/>
      <c r="B219" s="186"/>
      <c r="C219" s="13"/>
      <c r="D219" s="187" t="s">
        <v>227</v>
      </c>
      <c r="E219" s="188" t="s">
        <v>359</v>
      </c>
      <c r="F219" s="189" t="s">
        <v>360</v>
      </c>
      <c r="G219" s="13"/>
      <c r="H219" s="190">
        <v>0</v>
      </c>
      <c r="I219" s="191"/>
      <c r="J219" s="13"/>
      <c r="K219" s="13"/>
      <c r="L219" s="186"/>
      <c r="M219" s="192"/>
      <c r="N219" s="193"/>
      <c r="O219" s="193"/>
      <c r="P219" s="193"/>
      <c r="Q219" s="193"/>
      <c r="R219" s="193"/>
      <c r="S219" s="193"/>
      <c r="T219" s="19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8" t="s">
        <v>227</v>
      </c>
      <c r="AU219" s="188" t="s">
        <v>95</v>
      </c>
      <c r="AV219" s="13" t="s">
        <v>95</v>
      </c>
      <c r="AW219" s="13" t="s">
        <v>42</v>
      </c>
      <c r="AX219" s="13" t="s">
        <v>85</v>
      </c>
      <c r="AY219" s="188" t="s">
        <v>219</v>
      </c>
    </row>
    <row r="220" spans="1:51" s="14" customFormat="1" ht="12">
      <c r="A220" s="14"/>
      <c r="B220" s="195"/>
      <c r="C220" s="14"/>
      <c r="D220" s="187" t="s">
        <v>227</v>
      </c>
      <c r="E220" s="196" t="s">
        <v>361</v>
      </c>
      <c r="F220" s="197" t="s">
        <v>231</v>
      </c>
      <c r="G220" s="14"/>
      <c r="H220" s="198">
        <v>596.099</v>
      </c>
      <c r="I220" s="199"/>
      <c r="J220" s="14"/>
      <c r="K220" s="14"/>
      <c r="L220" s="195"/>
      <c r="M220" s="200"/>
      <c r="N220" s="201"/>
      <c r="O220" s="201"/>
      <c r="P220" s="201"/>
      <c r="Q220" s="201"/>
      <c r="R220" s="201"/>
      <c r="S220" s="201"/>
      <c r="T220" s="20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6" t="s">
        <v>227</v>
      </c>
      <c r="AU220" s="196" t="s">
        <v>95</v>
      </c>
      <c r="AV220" s="14" t="s">
        <v>104</v>
      </c>
      <c r="AW220" s="14" t="s">
        <v>42</v>
      </c>
      <c r="AX220" s="14" t="s">
        <v>85</v>
      </c>
      <c r="AY220" s="196" t="s">
        <v>219</v>
      </c>
    </row>
    <row r="221" spans="1:51" s="15" customFormat="1" ht="12">
      <c r="A221" s="15"/>
      <c r="B221" s="203"/>
      <c r="C221" s="15"/>
      <c r="D221" s="187" t="s">
        <v>227</v>
      </c>
      <c r="E221" s="204" t="s">
        <v>362</v>
      </c>
      <c r="F221" s="205" t="s">
        <v>273</v>
      </c>
      <c r="G221" s="15"/>
      <c r="H221" s="206">
        <v>596.099</v>
      </c>
      <c r="I221" s="207"/>
      <c r="J221" s="15"/>
      <c r="K221" s="15"/>
      <c r="L221" s="203"/>
      <c r="M221" s="208"/>
      <c r="N221" s="209"/>
      <c r="O221" s="209"/>
      <c r="P221" s="209"/>
      <c r="Q221" s="209"/>
      <c r="R221" s="209"/>
      <c r="S221" s="209"/>
      <c r="T221" s="21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4" t="s">
        <v>227</v>
      </c>
      <c r="AU221" s="204" t="s">
        <v>95</v>
      </c>
      <c r="AV221" s="15" t="s">
        <v>225</v>
      </c>
      <c r="AW221" s="15" t="s">
        <v>42</v>
      </c>
      <c r="AX221" s="15" t="s">
        <v>93</v>
      </c>
      <c r="AY221" s="204" t="s">
        <v>219</v>
      </c>
    </row>
    <row r="222" spans="1:65" s="2" customFormat="1" ht="16.5" customHeight="1">
      <c r="A222" s="39"/>
      <c r="B222" s="171"/>
      <c r="C222" s="218" t="s">
        <v>7</v>
      </c>
      <c r="D222" s="218" t="s">
        <v>363</v>
      </c>
      <c r="E222" s="219" t="s">
        <v>364</v>
      </c>
      <c r="F222" s="220" t="s">
        <v>365</v>
      </c>
      <c r="G222" s="221" t="s">
        <v>346</v>
      </c>
      <c r="H222" s="222">
        <v>1192.198</v>
      </c>
      <c r="I222" s="223"/>
      <c r="J222" s="224">
        <f>ROUND(I222*H222,2)</f>
        <v>0</v>
      </c>
      <c r="K222" s="225"/>
      <c r="L222" s="226"/>
      <c r="M222" s="227" t="s">
        <v>1</v>
      </c>
      <c r="N222" s="228" t="s">
        <v>50</v>
      </c>
      <c r="O222" s="78"/>
      <c r="P222" s="182">
        <f>O222*H222</f>
        <v>0</v>
      </c>
      <c r="Q222" s="182">
        <v>1</v>
      </c>
      <c r="R222" s="182">
        <f>Q222*H222</f>
        <v>1192.198</v>
      </c>
      <c r="S222" s="182">
        <v>0</v>
      </c>
      <c r="T222" s="18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184" t="s">
        <v>128</v>
      </c>
      <c r="AT222" s="184" t="s">
        <v>363</v>
      </c>
      <c r="AU222" s="184" t="s">
        <v>95</v>
      </c>
      <c r="AY222" s="19" t="s">
        <v>219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9" t="s">
        <v>93</v>
      </c>
      <c r="BK222" s="185">
        <f>ROUND(I222*H222,2)</f>
        <v>0</v>
      </c>
      <c r="BL222" s="19" t="s">
        <v>225</v>
      </c>
      <c r="BM222" s="184" t="s">
        <v>366</v>
      </c>
    </row>
    <row r="223" spans="1:51" s="16" customFormat="1" ht="12">
      <c r="A223" s="16"/>
      <c r="B223" s="211"/>
      <c r="C223" s="16"/>
      <c r="D223" s="187" t="s">
        <v>227</v>
      </c>
      <c r="E223" s="212" t="s">
        <v>1</v>
      </c>
      <c r="F223" s="213" t="s">
        <v>367</v>
      </c>
      <c r="G223" s="16"/>
      <c r="H223" s="212" t="s">
        <v>1</v>
      </c>
      <c r="I223" s="214"/>
      <c r="J223" s="16"/>
      <c r="K223" s="16"/>
      <c r="L223" s="211"/>
      <c r="M223" s="215"/>
      <c r="N223" s="216"/>
      <c r="O223" s="216"/>
      <c r="P223" s="216"/>
      <c r="Q223" s="216"/>
      <c r="R223" s="216"/>
      <c r="S223" s="216"/>
      <c r="T223" s="217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12" t="s">
        <v>227</v>
      </c>
      <c r="AU223" s="212" t="s">
        <v>95</v>
      </c>
      <c r="AV223" s="16" t="s">
        <v>93</v>
      </c>
      <c r="AW223" s="16" t="s">
        <v>42</v>
      </c>
      <c r="AX223" s="16" t="s">
        <v>85</v>
      </c>
      <c r="AY223" s="212" t="s">
        <v>219</v>
      </c>
    </row>
    <row r="224" spans="1:51" s="13" customFormat="1" ht="12">
      <c r="A224" s="13"/>
      <c r="B224" s="186"/>
      <c r="C224" s="13"/>
      <c r="D224" s="187" t="s">
        <v>227</v>
      </c>
      <c r="E224" s="188" t="s">
        <v>1</v>
      </c>
      <c r="F224" s="189" t="s">
        <v>368</v>
      </c>
      <c r="G224" s="13"/>
      <c r="H224" s="190">
        <v>1192.198</v>
      </c>
      <c r="I224" s="191"/>
      <c r="J224" s="13"/>
      <c r="K224" s="13"/>
      <c r="L224" s="186"/>
      <c r="M224" s="192"/>
      <c r="N224" s="193"/>
      <c r="O224" s="193"/>
      <c r="P224" s="193"/>
      <c r="Q224" s="193"/>
      <c r="R224" s="193"/>
      <c r="S224" s="193"/>
      <c r="T224" s="19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8" t="s">
        <v>227</v>
      </c>
      <c r="AU224" s="188" t="s">
        <v>95</v>
      </c>
      <c r="AV224" s="13" t="s">
        <v>95</v>
      </c>
      <c r="AW224" s="13" t="s">
        <v>42</v>
      </c>
      <c r="AX224" s="13" t="s">
        <v>93</v>
      </c>
      <c r="AY224" s="188" t="s">
        <v>219</v>
      </c>
    </row>
    <row r="225" spans="1:65" s="2" customFormat="1" ht="24.15" customHeight="1">
      <c r="A225" s="39"/>
      <c r="B225" s="171"/>
      <c r="C225" s="172" t="s">
        <v>369</v>
      </c>
      <c r="D225" s="172" t="s">
        <v>221</v>
      </c>
      <c r="E225" s="173" t="s">
        <v>370</v>
      </c>
      <c r="F225" s="174" t="s">
        <v>371</v>
      </c>
      <c r="G225" s="175" t="s">
        <v>287</v>
      </c>
      <c r="H225" s="176">
        <v>182.608</v>
      </c>
      <c r="I225" s="177"/>
      <c r="J225" s="178">
        <f>ROUND(I225*H225,2)</f>
        <v>0</v>
      </c>
      <c r="K225" s="179"/>
      <c r="L225" s="40"/>
      <c r="M225" s="180" t="s">
        <v>1</v>
      </c>
      <c r="N225" s="181" t="s">
        <v>50</v>
      </c>
      <c r="O225" s="78"/>
      <c r="P225" s="182">
        <f>O225*H225</f>
        <v>0</v>
      </c>
      <c r="Q225" s="182">
        <v>0</v>
      </c>
      <c r="R225" s="182">
        <f>Q225*H225</f>
        <v>0</v>
      </c>
      <c r="S225" s="182">
        <v>0</v>
      </c>
      <c r="T225" s="18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184" t="s">
        <v>225</v>
      </c>
      <c r="AT225" s="184" t="s">
        <v>221</v>
      </c>
      <c r="AU225" s="184" t="s">
        <v>95</v>
      </c>
      <c r="AY225" s="19" t="s">
        <v>219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9" t="s">
        <v>93</v>
      </c>
      <c r="BK225" s="185">
        <f>ROUND(I225*H225,2)</f>
        <v>0</v>
      </c>
      <c r="BL225" s="19" t="s">
        <v>225</v>
      </c>
      <c r="BM225" s="184" t="s">
        <v>372</v>
      </c>
    </row>
    <row r="226" spans="1:51" s="13" customFormat="1" ht="12">
      <c r="A226" s="13"/>
      <c r="B226" s="186"/>
      <c r="C226" s="13"/>
      <c r="D226" s="187" t="s">
        <v>227</v>
      </c>
      <c r="E226" s="188" t="s">
        <v>153</v>
      </c>
      <c r="F226" s="189" t="s">
        <v>373</v>
      </c>
      <c r="G226" s="13"/>
      <c r="H226" s="190">
        <v>182.608</v>
      </c>
      <c r="I226" s="191"/>
      <c r="J226" s="13"/>
      <c r="K226" s="13"/>
      <c r="L226" s="186"/>
      <c r="M226" s="192"/>
      <c r="N226" s="193"/>
      <c r="O226" s="193"/>
      <c r="P226" s="193"/>
      <c r="Q226" s="193"/>
      <c r="R226" s="193"/>
      <c r="S226" s="193"/>
      <c r="T226" s="19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8" t="s">
        <v>227</v>
      </c>
      <c r="AU226" s="188" t="s">
        <v>95</v>
      </c>
      <c r="AV226" s="13" t="s">
        <v>95</v>
      </c>
      <c r="AW226" s="13" t="s">
        <v>42</v>
      </c>
      <c r="AX226" s="13" t="s">
        <v>93</v>
      </c>
      <c r="AY226" s="188" t="s">
        <v>219</v>
      </c>
    </row>
    <row r="227" spans="1:65" s="2" customFormat="1" ht="16.5" customHeight="1">
      <c r="A227" s="39"/>
      <c r="B227" s="171"/>
      <c r="C227" s="218" t="s">
        <v>374</v>
      </c>
      <c r="D227" s="218" t="s">
        <v>363</v>
      </c>
      <c r="E227" s="219" t="s">
        <v>375</v>
      </c>
      <c r="F227" s="220" t="s">
        <v>376</v>
      </c>
      <c r="G227" s="221" t="s">
        <v>346</v>
      </c>
      <c r="H227" s="222">
        <v>365.216</v>
      </c>
      <c r="I227" s="223"/>
      <c r="J227" s="224">
        <f>ROUND(I227*H227,2)</f>
        <v>0</v>
      </c>
      <c r="K227" s="225"/>
      <c r="L227" s="226"/>
      <c r="M227" s="227" t="s">
        <v>1</v>
      </c>
      <c r="N227" s="228" t="s">
        <v>50</v>
      </c>
      <c r="O227" s="78"/>
      <c r="P227" s="182">
        <f>O227*H227</f>
        <v>0</v>
      </c>
      <c r="Q227" s="182">
        <v>1</v>
      </c>
      <c r="R227" s="182">
        <f>Q227*H227</f>
        <v>365.216</v>
      </c>
      <c r="S227" s="182">
        <v>0</v>
      </c>
      <c r="T227" s="18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184" t="s">
        <v>128</v>
      </c>
      <c r="AT227" s="184" t="s">
        <v>363</v>
      </c>
      <c r="AU227" s="184" t="s">
        <v>95</v>
      </c>
      <c r="AY227" s="19" t="s">
        <v>219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9" t="s">
        <v>93</v>
      </c>
      <c r="BK227" s="185">
        <f>ROUND(I227*H227,2)</f>
        <v>0</v>
      </c>
      <c r="BL227" s="19" t="s">
        <v>225</v>
      </c>
      <c r="BM227" s="184" t="s">
        <v>377</v>
      </c>
    </row>
    <row r="228" spans="1:51" s="13" customFormat="1" ht="12">
      <c r="A228" s="13"/>
      <c r="B228" s="186"/>
      <c r="C228" s="13"/>
      <c r="D228" s="187" t="s">
        <v>227</v>
      </c>
      <c r="E228" s="188" t="s">
        <v>1</v>
      </c>
      <c r="F228" s="189" t="s">
        <v>378</v>
      </c>
      <c r="G228" s="13"/>
      <c r="H228" s="190">
        <v>365.216</v>
      </c>
      <c r="I228" s="191"/>
      <c r="J228" s="13"/>
      <c r="K228" s="13"/>
      <c r="L228" s="186"/>
      <c r="M228" s="192"/>
      <c r="N228" s="193"/>
      <c r="O228" s="193"/>
      <c r="P228" s="193"/>
      <c r="Q228" s="193"/>
      <c r="R228" s="193"/>
      <c r="S228" s="193"/>
      <c r="T228" s="19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8" t="s">
        <v>227</v>
      </c>
      <c r="AU228" s="188" t="s">
        <v>95</v>
      </c>
      <c r="AV228" s="13" t="s">
        <v>95</v>
      </c>
      <c r="AW228" s="13" t="s">
        <v>42</v>
      </c>
      <c r="AX228" s="13" t="s">
        <v>93</v>
      </c>
      <c r="AY228" s="188" t="s">
        <v>219</v>
      </c>
    </row>
    <row r="229" spans="1:63" s="12" customFormat="1" ht="22.8" customHeight="1">
      <c r="A229" s="12"/>
      <c r="B229" s="158"/>
      <c r="C229" s="12"/>
      <c r="D229" s="159" t="s">
        <v>84</v>
      </c>
      <c r="E229" s="169" t="s">
        <v>225</v>
      </c>
      <c r="F229" s="169" t="s">
        <v>379</v>
      </c>
      <c r="G229" s="12"/>
      <c r="H229" s="12"/>
      <c r="I229" s="161"/>
      <c r="J229" s="170">
        <f>BK229</f>
        <v>0</v>
      </c>
      <c r="K229" s="12"/>
      <c r="L229" s="158"/>
      <c r="M229" s="163"/>
      <c r="N229" s="164"/>
      <c r="O229" s="164"/>
      <c r="P229" s="165">
        <f>SUM(P230:P240)</f>
        <v>0</v>
      </c>
      <c r="Q229" s="164"/>
      <c r="R229" s="165">
        <f>SUM(R230:R240)</f>
        <v>0.06370191</v>
      </c>
      <c r="S229" s="164"/>
      <c r="T229" s="166">
        <f>SUM(T230:T240)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9" t="s">
        <v>93</v>
      </c>
      <c r="AT229" s="167" t="s">
        <v>84</v>
      </c>
      <c r="AU229" s="167" t="s">
        <v>93</v>
      </c>
      <c r="AY229" s="159" t="s">
        <v>219</v>
      </c>
      <c r="BK229" s="168">
        <f>SUM(BK230:BK240)</f>
        <v>0</v>
      </c>
    </row>
    <row r="230" spans="1:65" s="2" customFormat="1" ht="24.15" customHeight="1">
      <c r="A230" s="39"/>
      <c r="B230" s="171"/>
      <c r="C230" s="172" t="s">
        <v>380</v>
      </c>
      <c r="D230" s="172" t="s">
        <v>221</v>
      </c>
      <c r="E230" s="173" t="s">
        <v>381</v>
      </c>
      <c r="F230" s="174" t="s">
        <v>382</v>
      </c>
      <c r="G230" s="175" t="s">
        <v>287</v>
      </c>
      <c r="H230" s="176">
        <v>81.504</v>
      </c>
      <c r="I230" s="177"/>
      <c r="J230" s="178">
        <f>ROUND(I230*H230,2)</f>
        <v>0</v>
      </c>
      <c r="K230" s="179"/>
      <c r="L230" s="40"/>
      <c r="M230" s="180" t="s">
        <v>1</v>
      </c>
      <c r="N230" s="181" t="s">
        <v>50</v>
      </c>
      <c r="O230" s="78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184" t="s">
        <v>225</v>
      </c>
      <c r="AT230" s="184" t="s">
        <v>221</v>
      </c>
      <c r="AU230" s="184" t="s">
        <v>95</v>
      </c>
      <c r="AY230" s="19" t="s">
        <v>219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9" t="s">
        <v>93</v>
      </c>
      <c r="BK230" s="185">
        <f>ROUND(I230*H230,2)</f>
        <v>0</v>
      </c>
      <c r="BL230" s="19" t="s">
        <v>225</v>
      </c>
      <c r="BM230" s="184" t="s">
        <v>383</v>
      </c>
    </row>
    <row r="231" spans="1:51" s="13" customFormat="1" ht="12">
      <c r="A231" s="13"/>
      <c r="B231" s="186"/>
      <c r="C231" s="13"/>
      <c r="D231" s="187" t="s">
        <v>227</v>
      </c>
      <c r="E231" s="188" t="s">
        <v>384</v>
      </c>
      <c r="F231" s="189" t="s">
        <v>385</v>
      </c>
      <c r="G231" s="13"/>
      <c r="H231" s="190">
        <v>81.504</v>
      </c>
      <c r="I231" s="191"/>
      <c r="J231" s="13"/>
      <c r="K231" s="13"/>
      <c r="L231" s="186"/>
      <c r="M231" s="192"/>
      <c r="N231" s="193"/>
      <c r="O231" s="193"/>
      <c r="P231" s="193"/>
      <c r="Q231" s="193"/>
      <c r="R231" s="193"/>
      <c r="S231" s="193"/>
      <c r="T231" s="19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8" t="s">
        <v>227</v>
      </c>
      <c r="AU231" s="188" t="s">
        <v>95</v>
      </c>
      <c r="AV231" s="13" t="s">
        <v>95</v>
      </c>
      <c r="AW231" s="13" t="s">
        <v>42</v>
      </c>
      <c r="AX231" s="13" t="s">
        <v>93</v>
      </c>
      <c r="AY231" s="188" t="s">
        <v>219</v>
      </c>
    </row>
    <row r="232" spans="1:65" s="2" customFormat="1" ht="24.15" customHeight="1">
      <c r="A232" s="39"/>
      <c r="B232" s="171"/>
      <c r="C232" s="172" t="s">
        <v>386</v>
      </c>
      <c r="D232" s="172" t="s">
        <v>221</v>
      </c>
      <c r="E232" s="173" t="s">
        <v>387</v>
      </c>
      <c r="F232" s="174" t="s">
        <v>388</v>
      </c>
      <c r="G232" s="175" t="s">
        <v>287</v>
      </c>
      <c r="H232" s="176">
        <v>1.306</v>
      </c>
      <c r="I232" s="177"/>
      <c r="J232" s="178">
        <f>ROUND(I232*H232,2)</f>
        <v>0</v>
      </c>
      <c r="K232" s="179"/>
      <c r="L232" s="40"/>
      <c r="M232" s="180" t="s">
        <v>1</v>
      </c>
      <c r="N232" s="181" t="s">
        <v>50</v>
      </c>
      <c r="O232" s="78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184" t="s">
        <v>225</v>
      </c>
      <c r="AT232" s="184" t="s">
        <v>221</v>
      </c>
      <c r="AU232" s="184" t="s">
        <v>95</v>
      </c>
      <c r="AY232" s="19" t="s">
        <v>219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19" t="s">
        <v>93</v>
      </c>
      <c r="BK232" s="185">
        <f>ROUND(I232*H232,2)</f>
        <v>0</v>
      </c>
      <c r="BL232" s="19" t="s">
        <v>225</v>
      </c>
      <c r="BM232" s="184" t="s">
        <v>389</v>
      </c>
    </row>
    <row r="233" spans="1:51" s="13" customFormat="1" ht="12">
      <c r="A233" s="13"/>
      <c r="B233" s="186"/>
      <c r="C233" s="13"/>
      <c r="D233" s="187" t="s">
        <v>227</v>
      </c>
      <c r="E233" s="188" t="s">
        <v>1</v>
      </c>
      <c r="F233" s="189" t="s">
        <v>390</v>
      </c>
      <c r="G233" s="13"/>
      <c r="H233" s="190">
        <v>1.306</v>
      </c>
      <c r="I233" s="191"/>
      <c r="J233" s="13"/>
      <c r="K233" s="13"/>
      <c r="L233" s="186"/>
      <c r="M233" s="192"/>
      <c r="N233" s="193"/>
      <c r="O233" s="193"/>
      <c r="P233" s="193"/>
      <c r="Q233" s="193"/>
      <c r="R233" s="193"/>
      <c r="S233" s="193"/>
      <c r="T233" s="19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8" t="s">
        <v>227</v>
      </c>
      <c r="AU233" s="188" t="s">
        <v>95</v>
      </c>
      <c r="AV233" s="13" t="s">
        <v>95</v>
      </c>
      <c r="AW233" s="13" t="s">
        <v>42</v>
      </c>
      <c r="AX233" s="13" t="s">
        <v>93</v>
      </c>
      <c r="AY233" s="188" t="s">
        <v>219</v>
      </c>
    </row>
    <row r="234" spans="1:65" s="2" customFormat="1" ht="16.5" customHeight="1">
      <c r="A234" s="39"/>
      <c r="B234" s="171"/>
      <c r="C234" s="172" t="s">
        <v>391</v>
      </c>
      <c r="D234" s="172" t="s">
        <v>221</v>
      </c>
      <c r="E234" s="173" t="s">
        <v>392</v>
      </c>
      <c r="F234" s="174" t="s">
        <v>393</v>
      </c>
      <c r="G234" s="175" t="s">
        <v>224</v>
      </c>
      <c r="H234" s="176">
        <v>9.969</v>
      </c>
      <c r="I234" s="177"/>
      <c r="J234" s="178">
        <f>ROUND(I234*H234,2)</f>
        <v>0</v>
      </c>
      <c r="K234" s="179"/>
      <c r="L234" s="40"/>
      <c r="M234" s="180" t="s">
        <v>1</v>
      </c>
      <c r="N234" s="181" t="s">
        <v>50</v>
      </c>
      <c r="O234" s="78"/>
      <c r="P234" s="182">
        <f>O234*H234</f>
        <v>0</v>
      </c>
      <c r="Q234" s="182">
        <v>0.00639</v>
      </c>
      <c r="R234" s="182">
        <f>Q234*H234</f>
        <v>0.06370191</v>
      </c>
      <c r="S234" s="182">
        <v>0</v>
      </c>
      <c r="T234" s="18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184" t="s">
        <v>225</v>
      </c>
      <c r="AT234" s="184" t="s">
        <v>221</v>
      </c>
      <c r="AU234" s="184" t="s">
        <v>95</v>
      </c>
      <c r="AY234" s="19" t="s">
        <v>219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9" t="s">
        <v>93</v>
      </c>
      <c r="BK234" s="185">
        <f>ROUND(I234*H234,2)</f>
        <v>0</v>
      </c>
      <c r="BL234" s="19" t="s">
        <v>225</v>
      </c>
      <c r="BM234" s="184" t="s">
        <v>394</v>
      </c>
    </row>
    <row r="235" spans="1:51" s="13" customFormat="1" ht="12">
      <c r="A235" s="13"/>
      <c r="B235" s="186"/>
      <c r="C235" s="13"/>
      <c r="D235" s="187" t="s">
        <v>227</v>
      </c>
      <c r="E235" s="188" t="s">
        <v>1</v>
      </c>
      <c r="F235" s="189" t="s">
        <v>395</v>
      </c>
      <c r="G235" s="13"/>
      <c r="H235" s="190">
        <v>2.118</v>
      </c>
      <c r="I235" s="191"/>
      <c r="J235" s="13"/>
      <c r="K235" s="13"/>
      <c r="L235" s="186"/>
      <c r="M235" s="192"/>
      <c r="N235" s="193"/>
      <c r="O235" s="193"/>
      <c r="P235" s="193"/>
      <c r="Q235" s="193"/>
      <c r="R235" s="193"/>
      <c r="S235" s="193"/>
      <c r="T235" s="19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8" t="s">
        <v>227</v>
      </c>
      <c r="AU235" s="188" t="s">
        <v>95</v>
      </c>
      <c r="AV235" s="13" t="s">
        <v>95</v>
      </c>
      <c r="AW235" s="13" t="s">
        <v>42</v>
      </c>
      <c r="AX235" s="13" t="s">
        <v>85</v>
      </c>
      <c r="AY235" s="188" t="s">
        <v>219</v>
      </c>
    </row>
    <row r="236" spans="1:51" s="13" customFormat="1" ht="12">
      <c r="A236" s="13"/>
      <c r="B236" s="186"/>
      <c r="C236" s="13"/>
      <c r="D236" s="187" t="s">
        <v>227</v>
      </c>
      <c r="E236" s="188" t="s">
        <v>1</v>
      </c>
      <c r="F236" s="189" t="s">
        <v>396</v>
      </c>
      <c r="G236" s="13"/>
      <c r="H236" s="190">
        <v>1.009</v>
      </c>
      <c r="I236" s="191"/>
      <c r="J236" s="13"/>
      <c r="K236" s="13"/>
      <c r="L236" s="186"/>
      <c r="M236" s="192"/>
      <c r="N236" s="193"/>
      <c r="O236" s="193"/>
      <c r="P236" s="193"/>
      <c r="Q236" s="193"/>
      <c r="R236" s="193"/>
      <c r="S236" s="193"/>
      <c r="T236" s="19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8" t="s">
        <v>227</v>
      </c>
      <c r="AU236" s="188" t="s">
        <v>95</v>
      </c>
      <c r="AV236" s="13" t="s">
        <v>95</v>
      </c>
      <c r="AW236" s="13" t="s">
        <v>42</v>
      </c>
      <c r="AX236" s="13" t="s">
        <v>85</v>
      </c>
      <c r="AY236" s="188" t="s">
        <v>219</v>
      </c>
    </row>
    <row r="237" spans="1:51" s="13" customFormat="1" ht="12">
      <c r="A237" s="13"/>
      <c r="B237" s="186"/>
      <c r="C237" s="13"/>
      <c r="D237" s="187" t="s">
        <v>227</v>
      </c>
      <c r="E237" s="188" t="s">
        <v>1</v>
      </c>
      <c r="F237" s="189" t="s">
        <v>397</v>
      </c>
      <c r="G237" s="13"/>
      <c r="H237" s="190">
        <v>0.82</v>
      </c>
      <c r="I237" s="191"/>
      <c r="J237" s="13"/>
      <c r="K237" s="13"/>
      <c r="L237" s="186"/>
      <c r="M237" s="192"/>
      <c r="N237" s="193"/>
      <c r="O237" s="193"/>
      <c r="P237" s="193"/>
      <c r="Q237" s="193"/>
      <c r="R237" s="193"/>
      <c r="S237" s="193"/>
      <c r="T237" s="19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8" t="s">
        <v>227</v>
      </c>
      <c r="AU237" s="188" t="s">
        <v>95</v>
      </c>
      <c r="AV237" s="13" t="s">
        <v>95</v>
      </c>
      <c r="AW237" s="13" t="s">
        <v>42</v>
      </c>
      <c r="AX237" s="13" t="s">
        <v>85</v>
      </c>
      <c r="AY237" s="188" t="s">
        <v>219</v>
      </c>
    </row>
    <row r="238" spans="1:51" s="13" customFormat="1" ht="12">
      <c r="A238" s="13"/>
      <c r="B238" s="186"/>
      <c r="C238" s="13"/>
      <c r="D238" s="187" t="s">
        <v>227</v>
      </c>
      <c r="E238" s="188" t="s">
        <v>1</v>
      </c>
      <c r="F238" s="189" t="s">
        <v>398</v>
      </c>
      <c r="G238" s="13"/>
      <c r="H238" s="190">
        <v>3.934</v>
      </c>
      <c r="I238" s="191"/>
      <c r="J238" s="13"/>
      <c r="K238" s="13"/>
      <c r="L238" s="186"/>
      <c r="M238" s="192"/>
      <c r="N238" s="193"/>
      <c r="O238" s="193"/>
      <c r="P238" s="193"/>
      <c r="Q238" s="193"/>
      <c r="R238" s="193"/>
      <c r="S238" s="193"/>
      <c r="T238" s="19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8" t="s">
        <v>227</v>
      </c>
      <c r="AU238" s="188" t="s">
        <v>95</v>
      </c>
      <c r="AV238" s="13" t="s">
        <v>95</v>
      </c>
      <c r="AW238" s="13" t="s">
        <v>42</v>
      </c>
      <c r="AX238" s="13" t="s">
        <v>85</v>
      </c>
      <c r="AY238" s="188" t="s">
        <v>219</v>
      </c>
    </row>
    <row r="239" spans="1:51" s="13" customFormat="1" ht="12">
      <c r="A239" s="13"/>
      <c r="B239" s="186"/>
      <c r="C239" s="13"/>
      <c r="D239" s="187" t="s">
        <v>227</v>
      </c>
      <c r="E239" s="188" t="s">
        <v>1</v>
      </c>
      <c r="F239" s="189" t="s">
        <v>399</v>
      </c>
      <c r="G239" s="13"/>
      <c r="H239" s="190">
        <v>2.088</v>
      </c>
      <c r="I239" s="191"/>
      <c r="J239" s="13"/>
      <c r="K239" s="13"/>
      <c r="L239" s="186"/>
      <c r="M239" s="192"/>
      <c r="N239" s="193"/>
      <c r="O239" s="193"/>
      <c r="P239" s="193"/>
      <c r="Q239" s="193"/>
      <c r="R239" s="193"/>
      <c r="S239" s="193"/>
      <c r="T239" s="19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8" t="s">
        <v>227</v>
      </c>
      <c r="AU239" s="188" t="s">
        <v>95</v>
      </c>
      <c r="AV239" s="13" t="s">
        <v>95</v>
      </c>
      <c r="AW239" s="13" t="s">
        <v>42</v>
      </c>
      <c r="AX239" s="13" t="s">
        <v>85</v>
      </c>
      <c r="AY239" s="188" t="s">
        <v>219</v>
      </c>
    </row>
    <row r="240" spans="1:51" s="15" customFormat="1" ht="12">
      <c r="A240" s="15"/>
      <c r="B240" s="203"/>
      <c r="C240" s="15"/>
      <c r="D240" s="187" t="s">
        <v>227</v>
      </c>
      <c r="E240" s="204" t="s">
        <v>1</v>
      </c>
      <c r="F240" s="205" t="s">
        <v>273</v>
      </c>
      <c r="G240" s="15"/>
      <c r="H240" s="206">
        <v>9.969</v>
      </c>
      <c r="I240" s="207"/>
      <c r="J240" s="15"/>
      <c r="K240" s="15"/>
      <c r="L240" s="203"/>
      <c r="M240" s="208"/>
      <c r="N240" s="209"/>
      <c r="O240" s="209"/>
      <c r="P240" s="209"/>
      <c r="Q240" s="209"/>
      <c r="R240" s="209"/>
      <c r="S240" s="209"/>
      <c r="T240" s="210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04" t="s">
        <v>227</v>
      </c>
      <c r="AU240" s="204" t="s">
        <v>95</v>
      </c>
      <c r="AV240" s="15" t="s">
        <v>225</v>
      </c>
      <c r="AW240" s="15" t="s">
        <v>42</v>
      </c>
      <c r="AX240" s="15" t="s">
        <v>93</v>
      </c>
      <c r="AY240" s="204" t="s">
        <v>219</v>
      </c>
    </row>
    <row r="241" spans="1:63" s="12" customFormat="1" ht="22.8" customHeight="1">
      <c r="A241" s="12"/>
      <c r="B241" s="158"/>
      <c r="C241" s="12"/>
      <c r="D241" s="159" t="s">
        <v>84</v>
      </c>
      <c r="E241" s="169" t="s">
        <v>260</v>
      </c>
      <c r="F241" s="169" t="s">
        <v>400</v>
      </c>
      <c r="G241" s="12"/>
      <c r="H241" s="12"/>
      <c r="I241" s="161"/>
      <c r="J241" s="170">
        <f>BK241</f>
        <v>0</v>
      </c>
      <c r="K241" s="12"/>
      <c r="L241" s="158"/>
      <c r="M241" s="163"/>
      <c r="N241" s="164"/>
      <c r="O241" s="164"/>
      <c r="P241" s="165">
        <f>SUM(P242:P259)</f>
        <v>0</v>
      </c>
      <c r="Q241" s="164"/>
      <c r="R241" s="165">
        <f>SUM(R242:R259)</f>
        <v>19.67328</v>
      </c>
      <c r="S241" s="164"/>
      <c r="T241" s="166">
        <f>SUM(T242:T259)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59" t="s">
        <v>93</v>
      </c>
      <c r="AT241" s="167" t="s">
        <v>84</v>
      </c>
      <c r="AU241" s="167" t="s">
        <v>93</v>
      </c>
      <c r="AY241" s="159" t="s">
        <v>219</v>
      </c>
      <c r="BK241" s="168">
        <f>SUM(BK242:BK259)</f>
        <v>0</v>
      </c>
    </row>
    <row r="242" spans="1:65" s="2" customFormat="1" ht="24.15" customHeight="1">
      <c r="A242" s="39"/>
      <c r="B242" s="171"/>
      <c r="C242" s="172" t="s">
        <v>401</v>
      </c>
      <c r="D242" s="172" t="s">
        <v>221</v>
      </c>
      <c r="E242" s="173" t="s">
        <v>402</v>
      </c>
      <c r="F242" s="174" t="s">
        <v>403</v>
      </c>
      <c r="G242" s="175" t="s">
        <v>224</v>
      </c>
      <c r="H242" s="176">
        <v>118.368</v>
      </c>
      <c r="I242" s="177"/>
      <c r="J242" s="178">
        <f>ROUND(I242*H242,2)</f>
        <v>0</v>
      </c>
      <c r="K242" s="179"/>
      <c r="L242" s="40"/>
      <c r="M242" s="180" t="s">
        <v>1</v>
      </c>
      <c r="N242" s="181" t="s">
        <v>50</v>
      </c>
      <c r="O242" s="78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184" t="s">
        <v>225</v>
      </c>
      <c r="AT242" s="184" t="s">
        <v>221</v>
      </c>
      <c r="AU242" s="184" t="s">
        <v>95</v>
      </c>
      <c r="AY242" s="19" t="s">
        <v>219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9" t="s">
        <v>93</v>
      </c>
      <c r="BK242" s="185">
        <f>ROUND(I242*H242,2)</f>
        <v>0</v>
      </c>
      <c r="BL242" s="19" t="s">
        <v>225</v>
      </c>
      <c r="BM242" s="184" t="s">
        <v>404</v>
      </c>
    </row>
    <row r="243" spans="1:51" s="13" customFormat="1" ht="12">
      <c r="A243" s="13"/>
      <c r="B243" s="186"/>
      <c r="C243" s="13"/>
      <c r="D243" s="187" t="s">
        <v>227</v>
      </c>
      <c r="E243" s="188" t="s">
        <v>1</v>
      </c>
      <c r="F243" s="189" t="s">
        <v>405</v>
      </c>
      <c r="G243" s="13"/>
      <c r="H243" s="190">
        <v>118.368</v>
      </c>
      <c r="I243" s="191"/>
      <c r="J243" s="13"/>
      <c r="K243" s="13"/>
      <c r="L243" s="186"/>
      <c r="M243" s="192"/>
      <c r="N243" s="193"/>
      <c r="O243" s="193"/>
      <c r="P243" s="193"/>
      <c r="Q243" s="193"/>
      <c r="R243" s="193"/>
      <c r="S243" s="193"/>
      <c r="T243" s="19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8" t="s">
        <v>227</v>
      </c>
      <c r="AU243" s="188" t="s">
        <v>95</v>
      </c>
      <c r="AV243" s="13" t="s">
        <v>95</v>
      </c>
      <c r="AW243" s="13" t="s">
        <v>42</v>
      </c>
      <c r="AX243" s="13" t="s">
        <v>93</v>
      </c>
      <c r="AY243" s="188" t="s">
        <v>219</v>
      </c>
    </row>
    <row r="244" spans="1:65" s="2" customFormat="1" ht="24.15" customHeight="1">
      <c r="A244" s="39"/>
      <c r="B244" s="171"/>
      <c r="C244" s="172" t="s">
        <v>406</v>
      </c>
      <c r="D244" s="172" t="s">
        <v>221</v>
      </c>
      <c r="E244" s="173" t="s">
        <v>407</v>
      </c>
      <c r="F244" s="174" t="s">
        <v>408</v>
      </c>
      <c r="G244" s="175" t="s">
        <v>224</v>
      </c>
      <c r="H244" s="176">
        <v>57.024</v>
      </c>
      <c r="I244" s="177"/>
      <c r="J244" s="178">
        <f>ROUND(I244*H244,2)</f>
        <v>0</v>
      </c>
      <c r="K244" s="179"/>
      <c r="L244" s="40"/>
      <c r="M244" s="180" t="s">
        <v>1</v>
      </c>
      <c r="N244" s="181" t="s">
        <v>50</v>
      </c>
      <c r="O244" s="78"/>
      <c r="P244" s="182">
        <f>O244*H244</f>
        <v>0</v>
      </c>
      <c r="Q244" s="182">
        <v>0.345</v>
      </c>
      <c r="R244" s="182">
        <f>Q244*H244</f>
        <v>19.67328</v>
      </c>
      <c r="S244" s="182">
        <v>0</v>
      </c>
      <c r="T244" s="18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184" t="s">
        <v>225</v>
      </c>
      <c r="AT244" s="184" t="s">
        <v>221</v>
      </c>
      <c r="AU244" s="184" t="s">
        <v>95</v>
      </c>
      <c r="AY244" s="19" t="s">
        <v>219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9" t="s">
        <v>93</v>
      </c>
      <c r="BK244" s="185">
        <f>ROUND(I244*H244,2)</f>
        <v>0</v>
      </c>
      <c r="BL244" s="19" t="s">
        <v>225</v>
      </c>
      <c r="BM244" s="184" t="s">
        <v>409</v>
      </c>
    </row>
    <row r="245" spans="1:51" s="13" customFormat="1" ht="12">
      <c r="A245" s="13"/>
      <c r="B245" s="186"/>
      <c r="C245" s="13"/>
      <c r="D245" s="187" t="s">
        <v>227</v>
      </c>
      <c r="E245" s="188" t="s">
        <v>1</v>
      </c>
      <c r="F245" s="189" t="s">
        <v>410</v>
      </c>
      <c r="G245" s="13"/>
      <c r="H245" s="190">
        <v>57.024</v>
      </c>
      <c r="I245" s="191"/>
      <c r="J245" s="13"/>
      <c r="K245" s="13"/>
      <c r="L245" s="186"/>
      <c r="M245" s="192"/>
      <c r="N245" s="193"/>
      <c r="O245" s="193"/>
      <c r="P245" s="193"/>
      <c r="Q245" s="193"/>
      <c r="R245" s="193"/>
      <c r="S245" s="193"/>
      <c r="T245" s="19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8" t="s">
        <v>227</v>
      </c>
      <c r="AU245" s="188" t="s">
        <v>95</v>
      </c>
      <c r="AV245" s="13" t="s">
        <v>95</v>
      </c>
      <c r="AW245" s="13" t="s">
        <v>42</v>
      </c>
      <c r="AX245" s="13" t="s">
        <v>93</v>
      </c>
      <c r="AY245" s="188" t="s">
        <v>219</v>
      </c>
    </row>
    <row r="246" spans="1:65" s="2" customFormat="1" ht="24.15" customHeight="1">
      <c r="A246" s="39"/>
      <c r="B246" s="171"/>
      <c r="C246" s="172" t="s">
        <v>411</v>
      </c>
      <c r="D246" s="172" t="s">
        <v>221</v>
      </c>
      <c r="E246" s="173" t="s">
        <v>412</v>
      </c>
      <c r="F246" s="174" t="s">
        <v>413</v>
      </c>
      <c r="G246" s="175" t="s">
        <v>224</v>
      </c>
      <c r="H246" s="176">
        <v>484.176</v>
      </c>
      <c r="I246" s="177"/>
      <c r="J246" s="178">
        <f>ROUND(I246*H246,2)</f>
        <v>0</v>
      </c>
      <c r="K246" s="179"/>
      <c r="L246" s="40"/>
      <c r="M246" s="180" t="s">
        <v>1</v>
      </c>
      <c r="N246" s="181" t="s">
        <v>50</v>
      </c>
      <c r="O246" s="78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184" t="s">
        <v>225</v>
      </c>
      <c r="AT246" s="184" t="s">
        <v>221</v>
      </c>
      <c r="AU246" s="184" t="s">
        <v>95</v>
      </c>
      <c r="AY246" s="19" t="s">
        <v>219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9" t="s">
        <v>93</v>
      </c>
      <c r="BK246" s="185">
        <f>ROUND(I246*H246,2)</f>
        <v>0</v>
      </c>
      <c r="BL246" s="19" t="s">
        <v>225</v>
      </c>
      <c r="BM246" s="184" t="s">
        <v>414</v>
      </c>
    </row>
    <row r="247" spans="1:51" s="13" customFormat="1" ht="12">
      <c r="A247" s="13"/>
      <c r="B247" s="186"/>
      <c r="C247" s="13"/>
      <c r="D247" s="187" t="s">
        <v>227</v>
      </c>
      <c r="E247" s="188" t="s">
        <v>1</v>
      </c>
      <c r="F247" s="189" t="s">
        <v>415</v>
      </c>
      <c r="G247" s="13"/>
      <c r="H247" s="190">
        <v>484.176</v>
      </c>
      <c r="I247" s="191"/>
      <c r="J247" s="13"/>
      <c r="K247" s="13"/>
      <c r="L247" s="186"/>
      <c r="M247" s="192"/>
      <c r="N247" s="193"/>
      <c r="O247" s="193"/>
      <c r="P247" s="193"/>
      <c r="Q247" s="193"/>
      <c r="R247" s="193"/>
      <c r="S247" s="193"/>
      <c r="T247" s="19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8" t="s">
        <v>227</v>
      </c>
      <c r="AU247" s="188" t="s">
        <v>95</v>
      </c>
      <c r="AV247" s="13" t="s">
        <v>95</v>
      </c>
      <c r="AW247" s="13" t="s">
        <v>42</v>
      </c>
      <c r="AX247" s="13" t="s">
        <v>93</v>
      </c>
      <c r="AY247" s="188" t="s">
        <v>219</v>
      </c>
    </row>
    <row r="248" spans="1:65" s="2" customFormat="1" ht="24.15" customHeight="1">
      <c r="A248" s="39"/>
      <c r="B248" s="171"/>
      <c r="C248" s="172" t="s">
        <v>416</v>
      </c>
      <c r="D248" s="172" t="s">
        <v>221</v>
      </c>
      <c r="E248" s="173" t="s">
        <v>417</v>
      </c>
      <c r="F248" s="174" t="s">
        <v>418</v>
      </c>
      <c r="G248" s="175" t="s">
        <v>224</v>
      </c>
      <c r="H248" s="176">
        <v>1171</v>
      </c>
      <c r="I248" s="177"/>
      <c r="J248" s="178">
        <f>ROUND(I248*H248,2)</f>
        <v>0</v>
      </c>
      <c r="K248" s="179"/>
      <c r="L248" s="40"/>
      <c r="M248" s="180" t="s">
        <v>1</v>
      </c>
      <c r="N248" s="181" t="s">
        <v>50</v>
      </c>
      <c r="O248" s="78"/>
      <c r="P248" s="182">
        <f>O248*H248</f>
        <v>0</v>
      </c>
      <c r="Q248" s="182">
        <v>0</v>
      </c>
      <c r="R248" s="182">
        <f>Q248*H248</f>
        <v>0</v>
      </c>
      <c r="S248" s="182">
        <v>0</v>
      </c>
      <c r="T248" s="18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184" t="s">
        <v>225</v>
      </c>
      <c r="AT248" s="184" t="s">
        <v>221</v>
      </c>
      <c r="AU248" s="184" t="s">
        <v>95</v>
      </c>
      <c r="AY248" s="19" t="s">
        <v>219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9" t="s">
        <v>93</v>
      </c>
      <c r="BK248" s="185">
        <f>ROUND(I248*H248,2)</f>
        <v>0</v>
      </c>
      <c r="BL248" s="19" t="s">
        <v>225</v>
      </c>
      <c r="BM248" s="184" t="s">
        <v>419</v>
      </c>
    </row>
    <row r="249" spans="1:51" s="13" customFormat="1" ht="12">
      <c r="A249" s="13"/>
      <c r="B249" s="186"/>
      <c r="C249" s="13"/>
      <c r="D249" s="187" t="s">
        <v>227</v>
      </c>
      <c r="E249" s="188" t="s">
        <v>1</v>
      </c>
      <c r="F249" s="189" t="s">
        <v>420</v>
      </c>
      <c r="G249" s="13"/>
      <c r="H249" s="190">
        <v>131</v>
      </c>
      <c r="I249" s="191"/>
      <c r="J249" s="13"/>
      <c r="K249" s="13"/>
      <c r="L249" s="186"/>
      <c r="M249" s="192"/>
      <c r="N249" s="193"/>
      <c r="O249" s="193"/>
      <c r="P249" s="193"/>
      <c r="Q249" s="193"/>
      <c r="R249" s="193"/>
      <c r="S249" s="193"/>
      <c r="T249" s="19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8" t="s">
        <v>227</v>
      </c>
      <c r="AU249" s="188" t="s">
        <v>95</v>
      </c>
      <c r="AV249" s="13" t="s">
        <v>95</v>
      </c>
      <c r="AW249" s="13" t="s">
        <v>42</v>
      </c>
      <c r="AX249" s="13" t="s">
        <v>85</v>
      </c>
      <c r="AY249" s="188" t="s">
        <v>219</v>
      </c>
    </row>
    <row r="250" spans="1:51" s="13" customFormat="1" ht="12">
      <c r="A250" s="13"/>
      <c r="B250" s="186"/>
      <c r="C250" s="13"/>
      <c r="D250" s="187" t="s">
        <v>227</v>
      </c>
      <c r="E250" s="188" t="s">
        <v>1</v>
      </c>
      <c r="F250" s="189" t="s">
        <v>421</v>
      </c>
      <c r="G250" s="13"/>
      <c r="H250" s="190">
        <v>1040</v>
      </c>
      <c r="I250" s="191"/>
      <c r="J250" s="13"/>
      <c r="K250" s="13"/>
      <c r="L250" s="186"/>
      <c r="M250" s="192"/>
      <c r="N250" s="193"/>
      <c r="O250" s="193"/>
      <c r="P250" s="193"/>
      <c r="Q250" s="193"/>
      <c r="R250" s="193"/>
      <c r="S250" s="193"/>
      <c r="T250" s="19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8" t="s">
        <v>227</v>
      </c>
      <c r="AU250" s="188" t="s">
        <v>95</v>
      </c>
      <c r="AV250" s="13" t="s">
        <v>95</v>
      </c>
      <c r="AW250" s="13" t="s">
        <v>42</v>
      </c>
      <c r="AX250" s="13" t="s">
        <v>85</v>
      </c>
      <c r="AY250" s="188" t="s">
        <v>219</v>
      </c>
    </row>
    <row r="251" spans="1:51" s="14" customFormat="1" ht="12">
      <c r="A251" s="14"/>
      <c r="B251" s="195"/>
      <c r="C251" s="14"/>
      <c r="D251" s="187" t="s">
        <v>227</v>
      </c>
      <c r="E251" s="196" t="s">
        <v>1</v>
      </c>
      <c r="F251" s="197" t="s">
        <v>231</v>
      </c>
      <c r="G251" s="14"/>
      <c r="H251" s="198">
        <v>1171</v>
      </c>
      <c r="I251" s="199"/>
      <c r="J251" s="14"/>
      <c r="K251" s="14"/>
      <c r="L251" s="195"/>
      <c r="M251" s="200"/>
      <c r="N251" s="201"/>
      <c r="O251" s="201"/>
      <c r="P251" s="201"/>
      <c r="Q251" s="201"/>
      <c r="R251" s="201"/>
      <c r="S251" s="201"/>
      <c r="T251" s="20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6" t="s">
        <v>227</v>
      </c>
      <c r="AU251" s="196" t="s">
        <v>95</v>
      </c>
      <c r="AV251" s="14" t="s">
        <v>104</v>
      </c>
      <c r="AW251" s="14" t="s">
        <v>42</v>
      </c>
      <c r="AX251" s="14" t="s">
        <v>93</v>
      </c>
      <c r="AY251" s="196" t="s">
        <v>219</v>
      </c>
    </row>
    <row r="252" spans="1:65" s="2" customFormat="1" ht="33" customHeight="1">
      <c r="A252" s="39"/>
      <c r="B252" s="171"/>
      <c r="C252" s="172" t="s">
        <v>422</v>
      </c>
      <c r="D252" s="172" t="s">
        <v>221</v>
      </c>
      <c r="E252" s="173" t="s">
        <v>423</v>
      </c>
      <c r="F252" s="174" t="s">
        <v>424</v>
      </c>
      <c r="G252" s="175" t="s">
        <v>224</v>
      </c>
      <c r="H252" s="176">
        <v>1135.176</v>
      </c>
      <c r="I252" s="177"/>
      <c r="J252" s="178">
        <f>ROUND(I252*H252,2)</f>
        <v>0</v>
      </c>
      <c r="K252" s="179"/>
      <c r="L252" s="40"/>
      <c r="M252" s="180" t="s">
        <v>1</v>
      </c>
      <c r="N252" s="181" t="s">
        <v>50</v>
      </c>
      <c r="O252" s="78"/>
      <c r="P252" s="182">
        <f>O252*H252</f>
        <v>0</v>
      </c>
      <c r="Q252" s="182">
        <v>0</v>
      </c>
      <c r="R252" s="182">
        <f>Q252*H252</f>
        <v>0</v>
      </c>
      <c r="S252" s="182">
        <v>0</v>
      </c>
      <c r="T252" s="18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184" t="s">
        <v>225</v>
      </c>
      <c r="AT252" s="184" t="s">
        <v>221</v>
      </c>
      <c r="AU252" s="184" t="s">
        <v>95</v>
      </c>
      <c r="AY252" s="19" t="s">
        <v>219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9" t="s">
        <v>93</v>
      </c>
      <c r="BK252" s="185">
        <f>ROUND(I252*H252,2)</f>
        <v>0</v>
      </c>
      <c r="BL252" s="19" t="s">
        <v>225</v>
      </c>
      <c r="BM252" s="184" t="s">
        <v>425</v>
      </c>
    </row>
    <row r="253" spans="1:51" s="13" customFormat="1" ht="12">
      <c r="A253" s="13"/>
      <c r="B253" s="186"/>
      <c r="C253" s="13"/>
      <c r="D253" s="187" t="s">
        <v>227</v>
      </c>
      <c r="E253" s="188" t="s">
        <v>426</v>
      </c>
      <c r="F253" s="189" t="s">
        <v>427</v>
      </c>
      <c r="G253" s="13"/>
      <c r="H253" s="190">
        <v>131</v>
      </c>
      <c r="I253" s="191"/>
      <c r="J253" s="13"/>
      <c r="K253" s="13"/>
      <c r="L253" s="186"/>
      <c r="M253" s="192"/>
      <c r="N253" s="193"/>
      <c r="O253" s="193"/>
      <c r="P253" s="193"/>
      <c r="Q253" s="193"/>
      <c r="R253" s="193"/>
      <c r="S253" s="193"/>
      <c r="T253" s="19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8" t="s">
        <v>227</v>
      </c>
      <c r="AU253" s="188" t="s">
        <v>95</v>
      </c>
      <c r="AV253" s="13" t="s">
        <v>95</v>
      </c>
      <c r="AW253" s="13" t="s">
        <v>42</v>
      </c>
      <c r="AX253" s="13" t="s">
        <v>85</v>
      </c>
      <c r="AY253" s="188" t="s">
        <v>219</v>
      </c>
    </row>
    <row r="254" spans="1:51" s="13" customFormat="1" ht="12">
      <c r="A254" s="13"/>
      <c r="B254" s="186"/>
      <c r="C254" s="13"/>
      <c r="D254" s="187" t="s">
        <v>227</v>
      </c>
      <c r="E254" s="188" t="s">
        <v>428</v>
      </c>
      <c r="F254" s="189" t="s">
        <v>429</v>
      </c>
      <c r="G254" s="13"/>
      <c r="H254" s="190">
        <v>1004.176</v>
      </c>
      <c r="I254" s="191"/>
      <c r="J254" s="13"/>
      <c r="K254" s="13"/>
      <c r="L254" s="186"/>
      <c r="M254" s="192"/>
      <c r="N254" s="193"/>
      <c r="O254" s="193"/>
      <c r="P254" s="193"/>
      <c r="Q254" s="193"/>
      <c r="R254" s="193"/>
      <c r="S254" s="193"/>
      <c r="T254" s="19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8" t="s">
        <v>227</v>
      </c>
      <c r="AU254" s="188" t="s">
        <v>95</v>
      </c>
      <c r="AV254" s="13" t="s">
        <v>95</v>
      </c>
      <c r="AW254" s="13" t="s">
        <v>42</v>
      </c>
      <c r="AX254" s="13" t="s">
        <v>85</v>
      </c>
      <c r="AY254" s="188" t="s">
        <v>219</v>
      </c>
    </row>
    <row r="255" spans="1:51" s="14" customFormat="1" ht="12">
      <c r="A255" s="14"/>
      <c r="B255" s="195"/>
      <c r="C255" s="14"/>
      <c r="D255" s="187" t="s">
        <v>227</v>
      </c>
      <c r="E255" s="196" t="s">
        <v>1</v>
      </c>
      <c r="F255" s="197" t="s">
        <v>231</v>
      </c>
      <c r="G255" s="14"/>
      <c r="H255" s="198">
        <v>1135.176</v>
      </c>
      <c r="I255" s="199"/>
      <c r="J255" s="14"/>
      <c r="K255" s="14"/>
      <c r="L255" s="195"/>
      <c r="M255" s="200"/>
      <c r="N255" s="201"/>
      <c r="O255" s="201"/>
      <c r="P255" s="201"/>
      <c r="Q255" s="201"/>
      <c r="R255" s="201"/>
      <c r="S255" s="201"/>
      <c r="T255" s="20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196" t="s">
        <v>227</v>
      </c>
      <c r="AU255" s="196" t="s">
        <v>95</v>
      </c>
      <c r="AV255" s="14" t="s">
        <v>104</v>
      </c>
      <c r="AW255" s="14" t="s">
        <v>42</v>
      </c>
      <c r="AX255" s="14" t="s">
        <v>93</v>
      </c>
      <c r="AY255" s="196" t="s">
        <v>219</v>
      </c>
    </row>
    <row r="256" spans="1:65" s="2" customFormat="1" ht="24.15" customHeight="1">
      <c r="A256" s="39"/>
      <c r="B256" s="171"/>
      <c r="C256" s="172" t="s">
        <v>430</v>
      </c>
      <c r="D256" s="172" t="s">
        <v>221</v>
      </c>
      <c r="E256" s="173" t="s">
        <v>431</v>
      </c>
      <c r="F256" s="174" t="s">
        <v>432</v>
      </c>
      <c r="G256" s="175" t="s">
        <v>224</v>
      </c>
      <c r="H256" s="176">
        <v>86.24</v>
      </c>
      <c r="I256" s="177"/>
      <c r="J256" s="178">
        <f>ROUND(I256*H256,2)</f>
        <v>0</v>
      </c>
      <c r="K256" s="179"/>
      <c r="L256" s="40"/>
      <c r="M256" s="180" t="s">
        <v>1</v>
      </c>
      <c r="N256" s="181" t="s">
        <v>50</v>
      </c>
      <c r="O256" s="78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184" t="s">
        <v>225</v>
      </c>
      <c r="AT256" s="184" t="s">
        <v>221</v>
      </c>
      <c r="AU256" s="184" t="s">
        <v>95</v>
      </c>
      <c r="AY256" s="19" t="s">
        <v>219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9" t="s">
        <v>93</v>
      </c>
      <c r="BK256" s="185">
        <f>ROUND(I256*H256,2)</f>
        <v>0</v>
      </c>
      <c r="BL256" s="19" t="s">
        <v>225</v>
      </c>
      <c r="BM256" s="184" t="s">
        <v>433</v>
      </c>
    </row>
    <row r="257" spans="1:51" s="13" customFormat="1" ht="12">
      <c r="A257" s="13"/>
      <c r="B257" s="186"/>
      <c r="C257" s="13"/>
      <c r="D257" s="187" t="s">
        <v>227</v>
      </c>
      <c r="E257" s="188" t="s">
        <v>434</v>
      </c>
      <c r="F257" s="189" t="s">
        <v>435</v>
      </c>
      <c r="G257" s="13"/>
      <c r="H257" s="190">
        <v>86.24</v>
      </c>
      <c r="I257" s="191"/>
      <c r="J257" s="13"/>
      <c r="K257" s="13"/>
      <c r="L257" s="186"/>
      <c r="M257" s="192"/>
      <c r="N257" s="193"/>
      <c r="O257" s="193"/>
      <c r="P257" s="193"/>
      <c r="Q257" s="193"/>
      <c r="R257" s="193"/>
      <c r="S257" s="193"/>
      <c r="T257" s="19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8" t="s">
        <v>227</v>
      </c>
      <c r="AU257" s="188" t="s">
        <v>95</v>
      </c>
      <c r="AV257" s="13" t="s">
        <v>95</v>
      </c>
      <c r="AW257" s="13" t="s">
        <v>42</v>
      </c>
      <c r="AX257" s="13" t="s">
        <v>93</v>
      </c>
      <c r="AY257" s="188" t="s">
        <v>219</v>
      </c>
    </row>
    <row r="258" spans="1:65" s="2" customFormat="1" ht="24.15" customHeight="1">
      <c r="A258" s="39"/>
      <c r="B258" s="171"/>
      <c r="C258" s="172" t="s">
        <v>436</v>
      </c>
      <c r="D258" s="172" t="s">
        <v>221</v>
      </c>
      <c r="E258" s="173" t="s">
        <v>437</v>
      </c>
      <c r="F258" s="174" t="s">
        <v>438</v>
      </c>
      <c r="G258" s="175" t="s">
        <v>224</v>
      </c>
      <c r="H258" s="176">
        <v>13.904</v>
      </c>
      <c r="I258" s="177"/>
      <c r="J258" s="178">
        <f>ROUND(I258*H258,2)</f>
        <v>0</v>
      </c>
      <c r="K258" s="179"/>
      <c r="L258" s="40"/>
      <c r="M258" s="180" t="s">
        <v>1</v>
      </c>
      <c r="N258" s="181" t="s">
        <v>50</v>
      </c>
      <c r="O258" s="78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184" t="s">
        <v>225</v>
      </c>
      <c r="AT258" s="184" t="s">
        <v>221</v>
      </c>
      <c r="AU258" s="184" t="s">
        <v>95</v>
      </c>
      <c r="AY258" s="19" t="s">
        <v>219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9" t="s">
        <v>93</v>
      </c>
      <c r="BK258" s="185">
        <f>ROUND(I258*H258,2)</f>
        <v>0</v>
      </c>
      <c r="BL258" s="19" t="s">
        <v>225</v>
      </c>
      <c r="BM258" s="184" t="s">
        <v>439</v>
      </c>
    </row>
    <row r="259" spans="1:51" s="13" customFormat="1" ht="12">
      <c r="A259" s="13"/>
      <c r="B259" s="186"/>
      <c r="C259" s="13"/>
      <c r="D259" s="187" t="s">
        <v>227</v>
      </c>
      <c r="E259" s="188" t="s">
        <v>440</v>
      </c>
      <c r="F259" s="189" t="s">
        <v>129</v>
      </c>
      <c r="G259" s="13"/>
      <c r="H259" s="190">
        <v>13.904</v>
      </c>
      <c r="I259" s="191"/>
      <c r="J259" s="13"/>
      <c r="K259" s="13"/>
      <c r="L259" s="186"/>
      <c r="M259" s="192"/>
      <c r="N259" s="193"/>
      <c r="O259" s="193"/>
      <c r="P259" s="193"/>
      <c r="Q259" s="193"/>
      <c r="R259" s="193"/>
      <c r="S259" s="193"/>
      <c r="T259" s="19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8" t="s">
        <v>227</v>
      </c>
      <c r="AU259" s="188" t="s">
        <v>95</v>
      </c>
      <c r="AV259" s="13" t="s">
        <v>95</v>
      </c>
      <c r="AW259" s="13" t="s">
        <v>42</v>
      </c>
      <c r="AX259" s="13" t="s">
        <v>93</v>
      </c>
      <c r="AY259" s="188" t="s">
        <v>219</v>
      </c>
    </row>
    <row r="260" spans="1:63" s="12" customFormat="1" ht="22.8" customHeight="1">
      <c r="A260" s="12"/>
      <c r="B260" s="158"/>
      <c r="C260" s="12"/>
      <c r="D260" s="159" t="s">
        <v>84</v>
      </c>
      <c r="E260" s="169" t="s">
        <v>128</v>
      </c>
      <c r="F260" s="169" t="s">
        <v>441</v>
      </c>
      <c r="G260" s="12"/>
      <c r="H260" s="12"/>
      <c r="I260" s="161"/>
      <c r="J260" s="170">
        <f>BK260</f>
        <v>0</v>
      </c>
      <c r="K260" s="12"/>
      <c r="L260" s="158"/>
      <c r="M260" s="163"/>
      <c r="N260" s="164"/>
      <c r="O260" s="164"/>
      <c r="P260" s="165">
        <f>SUM(P261:P325)</f>
        <v>0</v>
      </c>
      <c r="Q260" s="164"/>
      <c r="R260" s="165">
        <f>SUM(R261:R325)</f>
        <v>17.633946</v>
      </c>
      <c r="S260" s="164"/>
      <c r="T260" s="166">
        <f>SUM(T261:T325)</f>
        <v>1.1020200000000002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9" t="s">
        <v>93</v>
      </c>
      <c r="AT260" s="167" t="s">
        <v>84</v>
      </c>
      <c r="AU260" s="167" t="s">
        <v>93</v>
      </c>
      <c r="AY260" s="159" t="s">
        <v>219</v>
      </c>
      <c r="BK260" s="168">
        <f>SUM(BK261:BK325)</f>
        <v>0</v>
      </c>
    </row>
    <row r="261" spans="1:65" s="2" customFormat="1" ht="24.15" customHeight="1">
      <c r="A261" s="39"/>
      <c r="B261" s="171"/>
      <c r="C261" s="172" t="s">
        <v>442</v>
      </c>
      <c r="D261" s="172" t="s">
        <v>221</v>
      </c>
      <c r="E261" s="173" t="s">
        <v>443</v>
      </c>
      <c r="F261" s="174" t="s">
        <v>444</v>
      </c>
      <c r="G261" s="175" t="s">
        <v>269</v>
      </c>
      <c r="H261" s="176">
        <v>635.1</v>
      </c>
      <c r="I261" s="177"/>
      <c r="J261" s="178">
        <f>ROUND(I261*H261,2)</f>
        <v>0</v>
      </c>
      <c r="K261" s="179"/>
      <c r="L261" s="40"/>
      <c r="M261" s="180" t="s">
        <v>1</v>
      </c>
      <c r="N261" s="181" t="s">
        <v>50</v>
      </c>
      <c r="O261" s="78"/>
      <c r="P261" s="182">
        <f>O261*H261</f>
        <v>0</v>
      </c>
      <c r="Q261" s="182">
        <v>0</v>
      </c>
      <c r="R261" s="182">
        <f>Q261*H261</f>
        <v>0</v>
      </c>
      <c r="S261" s="182">
        <v>0</v>
      </c>
      <c r="T261" s="18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184" t="s">
        <v>225</v>
      </c>
      <c r="AT261" s="184" t="s">
        <v>221</v>
      </c>
      <c r="AU261" s="184" t="s">
        <v>95</v>
      </c>
      <c r="AY261" s="19" t="s">
        <v>219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9" t="s">
        <v>93</v>
      </c>
      <c r="BK261" s="185">
        <f>ROUND(I261*H261,2)</f>
        <v>0</v>
      </c>
      <c r="BL261" s="19" t="s">
        <v>225</v>
      </c>
      <c r="BM261" s="184" t="s">
        <v>445</v>
      </c>
    </row>
    <row r="262" spans="1:51" s="13" customFormat="1" ht="12">
      <c r="A262" s="13"/>
      <c r="B262" s="186"/>
      <c r="C262" s="13"/>
      <c r="D262" s="187" t="s">
        <v>227</v>
      </c>
      <c r="E262" s="188" t="s">
        <v>1</v>
      </c>
      <c r="F262" s="189" t="s">
        <v>101</v>
      </c>
      <c r="G262" s="13"/>
      <c r="H262" s="190">
        <v>635.1</v>
      </c>
      <c r="I262" s="191"/>
      <c r="J262" s="13"/>
      <c r="K262" s="13"/>
      <c r="L262" s="186"/>
      <c r="M262" s="192"/>
      <c r="N262" s="193"/>
      <c r="O262" s="193"/>
      <c r="P262" s="193"/>
      <c r="Q262" s="193"/>
      <c r="R262" s="193"/>
      <c r="S262" s="193"/>
      <c r="T262" s="19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8" t="s">
        <v>227</v>
      </c>
      <c r="AU262" s="188" t="s">
        <v>95</v>
      </c>
      <c r="AV262" s="13" t="s">
        <v>95</v>
      </c>
      <c r="AW262" s="13" t="s">
        <v>42</v>
      </c>
      <c r="AX262" s="13" t="s">
        <v>93</v>
      </c>
      <c r="AY262" s="188" t="s">
        <v>219</v>
      </c>
    </row>
    <row r="263" spans="1:65" s="2" customFormat="1" ht="24.15" customHeight="1">
      <c r="A263" s="39"/>
      <c r="B263" s="171"/>
      <c r="C263" s="218" t="s">
        <v>446</v>
      </c>
      <c r="D263" s="218" t="s">
        <v>363</v>
      </c>
      <c r="E263" s="219" t="s">
        <v>447</v>
      </c>
      <c r="F263" s="220" t="s">
        <v>448</v>
      </c>
      <c r="G263" s="221" t="s">
        <v>269</v>
      </c>
      <c r="H263" s="222">
        <v>635.1</v>
      </c>
      <c r="I263" s="223"/>
      <c r="J263" s="224">
        <f>ROUND(I263*H263,2)</f>
        <v>0</v>
      </c>
      <c r="K263" s="225"/>
      <c r="L263" s="226"/>
      <c r="M263" s="227" t="s">
        <v>1</v>
      </c>
      <c r="N263" s="228" t="s">
        <v>50</v>
      </c>
      <c r="O263" s="78"/>
      <c r="P263" s="182">
        <f>O263*H263</f>
        <v>0</v>
      </c>
      <c r="Q263" s="182">
        <v>0.0145</v>
      </c>
      <c r="R263" s="182">
        <f>Q263*H263</f>
        <v>9.208950000000002</v>
      </c>
      <c r="S263" s="182">
        <v>0</v>
      </c>
      <c r="T263" s="18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184" t="s">
        <v>128</v>
      </c>
      <c r="AT263" s="184" t="s">
        <v>363</v>
      </c>
      <c r="AU263" s="184" t="s">
        <v>95</v>
      </c>
      <c r="AY263" s="19" t="s">
        <v>219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9" t="s">
        <v>93</v>
      </c>
      <c r="BK263" s="185">
        <f>ROUND(I263*H263,2)</f>
        <v>0</v>
      </c>
      <c r="BL263" s="19" t="s">
        <v>225</v>
      </c>
      <c r="BM263" s="184" t="s">
        <v>449</v>
      </c>
    </row>
    <row r="264" spans="1:51" s="13" customFormat="1" ht="12">
      <c r="A264" s="13"/>
      <c r="B264" s="186"/>
      <c r="C264" s="13"/>
      <c r="D264" s="187" t="s">
        <v>227</v>
      </c>
      <c r="E264" s="188" t="s">
        <v>1</v>
      </c>
      <c r="F264" s="189" t="s">
        <v>101</v>
      </c>
      <c r="G264" s="13"/>
      <c r="H264" s="190">
        <v>635.1</v>
      </c>
      <c r="I264" s="191"/>
      <c r="J264" s="13"/>
      <c r="K264" s="13"/>
      <c r="L264" s="186"/>
      <c r="M264" s="192"/>
      <c r="N264" s="193"/>
      <c r="O264" s="193"/>
      <c r="P264" s="193"/>
      <c r="Q264" s="193"/>
      <c r="R264" s="193"/>
      <c r="S264" s="193"/>
      <c r="T264" s="19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8" t="s">
        <v>227</v>
      </c>
      <c r="AU264" s="188" t="s">
        <v>95</v>
      </c>
      <c r="AV264" s="13" t="s">
        <v>95</v>
      </c>
      <c r="AW264" s="13" t="s">
        <v>42</v>
      </c>
      <c r="AX264" s="13" t="s">
        <v>93</v>
      </c>
      <c r="AY264" s="188" t="s">
        <v>219</v>
      </c>
    </row>
    <row r="265" spans="1:65" s="2" customFormat="1" ht="24.15" customHeight="1">
      <c r="A265" s="39"/>
      <c r="B265" s="171"/>
      <c r="C265" s="172" t="s">
        <v>450</v>
      </c>
      <c r="D265" s="172" t="s">
        <v>221</v>
      </c>
      <c r="E265" s="173" t="s">
        <v>451</v>
      </c>
      <c r="F265" s="174" t="s">
        <v>452</v>
      </c>
      <c r="G265" s="175" t="s">
        <v>453</v>
      </c>
      <c r="H265" s="176">
        <v>18</v>
      </c>
      <c r="I265" s="177"/>
      <c r="J265" s="178">
        <f>ROUND(I265*H265,2)</f>
        <v>0</v>
      </c>
      <c r="K265" s="179"/>
      <c r="L265" s="40"/>
      <c r="M265" s="180" t="s">
        <v>1</v>
      </c>
      <c r="N265" s="181" t="s">
        <v>50</v>
      </c>
      <c r="O265" s="78"/>
      <c r="P265" s="182">
        <f>O265*H265</f>
        <v>0</v>
      </c>
      <c r="Q265" s="182">
        <v>0</v>
      </c>
      <c r="R265" s="182">
        <f>Q265*H265</f>
        <v>0</v>
      </c>
      <c r="S265" s="182">
        <v>0.008</v>
      </c>
      <c r="T265" s="183">
        <f>S265*H265</f>
        <v>0.14400000000000002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184" t="s">
        <v>225</v>
      </c>
      <c r="AT265" s="184" t="s">
        <v>221</v>
      </c>
      <c r="AU265" s="184" t="s">
        <v>95</v>
      </c>
      <c r="AY265" s="19" t="s">
        <v>219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9" t="s">
        <v>93</v>
      </c>
      <c r="BK265" s="185">
        <f>ROUND(I265*H265,2)</f>
        <v>0</v>
      </c>
      <c r="BL265" s="19" t="s">
        <v>225</v>
      </c>
      <c r="BM265" s="184" t="s">
        <v>454</v>
      </c>
    </row>
    <row r="266" spans="1:65" s="2" customFormat="1" ht="24.15" customHeight="1">
      <c r="A266" s="39"/>
      <c r="B266" s="171"/>
      <c r="C266" s="218" t="s">
        <v>455</v>
      </c>
      <c r="D266" s="218" t="s">
        <v>363</v>
      </c>
      <c r="E266" s="219" t="s">
        <v>456</v>
      </c>
      <c r="F266" s="220" t="s">
        <v>457</v>
      </c>
      <c r="G266" s="221" t="s">
        <v>453</v>
      </c>
      <c r="H266" s="222">
        <v>7</v>
      </c>
      <c r="I266" s="223"/>
      <c r="J266" s="224">
        <f>ROUND(I266*H266,2)</f>
        <v>0</v>
      </c>
      <c r="K266" s="225"/>
      <c r="L266" s="226"/>
      <c r="M266" s="227" t="s">
        <v>1</v>
      </c>
      <c r="N266" s="228" t="s">
        <v>50</v>
      </c>
      <c r="O266" s="78"/>
      <c r="P266" s="182">
        <f>O266*H266</f>
        <v>0</v>
      </c>
      <c r="Q266" s="182">
        <v>0.0065</v>
      </c>
      <c r="R266" s="182">
        <f>Q266*H266</f>
        <v>0.0455</v>
      </c>
      <c r="S266" s="182">
        <v>0</v>
      </c>
      <c r="T266" s="18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184" t="s">
        <v>128</v>
      </c>
      <c r="AT266" s="184" t="s">
        <v>363</v>
      </c>
      <c r="AU266" s="184" t="s">
        <v>95</v>
      </c>
      <c r="AY266" s="19" t="s">
        <v>219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9" t="s">
        <v>93</v>
      </c>
      <c r="BK266" s="185">
        <f>ROUND(I266*H266,2)</f>
        <v>0</v>
      </c>
      <c r="BL266" s="19" t="s">
        <v>225</v>
      </c>
      <c r="BM266" s="184" t="s">
        <v>458</v>
      </c>
    </row>
    <row r="267" spans="1:65" s="2" customFormat="1" ht="24.15" customHeight="1">
      <c r="A267" s="39"/>
      <c r="B267" s="171"/>
      <c r="C267" s="218" t="s">
        <v>459</v>
      </c>
      <c r="D267" s="218" t="s">
        <v>363</v>
      </c>
      <c r="E267" s="219" t="s">
        <v>460</v>
      </c>
      <c r="F267" s="220" t="s">
        <v>461</v>
      </c>
      <c r="G267" s="221" t="s">
        <v>453</v>
      </c>
      <c r="H267" s="222">
        <v>3</v>
      </c>
      <c r="I267" s="223"/>
      <c r="J267" s="224">
        <f>ROUND(I267*H267,2)</f>
        <v>0</v>
      </c>
      <c r="K267" s="225"/>
      <c r="L267" s="226"/>
      <c r="M267" s="227" t="s">
        <v>1</v>
      </c>
      <c r="N267" s="228" t="s">
        <v>50</v>
      </c>
      <c r="O267" s="78"/>
      <c r="P267" s="182">
        <f>O267*H267</f>
        <v>0</v>
      </c>
      <c r="Q267" s="182">
        <v>0.0067</v>
      </c>
      <c r="R267" s="182">
        <f>Q267*H267</f>
        <v>0.0201</v>
      </c>
      <c r="S267" s="182">
        <v>0</v>
      </c>
      <c r="T267" s="18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184" t="s">
        <v>128</v>
      </c>
      <c r="AT267" s="184" t="s">
        <v>363</v>
      </c>
      <c r="AU267" s="184" t="s">
        <v>95</v>
      </c>
      <c r="AY267" s="19" t="s">
        <v>219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9" t="s">
        <v>93</v>
      </c>
      <c r="BK267" s="185">
        <f>ROUND(I267*H267,2)</f>
        <v>0</v>
      </c>
      <c r="BL267" s="19" t="s">
        <v>225</v>
      </c>
      <c r="BM267" s="184" t="s">
        <v>462</v>
      </c>
    </row>
    <row r="268" spans="1:65" s="2" customFormat="1" ht="24.15" customHeight="1">
      <c r="A268" s="39"/>
      <c r="B268" s="171"/>
      <c r="C268" s="218" t="s">
        <v>463</v>
      </c>
      <c r="D268" s="218" t="s">
        <v>363</v>
      </c>
      <c r="E268" s="219" t="s">
        <v>464</v>
      </c>
      <c r="F268" s="220" t="s">
        <v>465</v>
      </c>
      <c r="G268" s="221" t="s">
        <v>453</v>
      </c>
      <c r="H268" s="222">
        <v>4</v>
      </c>
      <c r="I268" s="223"/>
      <c r="J268" s="224">
        <f>ROUND(I268*H268,2)</f>
        <v>0</v>
      </c>
      <c r="K268" s="225"/>
      <c r="L268" s="226"/>
      <c r="M268" s="227" t="s">
        <v>1</v>
      </c>
      <c r="N268" s="228" t="s">
        <v>50</v>
      </c>
      <c r="O268" s="78"/>
      <c r="P268" s="182">
        <f>O268*H268</f>
        <v>0</v>
      </c>
      <c r="Q268" s="182">
        <v>0.0087</v>
      </c>
      <c r="R268" s="182">
        <f>Q268*H268</f>
        <v>0.0348</v>
      </c>
      <c r="S268" s="182">
        <v>0</v>
      </c>
      <c r="T268" s="18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184" t="s">
        <v>128</v>
      </c>
      <c r="AT268" s="184" t="s">
        <v>363</v>
      </c>
      <c r="AU268" s="184" t="s">
        <v>95</v>
      </c>
      <c r="AY268" s="19" t="s">
        <v>219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9" t="s">
        <v>93</v>
      </c>
      <c r="BK268" s="185">
        <f>ROUND(I268*H268,2)</f>
        <v>0</v>
      </c>
      <c r="BL268" s="19" t="s">
        <v>225</v>
      </c>
      <c r="BM268" s="184" t="s">
        <v>466</v>
      </c>
    </row>
    <row r="269" spans="1:65" s="2" customFormat="1" ht="24.15" customHeight="1">
      <c r="A269" s="39"/>
      <c r="B269" s="171"/>
      <c r="C269" s="218" t="s">
        <v>467</v>
      </c>
      <c r="D269" s="218" t="s">
        <v>363</v>
      </c>
      <c r="E269" s="219" t="s">
        <v>468</v>
      </c>
      <c r="F269" s="220" t="s">
        <v>469</v>
      </c>
      <c r="G269" s="221" t="s">
        <v>453</v>
      </c>
      <c r="H269" s="222">
        <v>4</v>
      </c>
      <c r="I269" s="223"/>
      <c r="J269" s="224">
        <f>ROUND(I269*H269,2)</f>
        <v>0</v>
      </c>
      <c r="K269" s="225"/>
      <c r="L269" s="226"/>
      <c r="M269" s="227" t="s">
        <v>1</v>
      </c>
      <c r="N269" s="228" t="s">
        <v>50</v>
      </c>
      <c r="O269" s="78"/>
      <c r="P269" s="182">
        <f>O269*H269</f>
        <v>0</v>
      </c>
      <c r="Q269" s="182">
        <v>0.0072</v>
      </c>
      <c r="R269" s="182">
        <f>Q269*H269</f>
        <v>0.0288</v>
      </c>
      <c r="S269" s="182">
        <v>0</v>
      </c>
      <c r="T269" s="18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184" t="s">
        <v>128</v>
      </c>
      <c r="AT269" s="184" t="s">
        <v>363</v>
      </c>
      <c r="AU269" s="184" t="s">
        <v>95</v>
      </c>
      <c r="AY269" s="19" t="s">
        <v>219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9" t="s">
        <v>93</v>
      </c>
      <c r="BK269" s="185">
        <f>ROUND(I269*H269,2)</f>
        <v>0</v>
      </c>
      <c r="BL269" s="19" t="s">
        <v>225</v>
      </c>
      <c r="BM269" s="184" t="s">
        <v>470</v>
      </c>
    </row>
    <row r="270" spans="1:65" s="2" customFormat="1" ht="24.15" customHeight="1">
      <c r="A270" s="39"/>
      <c r="B270" s="171"/>
      <c r="C270" s="172" t="s">
        <v>471</v>
      </c>
      <c r="D270" s="172" t="s">
        <v>221</v>
      </c>
      <c r="E270" s="173" t="s">
        <v>472</v>
      </c>
      <c r="F270" s="174" t="s">
        <v>473</v>
      </c>
      <c r="G270" s="175" t="s">
        <v>453</v>
      </c>
      <c r="H270" s="176">
        <v>17</v>
      </c>
      <c r="I270" s="177"/>
      <c r="J270" s="178">
        <f>ROUND(I270*H270,2)</f>
        <v>0</v>
      </c>
      <c r="K270" s="179"/>
      <c r="L270" s="40"/>
      <c r="M270" s="180" t="s">
        <v>1</v>
      </c>
      <c r="N270" s="181" t="s">
        <v>50</v>
      </c>
      <c r="O270" s="78"/>
      <c r="P270" s="182">
        <f>O270*H270</f>
        <v>0</v>
      </c>
      <c r="Q270" s="182">
        <v>0.00167</v>
      </c>
      <c r="R270" s="182">
        <f>Q270*H270</f>
        <v>0.028390000000000002</v>
      </c>
      <c r="S270" s="182">
        <v>0.01067</v>
      </c>
      <c r="T270" s="183">
        <f>S270*H270</f>
        <v>0.18139000000000002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184" t="s">
        <v>225</v>
      </c>
      <c r="AT270" s="184" t="s">
        <v>221</v>
      </c>
      <c r="AU270" s="184" t="s">
        <v>95</v>
      </c>
      <c r="AY270" s="19" t="s">
        <v>219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9" t="s">
        <v>93</v>
      </c>
      <c r="BK270" s="185">
        <f>ROUND(I270*H270,2)</f>
        <v>0</v>
      </c>
      <c r="BL270" s="19" t="s">
        <v>225</v>
      </c>
      <c r="BM270" s="184" t="s">
        <v>474</v>
      </c>
    </row>
    <row r="271" spans="1:65" s="2" customFormat="1" ht="16.5" customHeight="1">
      <c r="A271" s="39"/>
      <c r="B271" s="171"/>
      <c r="C271" s="218" t="s">
        <v>475</v>
      </c>
      <c r="D271" s="218" t="s">
        <v>363</v>
      </c>
      <c r="E271" s="219" t="s">
        <v>476</v>
      </c>
      <c r="F271" s="220" t="s">
        <v>477</v>
      </c>
      <c r="G271" s="221" t="s">
        <v>478</v>
      </c>
      <c r="H271" s="222">
        <v>3</v>
      </c>
      <c r="I271" s="223"/>
      <c r="J271" s="224">
        <f>ROUND(I271*H271,2)</f>
        <v>0</v>
      </c>
      <c r="K271" s="225"/>
      <c r="L271" s="226"/>
      <c r="M271" s="227" t="s">
        <v>1</v>
      </c>
      <c r="N271" s="228" t="s">
        <v>50</v>
      </c>
      <c r="O271" s="78"/>
      <c r="P271" s="182">
        <f>O271*H271</f>
        <v>0</v>
      </c>
      <c r="Q271" s="182">
        <v>0.0163</v>
      </c>
      <c r="R271" s="182">
        <f>Q271*H271</f>
        <v>0.0489</v>
      </c>
      <c r="S271" s="182">
        <v>0</v>
      </c>
      <c r="T271" s="18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184" t="s">
        <v>128</v>
      </c>
      <c r="AT271" s="184" t="s">
        <v>363</v>
      </c>
      <c r="AU271" s="184" t="s">
        <v>95</v>
      </c>
      <c r="AY271" s="19" t="s">
        <v>219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9" t="s">
        <v>93</v>
      </c>
      <c r="BK271" s="185">
        <f>ROUND(I271*H271,2)</f>
        <v>0</v>
      </c>
      <c r="BL271" s="19" t="s">
        <v>225</v>
      </c>
      <c r="BM271" s="184" t="s">
        <v>479</v>
      </c>
    </row>
    <row r="272" spans="1:65" s="2" customFormat="1" ht="24.15" customHeight="1">
      <c r="A272" s="39"/>
      <c r="B272" s="171"/>
      <c r="C272" s="218" t="s">
        <v>480</v>
      </c>
      <c r="D272" s="218" t="s">
        <v>363</v>
      </c>
      <c r="E272" s="219" t="s">
        <v>481</v>
      </c>
      <c r="F272" s="220" t="s">
        <v>482</v>
      </c>
      <c r="G272" s="221" t="s">
        <v>453</v>
      </c>
      <c r="H272" s="222">
        <v>1</v>
      </c>
      <c r="I272" s="223"/>
      <c r="J272" s="224">
        <f>ROUND(I272*H272,2)</f>
        <v>0</v>
      </c>
      <c r="K272" s="225"/>
      <c r="L272" s="226"/>
      <c r="M272" s="227" t="s">
        <v>1</v>
      </c>
      <c r="N272" s="228" t="s">
        <v>50</v>
      </c>
      <c r="O272" s="78"/>
      <c r="P272" s="182">
        <f>O272*H272</f>
        <v>0</v>
      </c>
      <c r="Q272" s="182">
        <v>0.009</v>
      </c>
      <c r="R272" s="182">
        <f>Q272*H272</f>
        <v>0.009</v>
      </c>
      <c r="S272" s="182">
        <v>0</v>
      </c>
      <c r="T272" s="18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184" t="s">
        <v>128</v>
      </c>
      <c r="AT272" s="184" t="s">
        <v>363</v>
      </c>
      <c r="AU272" s="184" t="s">
        <v>95</v>
      </c>
      <c r="AY272" s="19" t="s">
        <v>219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9" t="s">
        <v>93</v>
      </c>
      <c r="BK272" s="185">
        <f>ROUND(I272*H272,2)</f>
        <v>0</v>
      </c>
      <c r="BL272" s="19" t="s">
        <v>225</v>
      </c>
      <c r="BM272" s="184" t="s">
        <v>483</v>
      </c>
    </row>
    <row r="273" spans="1:65" s="2" customFormat="1" ht="33" customHeight="1">
      <c r="A273" s="39"/>
      <c r="B273" s="171"/>
      <c r="C273" s="218" t="s">
        <v>484</v>
      </c>
      <c r="D273" s="218" t="s">
        <v>363</v>
      </c>
      <c r="E273" s="219" t="s">
        <v>485</v>
      </c>
      <c r="F273" s="220" t="s">
        <v>486</v>
      </c>
      <c r="G273" s="221" t="s">
        <v>453</v>
      </c>
      <c r="H273" s="222">
        <v>8</v>
      </c>
      <c r="I273" s="223"/>
      <c r="J273" s="224">
        <f>ROUND(I273*H273,2)</f>
        <v>0</v>
      </c>
      <c r="K273" s="225"/>
      <c r="L273" s="226"/>
      <c r="M273" s="227" t="s">
        <v>1</v>
      </c>
      <c r="N273" s="228" t="s">
        <v>50</v>
      </c>
      <c r="O273" s="78"/>
      <c r="P273" s="182">
        <f>O273*H273</f>
        <v>0</v>
      </c>
      <c r="Q273" s="182">
        <v>0.0069</v>
      </c>
      <c r="R273" s="182">
        <f>Q273*H273</f>
        <v>0.0552</v>
      </c>
      <c r="S273" s="182">
        <v>0</v>
      </c>
      <c r="T273" s="18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184" t="s">
        <v>128</v>
      </c>
      <c r="AT273" s="184" t="s">
        <v>363</v>
      </c>
      <c r="AU273" s="184" t="s">
        <v>95</v>
      </c>
      <c r="AY273" s="19" t="s">
        <v>219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9" t="s">
        <v>93</v>
      </c>
      <c r="BK273" s="185">
        <f>ROUND(I273*H273,2)</f>
        <v>0</v>
      </c>
      <c r="BL273" s="19" t="s">
        <v>225</v>
      </c>
      <c r="BM273" s="184" t="s">
        <v>487</v>
      </c>
    </row>
    <row r="274" spans="1:65" s="2" customFormat="1" ht="24.15" customHeight="1">
      <c r="A274" s="39"/>
      <c r="B274" s="171"/>
      <c r="C274" s="218" t="s">
        <v>488</v>
      </c>
      <c r="D274" s="218" t="s">
        <v>363</v>
      </c>
      <c r="E274" s="219" t="s">
        <v>489</v>
      </c>
      <c r="F274" s="220" t="s">
        <v>490</v>
      </c>
      <c r="G274" s="221" t="s">
        <v>453</v>
      </c>
      <c r="H274" s="222">
        <v>4</v>
      </c>
      <c r="I274" s="223"/>
      <c r="J274" s="224">
        <f>ROUND(I274*H274,2)</f>
        <v>0</v>
      </c>
      <c r="K274" s="225"/>
      <c r="L274" s="226"/>
      <c r="M274" s="227" t="s">
        <v>1</v>
      </c>
      <c r="N274" s="228" t="s">
        <v>50</v>
      </c>
      <c r="O274" s="78"/>
      <c r="P274" s="182">
        <f>O274*H274</f>
        <v>0</v>
      </c>
      <c r="Q274" s="182">
        <v>0.0077</v>
      </c>
      <c r="R274" s="182">
        <f>Q274*H274</f>
        <v>0.0308</v>
      </c>
      <c r="S274" s="182">
        <v>0</v>
      </c>
      <c r="T274" s="18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184" t="s">
        <v>128</v>
      </c>
      <c r="AT274" s="184" t="s">
        <v>363</v>
      </c>
      <c r="AU274" s="184" t="s">
        <v>95</v>
      </c>
      <c r="AY274" s="19" t="s">
        <v>219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9" t="s">
        <v>93</v>
      </c>
      <c r="BK274" s="185">
        <f>ROUND(I274*H274,2)</f>
        <v>0</v>
      </c>
      <c r="BL274" s="19" t="s">
        <v>225</v>
      </c>
      <c r="BM274" s="184" t="s">
        <v>491</v>
      </c>
    </row>
    <row r="275" spans="1:65" s="2" customFormat="1" ht="24.15" customHeight="1">
      <c r="A275" s="39"/>
      <c r="B275" s="171"/>
      <c r="C275" s="218" t="s">
        <v>492</v>
      </c>
      <c r="D275" s="218" t="s">
        <v>363</v>
      </c>
      <c r="E275" s="219" t="s">
        <v>493</v>
      </c>
      <c r="F275" s="220" t="s">
        <v>494</v>
      </c>
      <c r="G275" s="221" t="s">
        <v>453</v>
      </c>
      <c r="H275" s="222">
        <v>1</v>
      </c>
      <c r="I275" s="223"/>
      <c r="J275" s="224">
        <f>ROUND(I275*H275,2)</f>
        <v>0</v>
      </c>
      <c r="K275" s="225"/>
      <c r="L275" s="226"/>
      <c r="M275" s="227" t="s">
        <v>1</v>
      </c>
      <c r="N275" s="228" t="s">
        <v>50</v>
      </c>
      <c r="O275" s="78"/>
      <c r="P275" s="182">
        <f>O275*H275</f>
        <v>0</v>
      </c>
      <c r="Q275" s="182">
        <v>0.0096</v>
      </c>
      <c r="R275" s="182">
        <f>Q275*H275</f>
        <v>0.0096</v>
      </c>
      <c r="S275" s="182">
        <v>0</v>
      </c>
      <c r="T275" s="18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184" t="s">
        <v>128</v>
      </c>
      <c r="AT275" s="184" t="s">
        <v>363</v>
      </c>
      <c r="AU275" s="184" t="s">
        <v>95</v>
      </c>
      <c r="AY275" s="19" t="s">
        <v>219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9" t="s">
        <v>93</v>
      </c>
      <c r="BK275" s="185">
        <f>ROUND(I275*H275,2)</f>
        <v>0</v>
      </c>
      <c r="BL275" s="19" t="s">
        <v>225</v>
      </c>
      <c r="BM275" s="184" t="s">
        <v>495</v>
      </c>
    </row>
    <row r="276" spans="1:65" s="2" customFormat="1" ht="24.15" customHeight="1">
      <c r="A276" s="39"/>
      <c r="B276" s="171"/>
      <c r="C276" s="172" t="s">
        <v>496</v>
      </c>
      <c r="D276" s="172" t="s">
        <v>221</v>
      </c>
      <c r="E276" s="173" t="s">
        <v>497</v>
      </c>
      <c r="F276" s="174" t="s">
        <v>498</v>
      </c>
      <c r="G276" s="175" t="s">
        <v>453</v>
      </c>
      <c r="H276" s="176">
        <v>2</v>
      </c>
      <c r="I276" s="177"/>
      <c r="J276" s="178">
        <f>ROUND(I276*H276,2)</f>
        <v>0</v>
      </c>
      <c r="K276" s="179"/>
      <c r="L276" s="40"/>
      <c r="M276" s="180" t="s">
        <v>1</v>
      </c>
      <c r="N276" s="181" t="s">
        <v>50</v>
      </c>
      <c r="O276" s="78"/>
      <c r="P276" s="182">
        <f>O276*H276</f>
        <v>0</v>
      </c>
      <c r="Q276" s="182">
        <v>0</v>
      </c>
      <c r="R276" s="182">
        <f>Q276*H276</f>
        <v>0</v>
      </c>
      <c r="S276" s="182">
        <v>0.0115</v>
      </c>
      <c r="T276" s="183">
        <f>S276*H276</f>
        <v>0.023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184" t="s">
        <v>225</v>
      </c>
      <c r="AT276" s="184" t="s">
        <v>221</v>
      </c>
      <c r="AU276" s="184" t="s">
        <v>95</v>
      </c>
      <c r="AY276" s="19" t="s">
        <v>219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9" t="s">
        <v>93</v>
      </c>
      <c r="BK276" s="185">
        <f>ROUND(I276*H276,2)</f>
        <v>0</v>
      </c>
      <c r="BL276" s="19" t="s">
        <v>225</v>
      </c>
      <c r="BM276" s="184" t="s">
        <v>499</v>
      </c>
    </row>
    <row r="277" spans="1:65" s="2" customFormat="1" ht="24.15" customHeight="1">
      <c r="A277" s="39"/>
      <c r="B277" s="171"/>
      <c r="C277" s="218" t="s">
        <v>500</v>
      </c>
      <c r="D277" s="218" t="s">
        <v>363</v>
      </c>
      <c r="E277" s="219" t="s">
        <v>501</v>
      </c>
      <c r="F277" s="220" t="s">
        <v>502</v>
      </c>
      <c r="G277" s="221" t="s">
        <v>453</v>
      </c>
      <c r="H277" s="222">
        <v>2</v>
      </c>
      <c r="I277" s="223"/>
      <c r="J277" s="224">
        <f>ROUND(I277*H277,2)</f>
        <v>0</v>
      </c>
      <c r="K277" s="225"/>
      <c r="L277" s="226"/>
      <c r="M277" s="227" t="s">
        <v>1</v>
      </c>
      <c r="N277" s="228" t="s">
        <v>50</v>
      </c>
      <c r="O277" s="78"/>
      <c r="P277" s="182">
        <f>O277*H277</f>
        <v>0</v>
      </c>
      <c r="Q277" s="182">
        <v>0.0125</v>
      </c>
      <c r="R277" s="182">
        <f>Q277*H277</f>
        <v>0.025</v>
      </c>
      <c r="S277" s="182">
        <v>0</v>
      </c>
      <c r="T277" s="18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184" t="s">
        <v>128</v>
      </c>
      <c r="AT277" s="184" t="s">
        <v>363</v>
      </c>
      <c r="AU277" s="184" t="s">
        <v>95</v>
      </c>
      <c r="AY277" s="19" t="s">
        <v>219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9" t="s">
        <v>93</v>
      </c>
      <c r="BK277" s="185">
        <f>ROUND(I277*H277,2)</f>
        <v>0</v>
      </c>
      <c r="BL277" s="19" t="s">
        <v>225</v>
      </c>
      <c r="BM277" s="184" t="s">
        <v>503</v>
      </c>
    </row>
    <row r="278" spans="1:65" s="2" customFormat="1" ht="24.15" customHeight="1">
      <c r="A278" s="39"/>
      <c r="B278" s="171"/>
      <c r="C278" s="172" t="s">
        <v>504</v>
      </c>
      <c r="D278" s="172" t="s">
        <v>221</v>
      </c>
      <c r="E278" s="173" t="s">
        <v>505</v>
      </c>
      <c r="F278" s="174" t="s">
        <v>506</v>
      </c>
      <c r="G278" s="175" t="s">
        <v>453</v>
      </c>
      <c r="H278" s="176">
        <v>3</v>
      </c>
      <c r="I278" s="177"/>
      <c r="J278" s="178">
        <f>ROUND(I278*H278,2)</f>
        <v>0</v>
      </c>
      <c r="K278" s="179"/>
      <c r="L278" s="40"/>
      <c r="M278" s="180" t="s">
        <v>1</v>
      </c>
      <c r="N278" s="181" t="s">
        <v>50</v>
      </c>
      <c r="O278" s="78"/>
      <c r="P278" s="182">
        <f>O278*H278</f>
        <v>0</v>
      </c>
      <c r="Q278" s="182">
        <v>0.00171</v>
      </c>
      <c r="R278" s="182">
        <f>Q278*H278</f>
        <v>0.00513</v>
      </c>
      <c r="S278" s="182">
        <v>0.01661</v>
      </c>
      <c r="T278" s="183">
        <f>S278*H278</f>
        <v>0.04983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184" t="s">
        <v>225</v>
      </c>
      <c r="AT278" s="184" t="s">
        <v>221</v>
      </c>
      <c r="AU278" s="184" t="s">
        <v>95</v>
      </c>
      <c r="AY278" s="19" t="s">
        <v>219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9" t="s">
        <v>93</v>
      </c>
      <c r="BK278" s="185">
        <f>ROUND(I278*H278,2)</f>
        <v>0</v>
      </c>
      <c r="BL278" s="19" t="s">
        <v>225</v>
      </c>
      <c r="BM278" s="184" t="s">
        <v>507</v>
      </c>
    </row>
    <row r="279" spans="1:65" s="2" customFormat="1" ht="33" customHeight="1">
      <c r="A279" s="39"/>
      <c r="B279" s="171"/>
      <c r="C279" s="218" t="s">
        <v>508</v>
      </c>
      <c r="D279" s="218" t="s">
        <v>363</v>
      </c>
      <c r="E279" s="219" t="s">
        <v>509</v>
      </c>
      <c r="F279" s="220" t="s">
        <v>510</v>
      </c>
      <c r="G279" s="221" t="s">
        <v>453</v>
      </c>
      <c r="H279" s="222">
        <v>3</v>
      </c>
      <c r="I279" s="223"/>
      <c r="J279" s="224">
        <f>ROUND(I279*H279,2)</f>
        <v>0</v>
      </c>
      <c r="K279" s="225"/>
      <c r="L279" s="226"/>
      <c r="M279" s="227" t="s">
        <v>1</v>
      </c>
      <c r="N279" s="228" t="s">
        <v>50</v>
      </c>
      <c r="O279" s="78"/>
      <c r="P279" s="182">
        <f>O279*H279</f>
        <v>0</v>
      </c>
      <c r="Q279" s="182">
        <v>0.0145</v>
      </c>
      <c r="R279" s="182">
        <f>Q279*H279</f>
        <v>0.043500000000000004</v>
      </c>
      <c r="S279" s="182">
        <v>0</v>
      </c>
      <c r="T279" s="18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184" t="s">
        <v>128</v>
      </c>
      <c r="AT279" s="184" t="s">
        <v>363</v>
      </c>
      <c r="AU279" s="184" t="s">
        <v>95</v>
      </c>
      <c r="AY279" s="19" t="s">
        <v>219</v>
      </c>
      <c r="BE279" s="185">
        <f>IF(N279="základní",J279,0)</f>
        <v>0</v>
      </c>
      <c r="BF279" s="185">
        <f>IF(N279="snížená",J279,0)</f>
        <v>0</v>
      </c>
      <c r="BG279" s="185">
        <f>IF(N279="zákl. přenesená",J279,0)</f>
        <v>0</v>
      </c>
      <c r="BH279" s="185">
        <f>IF(N279="sníž. přenesená",J279,0)</f>
        <v>0</v>
      </c>
      <c r="BI279" s="185">
        <f>IF(N279="nulová",J279,0)</f>
        <v>0</v>
      </c>
      <c r="BJ279" s="19" t="s">
        <v>93</v>
      </c>
      <c r="BK279" s="185">
        <f>ROUND(I279*H279,2)</f>
        <v>0</v>
      </c>
      <c r="BL279" s="19" t="s">
        <v>225</v>
      </c>
      <c r="BM279" s="184" t="s">
        <v>511</v>
      </c>
    </row>
    <row r="280" spans="1:65" s="2" customFormat="1" ht="24.15" customHeight="1">
      <c r="A280" s="39"/>
      <c r="B280" s="171"/>
      <c r="C280" s="172" t="s">
        <v>512</v>
      </c>
      <c r="D280" s="172" t="s">
        <v>221</v>
      </c>
      <c r="E280" s="173" t="s">
        <v>513</v>
      </c>
      <c r="F280" s="174" t="s">
        <v>514</v>
      </c>
      <c r="G280" s="175" t="s">
        <v>269</v>
      </c>
      <c r="H280" s="176">
        <v>44.1</v>
      </c>
      <c r="I280" s="177"/>
      <c r="J280" s="178">
        <f>ROUND(I280*H280,2)</f>
        <v>0</v>
      </c>
      <c r="K280" s="179"/>
      <c r="L280" s="40"/>
      <c r="M280" s="180" t="s">
        <v>1</v>
      </c>
      <c r="N280" s="181" t="s">
        <v>50</v>
      </c>
      <c r="O280" s="78"/>
      <c r="P280" s="182">
        <f>O280*H280</f>
        <v>0</v>
      </c>
      <c r="Q280" s="182">
        <v>0</v>
      </c>
      <c r="R280" s="182">
        <f>Q280*H280</f>
        <v>0</v>
      </c>
      <c r="S280" s="182">
        <v>0</v>
      </c>
      <c r="T280" s="18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184" t="s">
        <v>225</v>
      </c>
      <c r="AT280" s="184" t="s">
        <v>221</v>
      </c>
      <c r="AU280" s="184" t="s">
        <v>95</v>
      </c>
      <c r="AY280" s="19" t="s">
        <v>219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19" t="s">
        <v>93</v>
      </c>
      <c r="BK280" s="185">
        <f>ROUND(I280*H280,2)</f>
        <v>0</v>
      </c>
      <c r="BL280" s="19" t="s">
        <v>225</v>
      </c>
      <c r="BM280" s="184" t="s">
        <v>515</v>
      </c>
    </row>
    <row r="281" spans="1:51" s="13" customFormat="1" ht="12">
      <c r="A281" s="13"/>
      <c r="B281" s="186"/>
      <c r="C281" s="13"/>
      <c r="D281" s="187" t="s">
        <v>227</v>
      </c>
      <c r="E281" s="188" t="s">
        <v>1</v>
      </c>
      <c r="F281" s="189" t="s">
        <v>105</v>
      </c>
      <c r="G281" s="13"/>
      <c r="H281" s="190">
        <v>44.1</v>
      </c>
      <c r="I281" s="191"/>
      <c r="J281" s="13"/>
      <c r="K281" s="13"/>
      <c r="L281" s="186"/>
      <c r="M281" s="192"/>
      <c r="N281" s="193"/>
      <c r="O281" s="193"/>
      <c r="P281" s="193"/>
      <c r="Q281" s="193"/>
      <c r="R281" s="193"/>
      <c r="S281" s="193"/>
      <c r="T281" s="19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8" t="s">
        <v>227</v>
      </c>
      <c r="AU281" s="188" t="s">
        <v>95</v>
      </c>
      <c r="AV281" s="13" t="s">
        <v>95</v>
      </c>
      <c r="AW281" s="13" t="s">
        <v>42</v>
      </c>
      <c r="AX281" s="13" t="s">
        <v>93</v>
      </c>
      <c r="AY281" s="188" t="s">
        <v>219</v>
      </c>
    </row>
    <row r="282" spans="1:65" s="2" customFormat="1" ht="21.75" customHeight="1">
      <c r="A282" s="39"/>
      <c r="B282" s="171"/>
      <c r="C282" s="218" t="s">
        <v>516</v>
      </c>
      <c r="D282" s="218" t="s">
        <v>363</v>
      </c>
      <c r="E282" s="219" t="s">
        <v>517</v>
      </c>
      <c r="F282" s="220" t="s">
        <v>518</v>
      </c>
      <c r="G282" s="221" t="s">
        <v>269</v>
      </c>
      <c r="H282" s="222">
        <v>44.1</v>
      </c>
      <c r="I282" s="223"/>
      <c r="J282" s="224">
        <f>ROUND(I282*H282,2)</f>
        <v>0</v>
      </c>
      <c r="K282" s="225"/>
      <c r="L282" s="226"/>
      <c r="M282" s="227" t="s">
        <v>1</v>
      </c>
      <c r="N282" s="228" t="s">
        <v>50</v>
      </c>
      <c r="O282" s="78"/>
      <c r="P282" s="182">
        <f>O282*H282</f>
        <v>0</v>
      </c>
      <c r="Q282" s="182">
        <v>0.00028</v>
      </c>
      <c r="R282" s="182">
        <f>Q282*H282</f>
        <v>0.012348</v>
      </c>
      <c r="S282" s="182">
        <v>0</v>
      </c>
      <c r="T282" s="18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184" t="s">
        <v>128</v>
      </c>
      <c r="AT282" s="184" t="s">
        <v>363</v>
      </c>
      <c r="AU282" s="184" t="s">
        <v>95</v>
      </c>
      <c r="AY282" s="19" t="s">
        <v>219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9" t="s">
        <v>93</v>
      </c>
      <c r="BK282" s="185">
        <f>ROUND(I282*H282,2)</f>
        <v>0</v>
      </c>
      <c r="BL282" s="19" t="s">
        <v>225</v>
      </c>
      <c r="BM282" s="184" t="s">
        <v>519</v>
      </c>
    </row>
    <row r="283" spans="1:51" s="13" customFormat="1" ht="12">
      <c r="A283" s="13"/>
      <c r="B283" s="186"/>
      <c r="C283" s="13"/>
      <c r="D283" s="187" t="s">
        <v>227</v>
      </c>
      <c r="E283" s="188" t="s">
        <v>1</v>
      </c>
      <c r="F283" s="189" t="s">
        <v>105</v>
      </c>
      <c r="G283" s="13"/>
      <c r="H283" s="190">
        <v>44.1</v>
      </c>
      <c r="I283" s="191"/>
      <c r="J283" s="13"/>
      <c r="K283" s="13"/>
      <c r="L283" s="186"/>
      <c r="M283" s="192"/>
      <c r="N283" s="193"/>
      <c r="O283" s="193"/>
      <c r="P283" s="193"/>
      <c r="Q283" s="193"/>
      <c r="R283" s="193"/>
      <c r="S283" s="193"/>
      <c r="T283" s="19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8" t="s">
        <v>227</v>
      </c>
      <c r="AU283" s="188" t="s">
        <v>95</v>
      </c>
      <c r="AV283" s="13" t="s">
        <v>95</v>
      </c>
      <c r="AW283" s="13" t="s">
        <v>42</v>
      </c>
      <c r="AX283" s="13" t="s">
        <v>93</v>
      </c>
      <c r="AY283" s="188" t="s">
        <v>219</v>
      </c>
    </row>
    <row r="284" spans="1:65" s="2" customFormat="1" ht="24.15" customHeight="1">
      <c r="A284" s="39"/>
      <c r="B284" s="171"/>
      <c r="C284" s="172" t="s">
        <v>520</v>
      </c>
      <c r="D284" s="172" t="s">
        <v>221</v>
      </c>
      <c r="E284" s="173" t="s">
        <v>521</v>
      </c>
      <c r="F284" s="174" t="s">
        <v>522</v>
      </c>
      <c r="G284" s="175" t="s">
        <v>269</v>
      </c>
      <c r="H284" s="176">
        <v>9</v>
      </c>
      <c r="I284" s="177"/>
      <c r="J284" s="178">
        <f>ROUND(I284*H284,2)</f>
        <v>0</v>
      </c>
      <c r="K284" s="179"/>
      <c r="L284" s="40"/>
      <c r="M284" s="180" t="s">
        <v>1</v>
      </c>
      <c r="N284" s="181" t="s">
        <v>50</v>
      </c>
      <c r="O284" s="78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184" t="s">
        <v>225</v>
      </c>
      <c r="AT284" s="184" t="s">
        <v>221</v>
      </c>
      <c r="AU284" s="184" t="s">
        <v>95</v>
      </c>
      <c r="AY284" s="19" t="s">
        <v>219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9" t="s">
        <v>93</v>
      </c>
      <c r="BK284" s="185">
        <f>ROUND(I284*H284,2)</f>
        <v>0</v>
      </c>
      <c r="BL284" s="19" t="s">
        <v>225</v>
      </c>
      <c r="BM284" s="184" t="s">
        <v>523</v>
      </c>
    </row>
    <row r="285" spans="1:51" s="13" customFormat="1" ht="12">
      <c r="A285" s="13"/>
      <c r="B285" s="186"/>
      <c r="C285" s="13"/>
      <c r="D285" s="187" t="s">
        <v>227</v>
      </c>
      <c r="E285" s="188" t="s">
        <v>155</v>
      </c>
      <c r="F285" s="189" t="s">
        <v>524</v>
      </c>
      <c r="G285" s="13"/>
      <c r="H285" s="190">
        <v>9</v>
      </c>
      <c r="I285" s="191"/>
      <c r="J285" s="13"/>
      <c r="K285" s="13"/>
      <c r="L285" s="186"/>
      <c r="M285" s="192"/>
      <c r="N285" s="193"/>
      <c r="O285" s="193"/>
      <c r="P285" s="193"/>
      <c r="Q285" s="193"/>
      <c r="R285" s="193"/>
      <c r="S285" s="193"/>
      <c r="T285" s="19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8" t="s">
        <v>227</v>
      </c>
      <c r="AU285" s="188" t="s">
        <v>95</v>
      </c>
      <c r="AV285" s="13" t="s">
        <v>95</v>
      </c>
      <c r="AW285" s="13" t="s">
        <v>42</v>
      </c>
      <c r="AX285" s="13" t="s">
        <v>93</v>
      </c>
      <c r="AY285" s="188" t="s">
        <v>219</v>
      </c>
    </row>
    <row r="286" spans="1:65" s="2" customFormat="1" ht="21.75" customHeight="1">
      <c r="A286" s="39"/>
      <c r="B286" s="171"/>
      <c r="C286" s="218" t="s">
        <v>525</v>
      </c>
      <c r="D286" s="218" t="s">
        <v>363</v>
      </c>
      <c r="E286" s="219" t="s">
        <v>526</v>
      </c>
      <c r="F286" s="220" t="s">
        <v>527</v>
      </c>
      <c r="G286" s="221" t="s">
        <v>269</v>
      </c>
      <c r="H286" s="222">
        <v>9</v>
      </c>
      <c r="I286" s="223"/>
      <c r="J286" s="224">
        <f>ROUND(I286*H286,2)</f>
        <v>0</v>
      </c>
      <c r="K286" s="225"/>
      <c r="L286" s="226"/>
      <c r="M286" s="227" t="s">
        <v>1</v>
      </c>
      <c r="N286" s="228" t="s">
        <v>50</v>
      </c>
      <c r="O286" s="78"/>
      <c r="P286" s="182">
        <f>O286*H286</f>
        <v>0</v>
      </c>
      <c r="Q286" s="182">
        <v>0.00279</v>
      </c>
      <c r="R286" s="182">
        <f>Q286*H286</f>
        <v>0.02511</v>
      </c>
      <c r="S286" s="182">
        <v>0</v>
      </c>
      <c r="T286" s="18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184" t="s">
        <v>128</v>
      </c>
      <c r="AT286" s="184" t="s">
        <v>363</v>
      </c>
      <c r="AU286" s="184" t="s">
        <v>95</v>
      </c>
      <c r="AY286" s="19" t="s">
        <v>219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19" t="s">
        <v>93</v>
      </c>
      <c r="BK286" s="185">
        <f>ROUND(I286*H286,2)</f>
        <v>0</v>
      </c>
      <c r="BL286" s="19" t="s">
        <v>225</v>
      </c>
      <c r="BM286" s="184" t="s">
        <v>528</v>
      </c>
    </row>
    <row r="287" spans="1:51" s="13" customFormat="1" ht="12">
      <c r="A287" s="13"/>
      <c r="B287" s="186"/>
      <c r="C287" s="13"/>
      <c r="D287" s="187" t="s">
        <v>227</v>
      </c>
      <c r="E287" s="188" t="s">
        <v>1</v>
      </c>
      <c r="F287" s="189" t="s">
        <v>155</v>
      </c>
      <c r="G287" s="13"/>
      <c r="H287" s="190">
        <v>9</v>
      </c>
      <c r="I287" s="191"/>
      <c r="J287" s="13"/>
      <c r="K287" s="13"/>
      <c r="L287" s="186"/>
      <c r="M287" s="192"/>
      <c r="N287" s="193"/>
      <c r="O287" s="193"/>
      <c r="P287" s="193"/>
      <c r="Q287" s="193"/>
      <c r="R287" s="193"/>
      <c r="S287" s="193"/>
      <c r="T287" s="19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8" t="s">
        <v>227</v>
      </c>
      <c r="AU287" s="188" t="s">
        <v>95</v>
      </c>
      <c r="AV287" s="13" t="s">
        <v>95</v>
      </c>
      <c r="AW287" s="13" t="s">
        <v>42</v>
      </c>
      <c r="AX287" s="13" t="s">
        <v>93</v>
      </c>
      <c r="AY287" s="188" t="s">
        <v>219</v>
      </c>
    </row>
    <row r="288" spans="1:65" s="2" customFormat="1" ht="24.15" customHeight="1">
      <c r="A288" s="39"/>
      <c r="B288" s="171"/>
      <c r="C288" s="172" t="s">
        <v>529</v>
      </c>
      <c r="D288" s="172" t="s">
        <v>221</v>
      </c>
      <c r="E288" s="173" t="s">
        <v>530</v>
      </c>
      <c r="F288" s="174" t="s">
        <v>531</v>
      </c>
      <c r="G288" s="175" t="s">
        <v>453</v>
      </c>
      <c r="H288" s="176">
        <v>52</v>
      </c>
      <c r="I288" s="177"/>
      <c r="J288" s="178">
        <f>ROUND(I288*H288,2)</f>
        <v>0</v>
      </c>
      <c r="K288" s="179"/>
      <c r="L288" s="40"/>
      <c r="M288" s="180" t="s">
        <v>1</v>
      </c>
      <c r="N288" s="181" t="s">
        <v>50</v>
      </c>
      <c r="O288" s="78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184" t="s">
        <v>225</v>
      </c>
      <c r="AT288" s="184" t="s">
        <v>221</v>
      </c>
      <c r="AU288" s="184" t="s">
        <v>95</v>
      </c>
      <c r="AY288" s="19" t="s">
        <v>219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9" t="s">
        <v>93</v>
      </c>
      <c r="BK288" s="185">
        <f>ROUND(I288*H288,2)</f>
        <v>0</v>
      </c>
      <c r="BL288" s="19" t="s">
        <v>225</v>
      </c>
      <c r="BM288" s="184" t="s">
        <v>532</v>
      </c>
    </row>
    <row r="289" spans="1:65" s="2" customFormat="1" ht="16.5" customHeight="1">
      <c r="A289" s="39"/>
      <c r="B289" s="171"/>
      <c r="C289" s="218" t="s">
        <v>533</v>
      </c>
      <c r="D289" s="218" t="s">
        <v>363</v>
      </c>
      <c r="E289" s="219" t="s">
        <v>534</v>
      </c>
      <c r="F289" s="220" t="s">
        <v>535</v>
      </c>
      <c r="G289" s="221" t="s">
        <v>453</v>
      </c>
      <c r="H289" s="222">
        <v>52</v>
      </c>
      <c r="I289" s="223"/>
      <c r="J289" s="224">
        <f>ROUND(I289*H289,2)</f>
        <v>0</v>
      </c>
      <c r="K289" s="225"/>
      <c r="L289" s="226"/>
      <c r="M289" s="227" t="s">
        <v>1</v>
      </c>
      <c r="N289" s="228" t="s">
        <v>50</v>
      </c>
      <c r="O289" s="78"/>
      <c r="P289" s="182">
        <f>O289*H289</f>
        <v>0</v>
      </c>
      <c r="Q289" s="182">
        <v>7E-05</v>
      </c>
      <c r="R289" s="182">
        <f>Q289*H289</f>
        <v>0.0036399999999999996</v>
      </c>
      <c r="S289" s="182">
        <v>0</v>
      </c>
      <c r="T289" s="18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184" t="s">
        <v>128</v>
      </c>
      <c r="AT289" s="184" t="s">
        <v>363</v>
      </c>
      <c r="AU289" s="184" t="s">
        <v>95</v>
      </c>
      <c r="AY289" s="19" t="s">
        <v>219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9" t="s">
        <v>93</v>
      </c>
      <c r="BK289" s="185">
        <f>ROUND(I289*H289,2)</f>
        <v>0</v>
      </c>
      <c r="BL289" s="19" t="s">
        <v>225</v>
      </c>
      <c r="BM289" s="184" t="s">
        <v>536</v>
      </c>
    </row>
    <row r="290" spans="1:65" s="2" customFormat="1" ht="24.15" customHeight="1">
      <c r="A290" s="39"/>
      <c r="B290" s="171"/>
      <c r="C290" s="172" t="s">
        <v>537</v>
      </c>
      <c r="D290" s="172" t="s">
        <v>221</v>
      </c>
      <c r="E290" s="173" t="s">
        <v>538</v>
      </c>
      <c r="F290" s="174" t="s">
        <v>539</v>
      </c>
      <c r="G290" s="175" t="s">
        <v>453</v>
      </c>
      <c r="H290" s="176">
        <v>30</v>
      </c>
      <c r="I290" s="177"/>
      <c r="J290" s="178">
        <f>ROUND(I290*H290,2)</f>
        <v>0</v>
      </c>
      <c r="K290" s="179"/>
      <c r="L290" s="40"/>
      <c r="M290" s="180" t="s">
        <v>1</v>
      </c>
      <c r="N290" s="181" t="s">
        <v>50</v>
      </c>
      <c r="O290" s="78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184" t="s">
        <v>225</v>
      </c>
      <c r="AT290" s="184" t="s">
        <v>221</v>
      </c>
      <c r="AU290" s="184" t="s">
        <v>95</v>
      </c>
      <c r="AY290" s="19" t="s">
        <v>219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19" t="s">
        <v>93</v>
      </c>
      <c r="BK290" s="185">
        <f>ROUND(I290*H290,2)</f>
        <v>0</v>
      </c>
      <c r="BL290" s="19" t="s">
        <v>225</v>
      </c>
      <c r="BM290" s="184" t="s">
        <v>540</v>
      </c>
    </row>
    <row r="291" spans="1:65" s="2" customFormat="1" ht="24.15" customHeight="1">
      <c r="A291" s="39"/>
      <c r="B291" s="171"/>
      <c r="C291" s="218" t="s">
        <v>541</v>
      </c>
      <c r="D291" s="218" t="s">
        <v>363</v>
      </c>
      <c r="E291" s="219" t="s">
        <v>542</v>
      </c>
      <c r="F291" s="220" t="s">
        <v>543</v>
      </c>
      <c r="G291" s="221" t="s">
        <v>478</v>
      </c>
      <c r="H291" s="222">
        <v>26</v>
      </c>
      <c r="I291" s="223"/>
      <c r="J291" s="224">
        <f>ROUND(I291*H291,2)</f>
        <v>0</v>
      </c>
      <c r="K291" s="225"/>
      <c r="L291" s="226"/>
      <c r="M291" s="227" t="s">
        <v>1</v>
      </c>
      <c r="N291" s="228" t="s">
        <v>50</v>
      </c>
      <c r="O291" s="78"/>
      <c r="P291" s="182">
        <f>O291*H291</f>
        <v>0</v>
      </c>
      <c r="Q291" s="182">
        <v>0.00067</v>
      </c>
      <c r="R291" s="182">
        <f>Q291*H291</f>
        <v>0.01742</v>
      </c>
      <c r="S291" s="182">
        <v>0</v>
      </c>
      <c r="T291" s="18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184" t="s">
        <v>128</v>
      </c>
      <c r="AT291" s="184" t="s">
        <v>363</v>
      </c>
      <c r="AU291" s="184" t="s">
        <v>95</v>
      </c>
      <c r="AY291" s="19" t="s">
        <v>219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19" t="s">
        <v>93</v>
      </c>
      <c r="BK291" s="185">
        <f>ROUND(I291*H291,2)</f>
        <v>0</v>
      </c>
      <c r="BL291" s="19" t="s">
        <v>225</v>
      </c>
      <c r="BM291" s="184" t="s">
        <v>544</v>
      </c>
    </row>
    <row r="292" spans="1:65" s="2" customFormat="1" ht="24.15" customHeight="1">
      <c r="A292" s="39"/>
      <c r="B292" s="171"/>
      <c r="C292" s="218" t="s">
        <v>545</v>
      </c>
      <c r="D292" s="218" t="s">
        <v>363</v>
      </c>
      <c r="E292" s="219" t="s">
        <v>546</v>
      </c>
      <c r="F292" s="220" t="s">
        <v>547</v>
      </c>
      <c r="G292" s="221" t="s">
        <v>478</v>
      </c>
      <c r="H292" s="222">
        <v>2</v>
      </c>
      <c r="I292" s="223"/>
      <c r="J292" s="224">
        <f>ROUND(I292*H292,2)</f>
        <v>0</v>
      </c>
      <c r="K292" s="225"/>
      <c r="L292" s="226"/>
      <c r="M292" s="227" t="s">
        <v>1</v>
      </c>
      <c r="N292" s="228" t="s">
        <v>50</v>
      </c>
      <c r="O292" s="78"/>
      <c r="P292" s="182">
        <f>O292*H292</f>
        <v>0</v>
      </c>
      <c r="Q292" s="182">
        <v>0.00018</v>
      </c>
      <c r="R292" s="182">
        <f>Q292*H292</f>
        <v>0.00036</v>
      </c>
      <c r="S292" s="182">
        <v>0</v>
      </c>
      <c r="T292" s="18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184" t="s">
        <v>128</v>
      </c>
      <c r="AT292" s="184" t="s">
        <v>363</v>
      </c>
      <c r="AU292" s="184" t="s">
        <v>95</v>
      </c>
      <c r="AY292" s="19" t="s">
        <v>219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9" t="s">
        <v>93</v>
      </c>
      <c r="BK292" s="185">
        <f>ROUND(I292*H292,2)</f>
        <v>0</v>
      </c>
      <c r="BL292" s="19" t="s">
        <v>225</v>
      </c>
      <c r="BM292" s="184" t="s">
        <v>548</v>
      </c>
    </row>
    <row r="293" spans="1:65" s="2" customFormat="1" ht="24.15" customHeight="1">
      <c r="A293" s="39"/>
      <c r="B293" s="171"/>
      <c r="C293" s="218" t="s">
        <v>549</v>
      </c>
      <c r="D293" s="218" t="s">
        <v>363</v>
      </c>
      <c r="E293" s="219" t="s">
        <v>550</v>
      </c>
      <c r="F293" s="220" t="s">
        <v>551</v>
      </c>
      <c r="G293" s="221" t="s">
        <v>478</v>
      </c>
      <c r="H293" s="222">
        <v>2</v>
      </c>
      <c r="I293" s="223"/>
      <c r="J293" s="224">
        <f>ROUND(I293*H293,2)</f>
        <v>0</v>
      </c>
      <c r="K293" s="225"/>
      <c r="L293" s="226"/>
      <c r="M293" s="227" t="s">
        <v>1</v>
      </c>
      <c r="N293" s="228" t="s">
        <v>50</v>
      </c>
      <c r="O293" s="78"/>
      <c r="P293" s="182">
        <f>O293*H293</f>
        <v>0</v>
      </c>
      <c r="Q293" s="182">
        <v>0.00031</v>
      </c>
      <c r="R293" s="182">
        <f>Q293*H293</f>
        <v>0.00062</v>
      </c>
      <c r="S293" s="182">
        <v>0</v>
      </c>
      <c r="T293" s="18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184" t="s">
        <v>128</v>
      </c>
      <c r="AT293" s="184" t="s">
        <v>363</v>
      </c>
      <c r="AU293" s="184" t="s">
        <v>95</v>
      </c>
      <c r="AY293" s="19" t="s">
        <v>219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19" t="s">
        <v>93</v>
      </c>
      <c r="BK293" s="185">
        <f>ROUND(I293*H293,2)</f>
        <v>0</v>
      </c>
      <c r="BL293" s="19" t="s">
        <v>225</v>
      </c>
      <c r="BM293" s="184" t="s">
        <v>552</v>
      </c>
    </row>
    <row r="294" spans="1:65" s="2" customFormat="1" ht="21.75" customHeight="1">
      <c r="A294" s="39"/>
      <c r="B294" s="171"/>
      <c r="C294" s="218" t="s">
        <v>553</v>
      </c>
      <c r="D294" s="218" t="s">
        <v>363</v>
      </c>
      <c r="E294" s="219" t="s">
        <v>554</v>
      </c>
      <c r="F294" s="220" t="s">
        <v>555</v>
      </c>
      <c r="G294" s="221" t="s">
        <v>478</v>
      </c>
      <c r="H294" s="222">
        <v>2</v>
      </c>
      <c r="I294" s="223"/>
      <c r="J294" s="224">
        <f>ROUND(I294*H294,2)</f>
        <v>0</v>
      </c>
      <c r="K294" s="225"/>
      <c r="L294" s="226"/>
      <c r="M294" s="227" t="s">
        <v>1</v>
      </c>
      <c r="N294" s="228" t="s">
        <v>50</v>
      </c>
      <c r="O294" s="78"/>
      <c r="P294" s="182">
        <f>O294*H294</f>
        <v>0</v>
      </c>
      <c r="Q294" s="182">
        <v>6E-05</v>
      </c>
      <c r="R294" s="182">
        <f>Q294*H294</f>
        <v>0.00012</v>
      </c>
      <c r="S294" s="182">
        <v>0</v>
      </c>
      <c r="T294" s="18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184" t="s">
        <v>128</v>
      </c>
      <c r="AT294" s="184" t="s">
        <v>363</v>
      </c>
      <c r="AU294" s="184" t="s">
        <v>95</v>
      </c>
      <c r="AY294" s="19" t="s">
        <v>219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9" t="s">
        <v>93</v>
      </c>
      <c r="BK294" s="185">
        <f>ROUND(I294*H294,2)</f>
        <v>0</v>
      </c>
      <c r="BL294" s="19" t="s">
        <v>225</v>
      </c>
      <c r="BM294" s="184" t="s">
        <v>556</v>
      </c>
    </row>
    <row r="295" spans="1:65" s="2" customFormat="1" ht="16.5" customHeight="1">
      <c r="A295" s="39"/>
      <c r="B295" s="171"/>
      <c r="C295" s="172" t="s">
        <v>557</v>
      </c>
      <c r="D295" s="172" t="s">
        <v>221</v>
      </c>
      <c r="E295" s="173" t="s">
        <v>558</v>
      </c>
      <c r="F295" s="174" t="s">
        <v>559</v>
      </c>
      <c r="G295" s="175" t="s">
        <v>453</v>
      </c>
      <c r="H295" s="176">
        <v>28</v>
      </c>
      <c r="I295" s="177"/>
      <c r="J295" s="178">
        <f>ROUND(I295*H295,2)</f>
        <v>0</v>
      </c>
      <c r="K295" s="179"/>
      <c r="L295" s="40"/>
      <c r="M295" s="180" t="s">
        <v>1</v>
      </c>
      <c r="N295" s="181" t="s">
        <v>50</v>
      </c>
      <c r="O295" s="78"/>
      <c r="P295" s="182">
        <f>O295*H295</f>
        <v>0</v>
      </c>
      <c r="Q295" s="182">
        <v>0.00038</v>
      </c>
      <c r="R295" s="182">
        <f>Q295*H295</f>
        <v>0.01064</v>
      </c>
      <c r="S295" s="182">
        <v>0</v>
      </c>
      <c r="T295" s="18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184" t="s">
        <v>225</v>
      </c>
      <c r="AT295" s="184" t="s">
        <v>221</v>
      </c>
      <c r="AU295" s="184" t="s">
        <v>95</v>
      </c>
      <c r="AY295" s="19" t="s">
        <v>219</v>
      </c>
      <c r="BE295" s="185">
        <f>IF(N295="základní",J295,0)</f>
        <v>0</v>
      </c>
      <c r="BF295" s="185">
        <f>IF(N295="snížená",J295,0)</f>
        <v>0</v>
      </c>
      <c r="BG295" s="185">
        <f>IF(N295="zákl. přenesená",J295,0)</f>
        <v>0</v>
      </c>
      <c r="BH295" s="185">
        <f>IF(N295="sníž. přenesená",J295,0)</f>
        <v>0</v>
      </c>
      <c r="BI295" s="185">
        <f>IF(N295="nulová",J295,0)</f>
        <v>0</v>
      </c>
      <c r="BJ295" s="19" t="s">
        <v>93</v>
      </c>
      <c r="BK295" s="185">
        <f>ROUND(I295*H295,2)</f>
        <v>0</v>
      </c>
      <c r="BL295" s="19" t="s">
        <v>225</v>
      </c>
      <c r="BM295" s="184" t="s">
        <v>560</v>
      </c>
    </row>
    <row r="296" spans="1:65" s="2" customFormat="1" ht="24.15" customHeight="1">
      <c r="A296" s="39"/>
      <c r="B296" s="171"/>
      <c r="C296" s="172" t="s">
        <v>561</v>
      </c>
      <c r="D296" s="172" t="s">
        <v>221</v>
      </c>
      <c r="E296" s="173" t="s">
        <v>562</v>
      </c>
      <c r="F296" s="174" t="s">
        <v>563</v>
      </c>
      <c r="G296" s="175" t="s">
        <v>453</v>
      </c>
      <c r="H296" s="176">
        <v>28</v>
      </c>
      <c r="I296" s="177"/>
      <c r="J296" s="178">
        <f>ROUND(I296*H296,2)</f>
        <v>0</v>
      </c>
      <c r="K296" s="179"/>
      <c r="L296" s="40"/>
      <c r="M296" s="180" t="s">
        <v>1</v>
      </c>
      <c r="N296" s="181" t="s">
        <v>50</v>
      </c>
      <c r="O296" s="78"/>
      <c r="P296" s="182">
        <f>O296*H296</f>
        <v>0</v>
      </c>
      <c r="Q296" s="182">
        <v>0.00024</v>
      </c>
      <c r="R296" s="182">
        <f>Q296*H296</f>
        <v>0.00672</v>
      </c>
      <c r="S296" s="182">
        <v>0</v>
      </c>
      <c r="T296" s="18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184" t="s">
        <v>225</v>
      </c>
      <c r="AT296" s="184" t="s">
        <v>221</v>
      </c>
      <c r="AU296" s="184" t="s">
        <v>95</v>
      </c>
      <c r="AY296" s="19" t="s">
        <v>219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9" t="s">
        <v>93</v>
      </c>
      <c r="BK296" s="185">
        <f>ROUND(I296*H296,2)</f>
        <v>0</v>
      </c>
      <c r="BL296" s="19" t="s">
        <v>225</v>
      </c>
      <c r="BM296" s="184" t="s">
        <v>564</v>
      </c>
    </row>
    <row r="297" spans="1:65" s="2" customFormat="1" ht="37.8" customHeight="1">
      <c r="A297" s="39"/>
      <c r="B297" s="171"/>
      <c r="C297" s="218" t="s">
        <v>565</v>
      </c>
      <c r="D297" s="218" t="s">
        <v>363</v>
      </c>
      <c r="E297" s="219" t="s">
        <v>566</v>
      </c>
      <c r="F297" s="220" t="s">
        <v>567</v>
      </c>
      <c r="G297" s="221" t="s">
        <v>478</v>
      </c>
      <c r="H297" s="222">
        <v>28</v>
      </c>
      <c r="I297" s="223"/>
      <c r="J297" s="224">
        <f>ROUND(I297*H297,2)</f>
        <v>0</v>
      </c>
      <c r="K297" s="225"/>
      <c r="L297" s="226"/>
      <c r="M297" s="227" t="s">
        <v>1</v>
      </c>
      <c r="N297" s="228" t="s">
        <v>50</v>
      </c>
      <c r="O297" s="78"/>
      <c r="P297" s="182">
        <f>O297*H297</f>
        <v>0</v>
      </c>
      <c r="Q297" s="182">
        <v>0.003</v>
      </c>
      <c r="R297" s="182">
        <f>Q297*H297</f>
        <v>0.084</v>
      </c>
      <c r="S297" s="182">
        <v>0</v>
      </c>
      <c r="T297" s="18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184" t="s">
        <v>128</v>
      </c>
      <c r="AT297" s="184" t="s">
        <v>363</v>
      </c>
      <c r="AU297" s="184" t="s">
        <v>95</v>
      </c>
      <c r="AY297" s="19" t="s">
        <v>219</v>
      </c>
      <c r="BE297" s="185">
        <f>IF(N297="základní",J297,0)</f>
        <v>0</v>
      </c>
      <c r="BF297" s="185">
        <f>IF(N297="snížená",J297,0)</f>
        <v>0</v>
      </c>
      <c r="BG297" s="185">
        <f>IF(N297="zákl. přenesená",J297,0)</f>
        <v>0</v>
      </c>
      <c r="BH297" s="185">
        <f>IF(N297="sníž. přenesená",J297,0)</f>
        <v>0</v>
      </c>
      <c r="BI297" s="185">
        <f>IF(N297="nulová",J297,0)</f>
        <v>0</v>
      </c>
      <c r="BJ297" s="19" t="s">
        <v>93</v>
      </c>
      <c r="BK297" s="185">
        <f>ROUND(I297*H297,2)</f>
        <v>0</v>
      </c>
      <c r="BL297" s="19" t="s">
        <v>225</v>
      </c>
      <c r="BM297" s="184" t="s">
        <v>568</v>
      </c>
    </row>
    <row r="298" spans="1:65" s="2" customFormat="1" ht="37.8" customHeight="1">
      <c r="A298" s="39"/>
      <c r="B298" s="171"/>
      <c r="C298" s="218" t="s">
        <v>569</v>
      </c>
      <c r="D298" s="218" t="s">
        <v>363</v>
      </c>
      <c r="E298" s="219" t="s">
        <v>570</v>
      </c>
      <c r="F298" s="220" t="s">
        <v>571</v>
      </c>
      <c r="G298" s="221" t="s">
        <v>478</v>
      </c>
      <c r="H298" s="222">
        <v>28</v>
      </c>
      <c r="I298" s="223"/>
      <c r="J298" s="224">
        <f>ROUND(I298*H298,2)</f>
        <v>0</v>
      </c>
      <c r="K298" s="225"/>
      <c r="L298" s="226"/>
      <c r="M298" s="227" t="s">
        <v>1</v>
      </c>
      <c r="N298" s="228" t="s">
        <v>50</v>
      </c>
      <c r="O298" s="78"/>
      <c r="P298" s="182">
        <f>O298*H298</f>
        <v>0</v>
      </c>
      <c r="Q298" s="182">
        <v>0.005</v>
      </c>
      <c r="R298" s="182">
        <f>Q298*H298</f>
        <v>0.14</v>
      </c>
      <c r="S298" s="182">
        <v>0</v>
      </c>
      <c r="T298" s="18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184" t="s">
        <v>128</v>
      </c>
      <c r="AT298" s="184" t="s">
        <v>363</v>
      </c>
      <c r="AU298" s="184" t="s">
        <v>95</v>
      </c>
      <c r="AY298" s="19" t="s">
        <v>219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19" t="s">
        <v>93</v>
      </c>
      <c r="BK298" s="185">
        <f>ROUND(I298*H298,2)</f>
        <v>0</v>
      </c>
      <c r="BL298" s="19" t="s">
        <v>225</v>
      </c>
      <c r="BM298" s="184" t="s">
        <v>572</v>
      </c>
    </row>
    <row r="299" spans="1:65" s="2" customFormat="1" ht="21.75" customHeight="1">
      <c r="A299" s="39"/>
      <c r="B299" s="171"/>
      <c r="C299" s="172" t="s">
        <v>573</v>
      </c>
      <c r="D299" s="172" t="s">
        <v>221</v>
      </c>
      <c r="E299" s="173" t="s">
        <v>574</v>
      </c>
      <c r="F299" s="174" t="s">
        <v>575</v>
      </c>
      <c r="G299" s="175" t="s">
        <v>453</v>
      </c>
      <c r="H299" s="176">
        <v>11</v>
      </c>
      <c r="I299" s="177"/>
      <c r="J299" s="178">
        <f>ROUND(I299*H299,2)</f>
        <v>0</v>
      </c>
      <c r="K299" s="179"/>
      <c r="L299" s="40"/>
      <c r="M299" s="180" t="s">
        <v>1</v>
      </c>
      <c r="N299" s="181" t="s">
        <v>50</v>
      </c>
      <c r="O299" s="78"/>
      <c r="P299" s="182">
        <f>O299*H299</f>
        <v>0</v>
      </c>
      <c r="Q299" s="182">
        <v>0.00162</v>
      </c>
      <c r="R299" s="182">
        <f>Q299*H299</f>
        <v>0.01782</v>
      </c>
      <c r="S299" s="182">
        <v>0</v>
      </c>
      <c r="T299" s="18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184" t="s">
        <v>225</v>
      </c>
      <c r="AT299" s="184" t="s">
        <v>221</v>
      </c>
      <c r="AU299" s="184" t="s">
        <v>95</v>
      </c>
      <c r="AY299" s="19" t="s">
        <v>219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9" t="s">
        <v>93</v>
      </c>
      <c r="BK299" s="185">
        <f>ROUND(I299*H299,2)</f>
        <v>0</v>
      </c>
      <c r="BL299" s="19" t="s">
        <v>225</v>
      </c>
      <c r="BM299" s="184" t="s">
        <v>576</v>
      </c>
    </row>
    <row r="300" spans="1:65" s="2" customFormat="1" ht="24.15" customHeight="1">
      <c r="A300" s="39"/>
      <c r="B300" s="171"/>
      <c r="C300" s="218" t="s">
        <v>577</v>
      </c>
      <c r="D300" s="218" t="s">
        <v>363</v>
      </c>
      <c r="E300" s="219" t="s">
        <v>578</v>
      </c>
      <c r="F300" s="220" t="s">
        <v>579</v>
      </c>
      <c r="G300" s="221" t="s">
        <v>453</v>
      </c>
      <c r="H300" s="222">
        <v>11</v>
      </c>
      <c r="I300" s="223"/>
      <c r="J300" s="224">
        <f>ROUND(I300*H300,2)</f>
        <v>0</v>
      </c>
      <c r="K300" s="225"/>
      <c r="L300" s="226"/>
      <c r="M300" s="227" t="s">
        <v>1</v>
      </c>
      <c r="N300" s="228" t="s">
        <v>50</v>
      </c>
      <c r="O300" s="78"/>
      <c r="P300" s="182">
        <f>O300*H300</f>
        <v>0</v>
      </c>
      <c r="Q300" s="182">
        <v>0.015</v>
      </c>
      <c r="R300" s="182">
        <f>Q300*H300</f>
        <v>0.16499999999999998</v>
      </c>
      <c r="S300" s="182">
        <v>0</v>
      </c>
      <c r="T300" s="18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184" t="s">
        <v>128</v>
      </c>
      <c r="AT300" s="184" t="s">
        <v>363</v>
      </c>
      <c r="AU300" s="184" t="s">
        <v>95</v>
      </c>
      <c r="AY300" s="19" t="s">
        <v>219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9" t="s">
        <v>93</v>
      </c>
      <c r="BK300" s="185">
        <f>ROUND(I300*H300,2)</f>
        <v>0</v>
      </c>
      <c r="BL300" s="19" t="s">
        <v>225</v>
      </c>
      <c r="BM300" s="184" t="s">
        <v>580</v>
      </c>
    </row>
    <row r="301" spans="1:65" s="2" customFormat="1" ht="24.15" customHeight="1">
      <c r="A301" s="39"/>
      <c r="B301" s="171"/>
      <c r="C301" s="218" t="s">
        <v>581</v>
      </c>
      <c r="D301" s="218" t="s">
        <v>363</v>
      </c>
      <c r="E301" s="219" t="s">
        <v>582</v>
      </c>
      <c r="F301" s="220" t="s">
        <v>583</v>
      </c>
      <c r="G301" s="221" t="s">
        <v>453</v>
      </c>
      <c r="H301" s="222">
        <v>11</v>
      </c>
      <c r="I301" s="223"/>
      <c r="J301" s="224">
        <f>ROUND(I301*H301,2)</f>
        <v>0</v>
      </c>
      <c r="K301" s="225"/>
      <c r="L301" s="226"/>
      <c r="M301" s="227" t="s">
        <v>1</v>
      </c>
      <c r="N301" s="228" t="s">
        <v>50</v>
      </c>
      <c r="O301" s="78"/>
      <c r="P301" s="182">
        <f>O301*H301</f>
        <v>0</v>
      </c>
      <c r="Q301" s="182">
        <v>0.006</v>
      </c>
      <c r="R301" s="182">
        <f>Q301*H301</f>
        <v>0.066</v>
      </c>
      <c r="S301" s="182">
        <v>0</v>
      </c>
      <c r="T301" s="18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184" t="s">
        <v>128</v>
      </c>
      <c r="AT301" s="184" t="s">
        <v>363</v>
      </c>
      <c r="AU301" s="184" t="s">
        <v>95</v>
      </c>
      <c r="AY301" s="19" t="s">
        <v>219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19" t="s">
        <v>93</v>
      </c>
      <c r="BK301" s="185">
        <f>ROUND(I301*H301,2)</f>
        <v>0</v>
      </c>
      <c r="BL301" s="19" t="s">
        <v>225</v>
      </c>
      <c r="BM301" s="184" t="s">
        <v>584</v>
      </c>
    </row>
    <row r="302" spans="1:65" s="2" customFormat="1" ht="21.75" customHeight="1">
      <c r="A302" s="39"/>
      <c r="B302" s="171"/>
      <c r="C302" s="172" t="s">
        <v>585</v>
      </c>
      <c r="D302" s="172" t="s">
        <v>221</v>
      </c>
      <c r="E302" s="173" t="s">
        <v>586</v>
      </c>
      <c r="F302" s="174" t="s">
        <v>587</v>
      </c>
      <c r="G302" s="175" t="s">
        <v>453</v>
      </c>
      <c r="H302" s="176">
        <v>6</v>
      </c>
      <c r="I302" s="177"/>
      <c r="J302" s="178">
        <f>ROUND(I302*H302,2)</f>
        <v>0</v>
      </c>
      <c r="K302" s="179"/>
      <c r="L302" s="40"/>
      <c r="M302" s="180" t="s">
        <v>1</v>
      </c>
      <c r="N302" s="181" t="s">
        <v>50</v>
      </c>
      <c r="O302" s="78"/>
      <c r="P302" s="182">
        <f>O302*H302</f>
        <v>0</v>
      </c>
      <c r="Q302" s="182">
        <v>0</v>
      </c>
      <c r="R302" s="182">
        <f>Q302*H302</f>
        <v>0</v>
      </c>
      <c r="S302" s="182">
        <v>0.0173</v>
      </c>
      <c r="T302" s="183">
        <f>S302*H302</f>
        <v>0.1038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184" t="s">
        <v>225</v>
      </c>
      <c r="AT302" s="184" t="s">
        <v>221</v>
      </c>
      <c r="AU302" s="184" t="s">
        <v>95</v>
      </c>
      <c r="AY302" s="19" t="s">
        <v>219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9" t="s">
        <v>93</v>
      </c>
      <c r="BK302" s="185">
        <f>ROUND(I302*H302,2)</f>
        <v>0</v>
      </c>
      <c r="BL302" s="19" t="s">
        <v>225</v>
      </c>
      <c r="BM302" s="184" t="s">
        <v>588</v>
      </c>
    </row>
    <row r="303" spans="1:65" s="2" customFormat="1" ht="16.5" customHeight="1">
      <c r="A303" s="39"/>
      <c r="B303" s="171"/>
      <c r="C303" s="172" t="s">
        <v>589</v>
      </c>
      <c r="D303" s="172" t="s">
        <v>221</v>
      </c>
      <c r="E303" s="173" t="s">
        <v>590</v>
      </c>
      <c r="F303" s="174" t="s">
        <v>591</v>
      </c>
      <c r="G303" s="175" t="s">
        <v>453</v>
      </c>
      <c r="H303" s="176">
        <v>3</v>
      </c>
      <c r="I303" s="177"/>
      <c r="J303" s="178">
        <f>ROUND(I303*H303,2)</f>
        <v>0</v>
      </c>
      <c r="K303" s="179"/>
      <c r="L303" s="40"/>
      <c r="M303" s="180" t="s">
        <v>1</v>
      </c>
      <c r="N303" s="181" t="s">
        <v>50</v>
      </c>
      <c r="O303" s="78"/>
      <c r="P303" s="182">
        <f>O303*H303</f>
        <v>0</v>
      </c>
      <c r="Q303" s="182">
        <v>0.00136</v>
      </c>
      <c r="R303" s="182">
        <f>Q303*H303</f>
        <v>0.00408</v>
      </c>
      <c r="S303" s="182">
        <v>0</v>
      </c>
      <c r="T303" s="18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184" t="s">
        <v>225</v>
      </c>
      <c r="AT303" s="184" t="s">
        <v>221</v>
      </c>
      <c r="AU303" s="184" t="s">
        <v>95</v>
      </c>
      <c r="AY303" s="19" t="s">
        <v>219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19" t="s">
        <v>93</v>
      </c>
      <c r="BK303" s="185">
        <f>ROUND(I303*H303,2)</f>
        <v>0</v>
      </c>
      <c r="BL303" s="19" t="s">
        <v>225</v>
      </c>
      <c r="BM303" s="184" t="s">
        <v>592</v>
      </c>
    </row>
    <row r="304" spans="1:65" s="2" customFormat="1" ht="37.8" customHeight="1">
      <c r="A304" s="39"/>
      <c r="B304" s="171"/>
      <c r="C304" s="218" t="s">
        <v>593</v>
      </c>
      <c r="D304" s="218" t="s">
        <v>363</v>
      </c>
      <c r="E304" s="219" t="s">
        <v>594</v>
      </c>
      <c r="F304" s="220" t="s">
        <v>595</v>
      </c>
      <c r="G304" s="221" t="s">
        <v>478</v>
      </c>
      <c r="H304" s="222">
        <v>3</v>
      </c>
      <c r="I304" s="223"/>
      <c r="J304" s="224">
        <f>ROUND(I304*H304,2)</f>
        <v>0</v>
      </c>
      <c r="K304" s="225"/>
      <c r="L304" s="226"/>
      <c r="M304" s="227" t="s">
        <v>1</v>
      </c>
      <c r="N304" s="228" t="s">
        <v>50</v>
      </c>
      <c r="O304" s="78"/>
      <c r="P304" s="182">
        <f>O304*H304</f>
        <v>0</v>
      </c>
      <c r="Q304" s="182">
        <v>0.0365</v>
      </c>
      <c r="R304" s="182">
        <f>Q304*H304</f>
        <v>0.10949999999999999</v>
      </c>
      <c r="S304" s="182">
        <v>0</v>
      </c>
      <c r="T304" s="18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184" t="s">
        <v>128</v>
      </c>
      <c r="AT304" s="184" t="s">
        <v>363</v>
      </c>
      <c r="AU304" s="184" t="s">
        <v>95</v>
      </c>
      <c r="AY304" s="19" t="s">
        <v>219</v>
      </c>
      <c r="BE304" s="185">
        <f>IF(N304="základní",J304,0)</f>
        <v>0</v>
      </c>
      <c r="BF304" s="185">
        <f>IF(N304="snížená",J304,0)</f>
        <v>0</v>
      </c>
      <c r="BG304" s="185">
        <f>IF(N304="zákl. přenesená",J304,0)</f>
        <v>0</v>
      </c>
      <c r="BH304" s="185">
        <f>IF(N304="sníž. přenesená",J304,0)</f>
        <v>0</v>
      </c>
      <c r="BI304" s="185">
        <f>IF(N304="nulová",J304,0)</f>
        <v>0</v>
      </c>
      <c r="BJ304" s="19" t="s">
        <v>93</v>
      </c>
      <c r="BK304" s="185">
        <f>ROUND(I304*H304,2)</f>
        <v>0</v>
      </c>
      <c r="BL304" s="19" t="s">
        <v>225</v>
      </c>
      <c r="BM304" s="184" t="s">
        <v>596</v>
      </c>
    </row>
    <row r="305" spans="1:65" s="2" customFormat="1" ht="21.75" customHeight="1">
      <c r="A305" s="39"/>
      <c r="B305" s="171"/>
      <c r="C305" s="218" t="s">
        <v>597</v>
      </c>
      <c r="D305" s="218" t="s">
        <v>363</v>
      </c>
      <c r="E305" s="219" t="s">
        <v>598</v>
      </c>
      <c r="F305" s="220" t="s">
        <v>599</v>
      </c>
      <c r="G305" s="221" t="s">
        <v>478</v>
      </c>
      <c r="H305" s="222">
        <v>3</v>
      </c>
      <c r="I305" s="223"/>
      <c r="J305" s="224">
        <f>ROUND(I305*H305,2)</f>
        <v>0</v>
      </c>
      <c r="K305" s="225"/>
      <c r="L305" s="226"/>
      <c r="M305" s="227" t="s">
        <v>1</v>
      </c>
      <c r="N305" s="228" t="s">
        <v>50</v>
      </c>
      <c r="O305" s="78"/>
      <c r="P305" s="182">
        <f>O305*H305</f>
        <v>0</v>
      </c>
      <c r="Q305" s="182">
        <v>0.032</v>
      </c>
      <c r="R305" s="182">
        <f>Q305*H305</f>
        <v>0.096</v>
      </c>
      <c r="S305" s="182">
        <v>0</v>
      </c>
      <c r="T305" s="18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184" t="s">
        <v>128</v>
      </c>
      <c r="AT305" s="184" t="s">
        <v>363</v>
      </c>
      <c r="AU305" s="184" t="s">
        <v>95</v>
      </c>
      <c r="AY305" s="19" t="s">
        <v>219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9" t="s">
        <v>93</v>
      </c>
      <c r="BK305" s="185">
        <f>ROUND(I305*H305,2)</f>
        <v>0</v>
      </c>
      <c r="BL305" s="19" t="s">
        <v>225</v>
      </c>
      <c r="BM305" s="184" t="s">
        <v>600</v>
      </c>
    </row>
    <row r="306" spans="1:65" s="2" customFormat="1" ht="24.15" customHeight="1">
      <c r="A306" s="39"/>
      <c r="B306" s="171"/>
      <c r="C306" s="172" t="s">
        <v>601</v>
      </c>
      <c r="D306" s="172" t="s">
        <v>221</v>
      </c>
      <c r="E306" s="173" t="s">
        <v>602</v>
      </c>
      <c r="F306" s="174" t="s">
        <v>603</v>
      </c>
      <c r="G306" s="175" t="s">
        <v>453</v>
      </c>
      <c r="H306" s="176">
        <v>29</v>
      </c>
      <c r="I306" s="177"/>
      <c r="J306" s="178">
        <f>ROUND(I306*H306,2)</f>
        <v>0</v>
      </c>
      <c r="K306" s="179"/>
      <c r="L306" s="40"/>
      <c r="M306" s="180" t="s">
        <v>1</v>
      </c>
      <c r="N306" s="181" t="s">
        <v>50</v>
      </c>
      <c r="O306" s="78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184" t="s">
        <v>225</v>
      </c>
      <c r="AT306" s="184" t="s">
        <v>221</v>
      </c>
      <c r="AU306" s="184" t="s">
        <v>95</v>
      </c>
      <c r="AY306" s="19" t="s">
        <v>219</v>
      </c>
      <c r="BE306" s="185">
        <f>IF(N306="základní",J306,0)</f>
        <v>0</v>
      </c>
      <c r="BF306" s="185">
        <f>IF(N306="snížená",J306,0)</f>
        <v>0</v>
      </c>
      <c r="BG306" s="185">
        <f>IF(N306="zákl. přenesená",J306,0)</f>
        <v>0</v>
      </c>
      <c r="BH306" s="185">
        <f>IF(N306="sníž. přenesená",J306,0)</f>
        <v>0</v>
      </c>
      <c r="BI306" s="185">
        <f>IF(N306="nulová",J306,0)</f>
        <v>0</v>
      </c>
      <c r="BJ306" s="19" t="s">
        <v>93</v>
      </c>
      <c r="BK306" s="185">
        <f>ROUND(I306*H306,2)</f>
        <v>0</v>
      </c>
      <c r="BL306" s="19" t="s">
        <v>225</v>
      </c>
      <c r="BM306" s="184" t="s">
        <v>604</v>
      </c>
    </row>
    <row r="307" spans="1:65" s="2" customFormat="1" ht="24.15" customHeight="1">
      <c r="A307" s="39"/>
      <c r="B307" s="171"/>
      <c r="C307" s="218" t="s">
        <v>605</v>
      </c>
      <c r="D307" s="218" t="s">
        <v>363</v>
      </c>
      <c r="E307" s="219" t="s">
        <v>606</v>
      </c>
      <c r="F307" s="220" t="s">
        <v>607</v>
      </c>
      <c r="G307" s="221" t="s">
        <v>478</v>
      </c>
      <c r="H307" s="222">
        <v>29</v>
      </c>
      <c r="I307" s="223"/>
      <c r="J307" s="224">
        <f>ROUND(I307*H307,2)</f>
        <v>0</v>
      </c>
      <c r="K307" s="225"/>
      <c r="L307" s="226"/>
      <c r="M307" s="227" t="s">
        <v>1</v>
      </c>
      <c r="N307" s="228" t="s">
        <v>50</v>
      </c>
      <c r="O307" s="78"/>
      <c r="P307" s="182">
        <f>O307*H307</f>
        <v>0</v>
      </c>
      <c r="Q307" s="182">
        <v>0.0023</v>
      </c>
      <c r="R307" s="182">
        <f>Q307*H307</f>
        <v>0.0667</v>
      </c>
      <c r="S307" s="182">
        <v>0</v>
      </c>
      <c r="T307" s="18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184" t="s">
        <v>128</v>
      </c>
      <c r="AT307" s="184" t="s">
        <v>363</v>
      </c>
      <c r="AU307" s="184" t="s">
        <v>95</v>
      </c>
      <c r="AY307" s="19" t="s">
        <v>219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9" t="s">
        <v>93</v>
      </c>
      <c r="BK307" s="185">
        <f>ROUND(I307*H307,2)</f>
        <v>0</v>
      </c>
      <c r="BL307" s="19" t="s">
        <v>225</v>
      </c>
      <c r="BM307" s="184" t="s">
        <v>608</v>
      </c>
    </row>
    <row r="308" spans="1:65" s="2" customFormat="1" ht="16.5" customHeight="1">
      <c r="A308" s="39"/>
      <c r="B308" s="171"/>
      <c r="C308" s="172" t="s">
        <v>609</v>
      </c>
      <c r="D308" s="172" t="s">
        <v>221</v>
      </c>
      <c r="E308" s="173" t="s">
        <v>610</v>
      </c>
      <c r="F308" s="174" t="s">
        <v>611</v>
      </c>
      <c r="G308" s="175" t="s">
        <v>269</v>
      </c>
      <c r="H308" s="176">
        <v>635.1</v>
      </c>
      <c r="I308" s="177"/>
      <c r="J308" s="178">
        <f>ROUND(I308*H308,2)</f>
        <v>0</v>
      </c>
      <c r="K308" s="179"/>
      <c r="L308" s="40"/>
      <c r="M308" s="180" t="s">
        <v>1</v>
      </c>
      <c r="N308" s="181" t="s">
        <v>50</v>
      </c>
      <c r="O308" s="78"/>
      <c r="P308" s="182">
        <f>O308*H308</f>
        <v>0</v>
      </c>
      <c r="Q308" s="182">
        <v>0</v>
      </c>
      <c r="R308" s="182">
        <f>Q308*H308</f>
        <v>0</v>
      </c>
      <c r="S308" s="182">
        <v>0</v>
      </c>
      <c r="T308" s="18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184" t="s">
        <v>225</v>
      </c>
      <c r="AT308" s="184" t="s">
        <v>221</v>
      </c>
      <c r="AU308" s="184" t="s">
        <v>95</v>
      </c>
      <c r="AY308" s="19" t="s">
        <v>219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9" t="s">
        <v>93</v>
      </c>
      <c r="BK308" s="185">
        <f>ROUND(I308*H308,2)</f>
        <v>0</v>
      </c>
      <c r="BL308" s="19" t="s">
        <v>225</v>
      </c>
      <c r="BM308" s="184" t="s">
        <v>612</v>
      </c>
    </row>
    <row r="309" spans="1:51" s="13" customFormat="1" ht="12">
      <c r="A309" s="13"/>
      <c r="B309" s="186"/>
      <c r="C309" s="13"/>
      <c r="D309" s="187" t="s">
        <v>227</v>
      </c>
      <c r="E309" s="188" t="s">
        <v>1</v>
      </c>
      <c r="F309" s="189" t="s">
        <v>101</v>
      </c>
      <c r="G309" s="13"/>
      <c r="H309" s="190">
        <v>635.1</v>
      </c>
      <c r="I309" s="191"/>
      <c r="J309" s="13"/>
      <c r="K309" s="13"/>
      <c r="L309" s="186"/>
      <c r="M309" s="192"/>
      <c r="N309" s="193"/>
      <c r="O309" s="193"/>
      <c r="P309" s="193"/>
      <c r="Q309" s="193"/>
      <c r="R309" s="193"/>
      <c r="S309" s="193"/>
      <c r="T309" s="19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88" t="s">
        <v>227</v>
      </c>
      <c r="AU309" s="188" t="s">
        <v>95</v>
      </c>
      <c r="AV309" s="13" t="s">
        <v>95</v>
      </c>
      <c r="AW309" s="13" t="s">
        <v>42</v>
      </c>
      <c r="AX309" s="13" t="s">
        <v>93</v>
      </c>
      <c r="AY309" s="188" t="s">
        <v>219</v>
      </c>
    </row>
    <row r="310" spans="1:65" s="2" customFormat="1" ht="24.15" customHeight="1">
      <c r="A310" s="39"/>
      <c r="B310" s="171"/>
      <c r="C310" s="172" t="s">
        <v>613</v>
      </c>
      <c r="D310" s="172" t="s">
        <v>221</v>
      </c>
      <c r="E310" s="173" t="s">
        <v>614</v>
      </c>
      <c r="F310" s="174" t="s">
        <v>615</v>
      </c>
      <c r="G310" s="175" t="s">
        <v>269</v>
      </c>
      <c r="H310" s="176">
        <v>635.1</v>
      </c>
      <c r="I310" s="177"/>
      <c r="J310" s="178">
        <f>ROUND(I310*H310,2)</f>
        <v>0</v>
      </c>
      <c r="K310" s="179"/>
      <c r="L310" s="40"/>
      <c r="M310" s="180" t="s">
        <v>1</v>
      </c>
      <c r="N310" s="181" t="s">
        <v>50</v>
      </c>
      <c r="O310" s="78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184" t="s">
        <v>225</v>
      </c>
      <c r="AT310" s="184" t="s">
        <v>221</v>
      </c>
      <c r="AU310" s="184" t="s">
        <v>95</v>
      </c>
      <c r="AY310" s="19" t="s">
        <v>219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19" t="s">
        <v>93</v>
      </c>
      <c r="BK310" s="185">
        <f>ROUND(I310*H310,2)</f>
        <v>0</v>
      </c>
      <c r="BL310" s="19" t="s">
        <v>225</v>
      </c>
      <c r="BM310" s="184" t="s">
        <v>616</v>
      </c>
    </row>
    <row r="311" spans="1:51" s="13" customFormat="1" ht="12">
      <c r="A311" s="13"/>
      <c r="B311" s="186"/>
      <c r="C311" s="13"/>
      <c r="D311" s="187" t="s">
        <v>227</v>
      </c>
      <c r="E311" s="188" t="s">
        <v>1</v>
      </c>
      <c r="F311" s="189" t="s">
        <v>101</v>
      </c>
      <c r="G311" s="13"/>
      <c r="H311" s="190">
        <v>635.1</v>
      </c>
      <c r="I311" s="191"/>
      <c r="J311" s="13"/>
      <c r="K311" s="13"/>
      <c r="L311" s="186"/>
      <c r="M311" s="192"/>
      <c r="N311" s="193"/>
      <c r="O311" s="193"/>
      <c r="P311" s="193"/>
      <c r="Q311" s="193"/>
      <c r="R311" s="193"/>
      <c r="S311" s="193"/>
      <c r="T311" s="19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8" t="s">
        <v>227</v>
      </c>
      <c r="AU311" s="188" t="s">
        <v>95</v>
      </c>
      <c r="AV311" s="13" t="s">
        <v>95</v>
      </c>
      <c r="AW311" s="13" t="s">
        <v>42</v>
      </c>
      <c r="AX311" s="13" t="s">
        <v>93</v>
      </c>
      <c r="AY311" s="188" t="s">
        <v>219</v>
      </c>
    </row>
    <row r="312" spans="1:65" s="2" customFormat="1" ht="24.15" customHeight="1">
      <c r="A312" s="39"/>
      <c r="B312" s="171"/>
      <c r="C312" s="172" t="s">
        <v>617</v>
      </c>
      <c r="D312" s="172" t="s">
        <v>221</v>
      </c>
      <c r="E312" s="173" t="s">
        <v>618</v>
      </c>
      <c r="F312" s="174" t="s">
        <v>619</v>
      </c>
      <c r="G312" s="175" t="s">
        <v>453</v>
      </c>
      <c r="H312" s="176">
        <v>6</v>
      </c>
      <c r="I312" s="177"/>
      <c r="J312" s="178">
        <f>ROUND(I312*H312,2)</f>
        <v>0</v>
      </c>
      <c r="K312" s="179"/>
      <c r="L312" s="40"/>
      <c r="M312" s="180" t="s">
        <v>1</v>
      </c>
      <c r="N312" s="181" t="s">
        <v>50</v>
      </c>
      <c r="O312" s="78"/>
      <c r="P312" s="182">
        <f>O312*H312</f>
        <v>0</v>
      </c>
      <c r="Q312" s="182">
        <v>0.45937</v>
      </c>
      <c r="R312" s="182">
        <f>Q312*H312</f>
        <v>2.75622</v>
      </c>
      <c r="S312" s="182">
        <v>0</v>
      </c>
      <c r="T312" s="18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184" t="s">
        <v>225</v>
      </c>
      <c r="AT312" s="184" t="s">
        <v>221</v>
      </c>
      <c r="AU312" s="184" t="s">
        <v>95</v>
      </c>
      <c r="AY312" s="19" t="s">
        <v>219</v>
      </c>
      <c r="BE312" s="185">
        <f>IF(N312="základní",J312,0)</f>
        <v>0</v>
      </c>
      <c r="BF312" s="185">
        <f>IF(N312="snížená",J312,0)</f>
        <v>0</v>
      </c>
      <c r="BG312" s="185">
        <f>IF(N312="zákl. přenesená",J312,0)</f>
        <v>0</v>
      </c>
      <c r="BH312" s="185">
        <f>IF(N312="sníž. přenesená",J312,0)</f>
        <v>0</v>
      </c>
      <c r="BI312" s="185">
        <f>IF(N312="nulová",J312,0)</f>
        <v>0</v>
      </c>
      <c r="BJ312" s="19" t="s">
        <v>93</v>
      </c>
      <c r="BK312" s="185">
        <f>ROUND(I312*H312,2)</f>
        <v>0</v>
      </c>
      <c r="BL312" s="19" t="s">
        <v>225</v>
      </c>
      <c r="BM312" s="184" t="s">
        <v>620</v>
      </c>
    </row>
    <row r="313" spans="1:51" s="13" customFormat="1" ht="12">
      <c r="A313" s="13"/>
      <c r="B313" s="186"/>
      <c r="C313" s="13"/>
      <c r="D313" s="187" t="s">
        <v>227</v>
      </c>
      <c r="E313" s="188" t="s">
        <v>1</v>
      </c>
      <c r="F313" s="189" t="s">
        <v>621</v>
      </c>
      <c r="G313" s="13"/>
      <c r="H313" s="190">
        <v>6</v>
      </c>
      <c r="I313" s="191"/>
      <c r="J313" s="13"/>
      <c r="K313" s="13"/>
      <c r="L313" s="186"/>
      <c r="M313" s="192"/>
      <c r="N313" s="193"/>
      <c r="O313" s="193"/>
      <c r="P313" s="193"/>
      <c r="Q313" s="193"/>
      <c r="R313" s="193"/>
      <c r="S313" s="193"/>
      <c r="T313" s="19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8" t="s">
        <v>227</v>
      </c>
      <c r="AU313" s="188" t="s">
        <v>95</v>
      </c>
      <c r="AV313" s="13" t="s">
        <v>95</v>
      </c>
      <c r="AW313" s="13" t="s">
        <v>42</v>
      </c>
      <c r="AX313" s="13" t="s">
        <v>93</v>
      </c>
      <c r="AY313" s="188" t="s">
        <v>219</v>
      </c>
    </row>
    <row r="314" spans="1:65" s="2" customFormat="1" ht="24.15" customHeight="1">
      <c r="A314" s="39"/>
      <c r="B314" s="171"/>
      <c r="C314" s="172" t="s">
        <v>622</v>
      </c>
      <c r="D314" s="172" t="s">
        <v>221</v>
      </c>
      <c r="E314" s="173" t="s">
        <v>623</v>
      </c>
      <c r="F314" s="174" t="s">
        <v>624</v>
      </c>
      <c r="G314" s="175" t="s">
        <v>453</v>
      </c>
      <c r="H314" s="176">
        <v>6</v>
      </c>
      <c r="I314" s="177"/>
      <c r="J314" s="178">
        <f>ROUND(I314*H314,2)</f>
        <v>0</v>
      </c>
      <c r="K314" s="179"/>
      <c r="L314" s="40"/>
      <c r="M314" s="180" t="s">
        <v>1</v>
      </c>
      <c r="N314" s="181" t="s">
        <v>50</v>
      </c>
      <c r="O314" s="78"/>
      <c r="P314" s="182">
        <f>O314*H314</f>
        <v>0</v>
      </c>
      <c r="Q314" s="182">
        <v>0</v>
      </c>
      <c r="R314" s="182">
        <f>Q314*H314</f>
        <v>0</v>
      </c>
      <c r="S314" s="182">
        <v>0.1</v>
      </c>
      <c r="T314" s="183">
        <f>S314*H314</f>
        <v>0.6000000000000001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184" t="s">
        <v>225</v>
      </c>
      <c r="AT314" s="184" t="s">
        <v>221</v>
      </c>
      <c r="AU314" s="184" t="s">
        <v>95</v>
      </c>
      <c r="AY314" s="19" t="s">
        <v>219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9" t="s">
        <v>93</v>
      </c>
      <c r="BK314" s="185">
        <f>ROUND(I314*H314,2)</f>
        <v>0</v>
      </c>
      <c r="BL314" s="19" t="s">
        <v>225</v>
      </c>
      <c r="BM314" s="184" t="s">
        <v>625</v>
      </c>
    </row>
    <row r="315" spans="1:65" s="2" customFormat="1" ht="16.5" customHeight="1">
      <c r="A315" s="39"/>
      <c r="B315" s="171"/>
      <c r="C315" s="172" t="s">
        <v>626</v>
      </c>
      <c r="D315" s="172" t="s">
        <v>221</v>
      </c>
      <c r="E315" s="173" t="s">
        <v>627</v>
      </c>
      <c r="F315" s="174" t="s">
        <v>628</v>
      </c>
      <c r="G315" s="175" t="s">
        <v>453</v>
      </c>
      <c r="H315" s="176">
        <v>28</v>
      </c>
      <c r="I315" s="177"/>
      <c r="J315" s="178">
        <f>ROUND(I315*H315,2)</f>
        <v>0</v>
      </c>
      <c r="K315" s="179"/>
      <c r="L315" s="40"/>
      <c r="M315" s="180" t="s">
        <v>1</v>
      </c>
      <c r="N315" s="181" t="s">
        <v>50</v>
      </c>
      <c r="O315" s="78"/>
      <c r="P315" s="182">
        <f>O315*H315</f>
        <v>0</v>
      </c>
      <c r="Q315" s="182">
        <v>0.06383</v>
      </c>
      <c r="R315" s="182">
        <f>Q315*H315</f>
        <v>1.78724</v>
      </c>
      <c r="S315" s="182">
        <v>0</v>
      </c>
      <c r="T315" s="18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184" t="s">
        <v>225</v>
      </c>
      <c r="AT315" s="184" t="s">
        <v>221</v>
      </c>
      <c r="AU315" s="184" t="s">
        <v>95</v>
      </c>
      <c r="AY315" s="19" t="s">
        <v>219</v>
      </c>
      <c r="BE315" s="185">
        <f>IF(N315="základní",J315,0)</f>
        <v>0</v>
      </c>
      <c r="BF315" s="185">
        <f>IF(N315="snížená",J315,0)</f>
        <v>0</v>
      </c>
      <c r="BG315" s="185">
        <f>IF(N315="zákl. přenesená",J315,0)</f>
        <v>0</v>
      </c>
      <c r="BH315" s="185">
        <f>IF(N315="sníž. přenesená",J315,0)</f>
        <v>0</v>
      </c>
      <c r="BI315" s="185">
        <f>IF(N315="nulová",J315,0)</f>
        <v>0</v>
      </c>
      <c r="BJ315" s="19" t="s">
        <v>93</v>
      </c>
      <c r="BK315" s="185">
        <f>ROUND(I315*H315,2)</f>
        <v>0</v>
      </c>
      <c r="BL315" s="19" t="s">
        <v>225</v>
      </c>
      <c r="BM315" s="184" t="s">
        <v>629</v>
      </c>
    </row>
    <row r="316" spans="1:65" s="2" customFormat="1" ht="16.5" customHeight="1">
      <c r="A316" s="39"/>
      <c r="B316" s="171"/>
      <c r="C316" s="172" t="s">
        <v>630</v>
      </c>
      <c r="D316" s="172" t="s">
        <v>221</v>
      </c>
      <c r="E316" s="173" t="s">
        <v>631</v>
      </c>
      <c r="F316" s="174" t="s">
        <v>632</v>
      </c>
      <c r="G316" s="175" t="s">
        <v>453</v>
      </c>
      <c r="H316" s="176">
        <v>11</v>
      </c>
      <c r="I316" s="177"/>
      <c r="J316" s="178">
        <f>ROUND(I316*H316,2)</f>
        <v>0</v>
      </c>
      <c r="K316" s="179"/>
      <c r="L316" s="40"/>
      <c r="M316" s="180" t="s">
        <v>1</v>
      </c>
      <c r="N316" s="181" t="s">
        <v>50</v>
      </c>
      <c r="O316" s="78"/>
      <c r="P316" s="182">
        <f>O316*H316</f>
        <v>0</v>
      </c>
      <c r="Q316" s="182">
        <v>0.12303</v>
      </c>
      <c r="R316" s="182">
        <f>Q316*H316</f>
        <v>1.35333</v>
      </c>
      <c r="S316" s="182">
        <v>0</v>
      </c>
      <c r="T316" s="18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184" t="s">
        <v>225</v>
      </c>
      <c r="AT316" s="184" t="s">
        <v>221</v>
      </c>
      <c r="AU316" s="184" t="s">
        <v>95</v>
      </c>
      <c r="AY316" s="19" t="s">
        <v>219</v>
      </c>
      <c r="BE316" s="185">
        <f>IF(N316="základní",J316,0)</f>
        <v>0</v>
      </c>
      <c r="BF316" s="185">
        <f>IF(N316="snížená",J316,0)</f>
        <v>0</v>
      </c>
      <c r="BG316" s="185">
        <f>IF(N316="zákl. přenesená",J316,0)</f>
        <v>0</v>
      </c>
      <c r="BH316" s="185">
        <f>IF(N316="sníž. přenesená",J316,0)</f>
        <v>0</v>
      </c>
      <c r="BI316" s="185">
        <f>IF(N316="nulová",J316,0)</f>
        <v>0</v>
      </c>
      <c r="BJ316" s="19" t="s">
        <v>93</v>
      </c>
      <c r="BK316" s="185">
        <f>ROUND(I316*H316,2)</f>
        <v>0</v>
      </c>
      <c r="BL316" s="19" t="s">
        <v>225</v>
      </c>
      <c r="BM316" s="184" t="s">
        <v>633</v>
      </c>
    </row>
    <row r="317" spans="1:65" s="2" customFormat="1" ht="24.15" customHeight="1">
      <c r="A317" s="39"/>
      <c r="B317" s="171"/>
      <c r="C317" s="218" t="s">
        <v>634</v>
      </c>
      <c r="D317" s="218" t="s">
        <v>363</v>
      </c>
      <c r="E317" s="219" t="s">
        <v>635</v>
      </c>
      <c r="F317" s="220" t="s">
        <v>636</v>
      </c>
      <c r="G317" s="221" t="s">
        <v>478</v>
      </c>
      <c r="H317" s="222">
        <v>39</v>
      </c>
      <c r="I317" s="223"/>
      <c r="J317" s="224">
        <f>ROUND(I317*H317,2)</f>
        <v>0</v>
      </c>
      <c r="K317" s="225"/>
      <c r="L317" s="226"/>
      <c r="M317" s="227" t="s">
        <v>1</v>
      </c>
      <c r="N317" s="228" t="s">
        <v>50</v>
      </c>
      <c r="O317" s="78"/>
      <c r="P317" s="182">
        <f>O317*H317</f>
        <v>0</v>
      </c>
      <c r="Q317" s="182">
        <v>0.0049</v>
      </c>
      <c r="R317" s="182">
        <f>Q317*H317</f>
        <v>0.1911</v>
      </c>
      <c r="S317" s="182">
        <v>0</v>
      </c>
      <c r="T317" s="18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184" t="s">
        <v>128</v>
      </c>
      <c r="AT317" s="184" t="s">
        <v>363</v>
      </c>
      <c r="AU317" s="184" t="s">
        <v>95</v>
      </c>
      <c r="AY317" s="19" t="s">
        <v>219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9" t="s">
        <v>93</v>
      </c>
      <c r="BK317" s="185">
        <f>ROUND(I317*H317,2)</f>
        <v>0</v>
      </c>
      <c r="BL317" s="19" t="s">
        <v>225</v>
      </c>
      <c r="BM317" s="184" t="s">
        <v>637</v>
      </c>
    </row>
    <row r="318" spans="1:65" s="2" customFormat="1" ht="16.5" customHeight="1">
      <c r="A318" s="39"/>
      <c r="B318" s="171"/>
      <c r="C318" s="172" t="s">
        <v>638</v>
      </c>
      <c r="D318" s="172" t="s">
        <v>221</v>
      </c>
      <c r="E318" s="173" t="s">
        <v>639</v>
      </c>
      <c r="F318" s="174" t="s">
        <v>640</v>
      </c>
      <c r="G318" s="175" t="s">
        <v>453</v>
      </c>
      <c r="H318" s="176">
        <v>3</v>
      </c>
      <c r="I318" s="177"/>
      <c r="J318" s="178">
        <f>ROUND(I318*H318,2)</f>
        <v>0</v>
      </c>
      <c r="K318" s="179"/>
      <c r="L318" s="40"/>
      <c r="M318" s="180" t="s">
        <v>1</v>
      </c>
      <c r="N318" s="181" t="s">
        <v>50</v>
      </c>
      <c r="O318" s="78"/>
      <c r="P318" s="182">
        <f>O318*H318</f>
        <v>0</v>
      </c>
      <c r="Q318" s="182">
        <v>0.32906</v>
      </c>
      <c r="R318" s="182">
        <f>Q318*H318</f>
        <v>0.9871800000000001</v>
      </c>
      <c r="S318" s="182">
        <v>0</v>
      </c>
      <c r="T318" s="18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184" t="s">
        <v>225</v>
      </c>
      <c r="AT318" s="184" t="s">
        <v>221</v>
      </c>
      <c r="AU318" s="184" t="s">
        <v>95</v>
      </c>
      <c r="AY318" s="19" t="s">
        <v>219</v>
      </c>
      <c r="BE318" s="185">
        <f>IF(N318="základní",J318,0)</f>
        <v>0</v>
      </c>
      <c r="BF318" s="185">
        <f>IF(N318="snížená",J318,0)</f>
        <v>0</v>
      </c>
      <c r="BG318" s="185">
        <f>IF(N318="zákl. přenesená",J318,0)</f>
        <v>0</v>
      </c>
      <c r="BH318" s="185">
        <f>IF(N318="sníž. přenesená",J318,0)</f>
        <v>0</v>
      </c>
      <c r="BI318" s="185">
        <f>IF(N318="nulová",J318,0)</f>
        <v>0</v>
      </c>
      <c r="BJ318" s="19" t="s">
        <v>93</v>
      </c>
      <c r="BK318" s="185">
        <f>ROUND(I318*H318,2)</f>
        <v>0</v>
      </c>
      <c r="BL318" s="19" t="s">
        <v>225</v>
      </c>
      <c r="BM318" s="184" t="s">
        <v>641</v>
      </c>
    </row>
    <row r="319" spans="1:65" s="2" customFormat="1" ht="24.15" customHeight="1">
      <c r="A319" s="39"/>
      <c r="B319" s="171"/>
      <c r="C319" s="218" t="s">
        <v>642</v>
      </c>
      <c r="D319" s="218" t="s">
        <v>363</v>
      </c>
      <c r="E319" s="219" t="s">
        <v>643</v>
      </c>
      <c r="F319" s="220" t="s">
        <v>644</v>
      </c>
      <c r="G319" s="221" t="s">
        <v>478</v>
      </c>
      <c r="H319" s="222">
        <v>3</v>
      </c>
      <c r="I319" s="223"/>
      <c r="J319" s="224">
        <f>ROUND(I319*H319,2)</f>
        <v>0</v>
      </c>
      <c r="K319" s="225"/>
      <c r="L319" s="226"/>
      <c r="M319" s="227" t="s">
        <v>1</v>
      </c>
      <c r="N319" s="228" t="s">
        <v>50</v>
      </c>
      <c r="O319" s="78"/>
      <c r="P319" s="182">
        <f>O319*H319</f>
        <v>0</v>
      </c>
      <c r="Q319" s="182">
        <v>0.002</v>
      </c>
      <c r="R319" s="182">
        <f>Q319*H319</f>
        <v>0.006</v>
      </c>
      <c r="S319" s="182">
        <v>0</v>
      </c>
      <c r="T319" s="18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184" t="s">
        <v>128</v>
      </c>
      <c r="AT319" s="184" t="s">
        <v>363</v>
      </c>
      <c r="AU319" s="184" t="s">
        <v>95</v>
      </c>
      <c r="AY319" s="19" t="s">
        <v>219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9" t="s">
        <v>93</v>
      </c>
      <c r="BK319" s="185">
        <f>ROUND(I319*H319,2)</f>
        <v>0</v>
      </c>
      <c r="BL319" s="19" t="s">
        <v>225</v>
      </c>
      <c r="BM319" s="184" t="s">
        <v>645</v>
      </c>
    </row>
    <row r="320" spans="1:65" s="2" customFormat="1" ht="24.15" customHeight="1">
      <c r="A320" s="39"/>
      <c r="B320" s="171"/>
      <c r="C320" s="218" t="s">
        <v>646</v>
      </c>
      <c r="D320" s="218" t="s">
        <v>363</v>
      </c>
      <c r="E320" s="219" t="s">
        <v>647</v>
      </c>
      <c r="F320" s="220" t="s">
        <v>648</v>
      </c>
      <c r="G320" s="221" t="s">
        <v>478</v>
      </c>
      <c r="H320" s="222">
        <v>3</v>
      </c>
      <c r="I320" s="223"/>
      <c r="J320" s="224">
        <f>ROUND(I320*H320,2)</f>
        <v>0</v>
      </c>
      <c r="K320" s="225"/>
      <c r="L320" s="226"/>
      <c r="M320" s="227" t="s">
        <v>1</v>
      </c>
      <c r="N320" s="228" t="s">
        <v>50</v>
      </c>
      <c r="O320" s="78"/>
      <c r="P320" s="182">
        <f>O320*H320</f>
        <v>0</v>
      </c>
      <c r="Q320" s="182">
        <v>0.024</v>
      </c>
      <c r="R320" s="182">
        <f>Q320*H320</f>
        <v>0.07200000000000001</v>
      </c>
      <c r="S320" s="182">
        <v>0</v>
      </c>
      <c r="T320" s="18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184" t="s">
        <v>128</v>
      </c>
      <c r="AT320" s="184" t="s">
        <v>363</v>
      </c>
      <c r="AU320" s="184" t="s">
        <v>95</v>
      </c>
      <c r="AY320" s="19" t="s">
        <v>219</v>
      </c>
      <c r="BE320" s="185">
        <f>IF(N320="základní",J320,0)</f>
        <v>0</v>
      </c>
      <c r="BF320" s="185">
        <f>IF(N320="snížená",J320,0)</f>
        <v>0</v>
      </c>
      <c r="BG320" s="185">
        <f>IF(N320="zákl. přenesená",J320,0)</f>
        <v>0</v>
      </c>
      <c r="BH320" s="185">
        <f>IF(N320="sníž. přenesená",J320,0)</f>
        <v>0</v>
      </c>
      <c r="BI320" s="185">
        <f>IF(N320="nulová",J320,0)</f>
        <v>0</v>
      </c>
      <c r="BJ320" s="19" t="s">
        <v>93</v>
      </c>
      <c r="BK320" s="185">
        <f>ROUND(I320*H320,2)</f>
        <v>0</v>
      </c>
      <c r="BL320" s="19" t="s">
        <v>225</v>
      </c>
      <c r="BM320" s="184" t="s">
        <v>649</v>
      </c>
    </row>
    <row r="321" spans="1:65" s="2" customFormat="1" ht="21.75" customHeight="1">
      <c r="A321" s="39"/>
      <c r="B321" s="171"/>
      <c r="C321" s="172" t="s">
        <v>650</v>
      </c>
      <c r="D321" s="172" t="s">
        <v>221</v>
      </c>
      <c r="E321" s="173" t="s">
        <v>651</v>
      </c>
      <c r="F321" s="174" t="s">
        <v>652</v>
      </c>
      <c r="G321" s="175" t="s">
        <v>269</v>
      </c>
      <c r="H321" s="176">
        <v>679.2</v>
      </c>
      <c r="I321" s="177"/>
      <c r="J321" s="178">
        <f>ROUND(I321*H321,2)</f>
        <v>0</v>
      </c>
      <c r="K321" s="179"/>
      <c r="L321" s="40"/>
      <c r="M321" s="180" t="s">
        <v>1</v>
      </c>
      <c r="N321" s="181" t="s">
        <v>50</v>
      </c>
      <c r="O321" s="78"/>
      <c r="P321" s="182">
        <f>O321*H321</f>
        <v>0</v>
      </c>
      <c r="Q321" s="182">
        <v>9E-05</v>
      </c>
      <c r="R321" s="182">
        <f>Q321*H321</f>
        <v>0.06112800000000001</v>
      </c>
      <c r="S321" s="182">
        <v>0</v>
      </c>
      <c r="T321" s="18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184" t="s">
        <v>225</v>
      </c>
      <c r="AT321" s="184" t="s">
        <v>221</v>
      </c>
      <c r="AU321" s="184" t="s">
        <v>95</v>
      </c>
      <c r="AY321" s="19" t="s">
        <v>219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19" t="s">
        <v>93</v>
      </c>
      <c r="BK321" s="185">
        <f>ROUND(I321*H321,2)</f>
        <v>0</v>
      </c>
      <c r="BL321" s="19" t="s">
        <v>225</v>
      </c>
      <c r="BM321" s="184" t="s">
        <v>653</v>
      </c>
    </row>
    <row r="322" spans="1:51" s="13" customFormat="1" ht="12">
      <c r="A322" s="13"/>
      <c r="B322" s="186"/>
      <c r="C322" s="13"/>
      <c r="D322" s="187" t="s">
        <v>227</v>
      </c>
      <c r="E322" s="188" t="s">
        <v>1</v>
      </c>
      <c r="F322" s="189" t="s">
        <v>654</v>
      </c>
      <c r="G322" s="13"/>
      <c r="H322" s="190">
        <v>679.2</v>
      </c>
      <c r="I322" s="191"/>
      <c r="J322" s="13"/>
      <c r="K322" s="13"/>
      <c r="L322" s="186"/>
      <c r="M322" s="192"/>
      <c r="N322" s="193"/>
      <c r="O322" s="193"/>
      <c r="P322" s="193"/>
      <c r="Q322" s="193"/>
      <c r="R322" s="193"/>
      <c r="S322" s="193"/>
      <c r="T322" s="19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8" t="s">
        <v>227</v>
      </c>
      <c r="AU322" s="188" t="s">
        <v>95</v>
      </c>
      <c r="AV322" s="13" t="s">
        <v>95</v>
      </c>
      <c r="AW322" s="13" t="s">
        <v>42</v>
      </c>
      <c r="AX322" s="13" t="s">
        <v>93</v>
      </c>
      <c r="AY322" s="188" t="s">
        <v>219</v>
      </c>
    </row>
    <row r="323" spans="1:65" s="2" customFormat="1" ht="21.75" customHeight="1">
      <c r="A323" s="39"/>
      <c r="B323" s="171"/>
      <c r="C323" s="172" t="s">
        <v>655</v>
      </c>
      <c r="D323" s="172" t="s">
        <v>221</v>
      </c>
      <c r="E323" s="173" t="s">
        <v>656</v>
      </c>
      <c r="F323" s="174" t="s">
        <v>657</v>
      </c>
      <c r="G323" s="175" t="s">
        <v>453</v>
      </c>
      <c r="H323" s="176">
        <v>1</v>
      </c>
      <c r="I323" s="177"/>
      <c r="J323" s="178">
        <f>ROUND(I323*H323,2)</f>
        <v>0</v>
      </c>
      <c r="K323" s="179"/>
      <c r="L323" s="40"/>
      <c r="M323" s="180" t="s">
        <v>1</v>
      </c>
      <c r="N323" s="181" t="s">
        <v>50</v>
      </c>
      <c r="O323" s="78"/>
      <c r="P323" s="182">
        <f>O323*H323</f>
        <v>0</v>
      </c>
      <c r="Q323" s="182">
        <v>0</v>
      </c>
      <c r="R323" s="182">
        <f>Q323*H323</f>
        <v>0</v>
      </c>
      <c r="S323" s="182">
        <v>0</v>
      </c>
      <c r="T323" s="18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184" t="s">
        <v>225</v>
      </c>
      <c r="AT323" s="184" t="s">
        <v>221</v>
      </c>
      <c r="AU323" s="184" t="s">
        <v>95</v>
      </c>
      <c r="AY323" s="19" t="s">
        <v>219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9" t="s">
        <v>93</v>
      </c>
      <c r="BK323" s="185">
        <f>ROUND(I323*H323,2)</f>
        <v>0</v>
      </c>
      <c r="BL323" s="19" t="s">
        <v>225</v>
      </c>
      <c r="BM323" s="184" t="s">
        <v>658</v>
      </c>
    </row>
    <row r="324" spans="1:65" s="2" customFormat="1" ht="16.5" customHeight="1">
      <c r="A324" s="39"/>
      <c r="B324" s="171"/>
      <c r="C324" s="172" t="s">
        <v>659</v>
      </c>
      <c r="D324" s="172" t="s">
        <v>221</v>
      </c>
      <c r="E324" s="173" t="s">
        <v>660</v>
      </c>
      <c r="F324" s="174" t="s">
        <v>661</v>
      </c>
      <c r="G324" s="175" t="s">
        <v>269</v>
      </c>
      <c r="H324" s="176">
        <v>635.1</v>
      </c>
      <c r="I324" s="177"/>
      <c r="J324" s="178">
        <f>ROUND(I324*H324,2)</f>
        <v>0</v>
      </c>
      <c r="K324" s="179"/>
      <c r="L324" s="40"/>
      <c r="M324" s="180" t="s">
        <v>1</v>
      </c>
      <c r="N324" s="181" t="s">
        <v>50</v>
      </c>
      <c r="O324" s="78"/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184" t="s">
        <v>225</v>
      </c>
      <c r="AT324" s="184" t="s">
        <v>221</v>
      </c>
      <c r="AU324" s="184" t="s">
        <v>95</v>
      </c>
      <c r="AY324" s="19" t="s">
        <v>219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19" t="s">
        <v>93</v>
      </c>
      <c r="BK324" s="185">
        <f>ROUND(I324*H324,2)</f>
        <v>0</v>
      </c>
      <c r="BL324" s="19" t="s">
        <v>225</v>
      </c>
      <c r="BM324" s="184" t="s">
        <v>662</v>
      </c>
    </row>
    <row r="325" spans="1:51" s="13" customFormat="1" ht="12">
      <c r="A325" s="13"/>
      <c r="B325" s="186"/>
      <c r="C325" s="13"/>
      <c r="D325" s="187" t="s">
        <v>227</v>
      </c>
      <c r="E325" s="188" t="s">
        <v>1</v>
      </c>
      <c r="F325" s="189" t="s">
        <v>101</v>
      </c>
      <c r="G325" s="13"/>
      <c r="H325" s="190">
        <v>635.1</v>
      </c>
      <c r="I325" s="191"/>
      <c r="J325" s="13"/>
      <c r="K325" s="13"/>
      <c r="L325" s="186"/>
      <c r="M325" s="192"/>
      <c r="N325" s="193"/>
      <c r="O325" s="193"/>
      <c r="P325" s="193"/>
      <c r="Q325" s="193"/>
      <c r="R325" s="193"/>
      <c r="S325" s="193"/>
      <c r="T325" s="19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8" t="s">
        <v>227</v>
      </c>
      <c r="AU325" s="188" t="s">
        <v>95</v>
      </c>
      <c r="AV325" s="13" t="s">
        <v>95</v>
      </c>
      <c r="AW325" s="13" t="s">
        <v>42</v>
      </c>
      <c r="AX325" s="13" t="s">
        <v>93</v>
      </c>
      <c r="AY325" s="188" t="s">
        <v>219</v>
      </c>
    </row>
    <row r="326" spans="1:63" s="12" customFormat="1" ht="22.8" customHeight="1">
      <c r="A326" s="12"/>
      <c r="B326" s="158"/>
      <c r="C326" s="12"/>
      <c r="D326" s="159" t="s">
        <v>84</v>
      </c>
      <c r="E326" s="169" t="s">
        <v>156</v>
      </c>
      <c r="F326" s="169" t="s">
        <v>663</v>
      </c>
      <c r="G326" s="12"/>
      <c r="H326" s="12"/>
      <c r="I326" s="161"/>
      <c r="J326" s="170">
        <f>BK326</f>
        <v>0</v>
      </c>
      <c r="K326" s="12"/>
      <c r="L326" s="158"/>
      <c r="M326" s="163"/>
      <c r="N326" s="164"/>
      <c r="O326" s="164"/>
      <c r="P326" s="165">
        <f>P327+SUM(P328:P342)</f>
        <v>0</v>
      </c>
      <c r="Q326" s="164"/>
      <c r="R326" s="165">
        <f>R327+SUM(R328:R342)</f>
        <v>2.00228</v>
      </c>
      <c r="S326" s="164"/>
      <c r="T326" s="166">
        <f>T327+SUM(T328:T342)</f>
        <v>4.41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159" t="s">
        <v>93</v>
      </c>
      <c r="AT326" s="167" t="s">
        <v>84</v>
      </c>
      <c r="AU326" s="167" t="s">
        <v>93</v>
      </c>
      <c r="AY326" s="159" t="s">
        <v>219</v>
      </c>
      <c r="BK326" s="168">
        <f>BK327+SUM(BK328:BK342)</f>
        <v>0</v>
      </c>
    </row>
    <row r="327" spans="1:65" s="2" customFormat="1" ht="33" customHeight="1">
      <c r="A327" s="39"/>
      <c r="B327" s="171"/>
      <c r="C327" s="172" t="s">
        <v>664</v>
      </c>
      <c r="D327" s="172" t="s">
        <v>221</v>
      </c>
      <c r="E327" s="173" t="s">
        <v>665</v>
      </c>
      <c r="F327" s="174" t="s">
        <v>666</v>
      </c>
      <c r="G327" s="175" t="s">
        <v>269</v>
      </c>
      <c r="H327" s="176">
        <v>3.6</v>
      </c>
      <c r="I327" s="177"/>
      <c r="J327" s="178">
        <f>ROUND(I327*H327,2)</f>
        <v>0</v>
      </c>
      <c r="K327" s="179"/>
      <c r="L327" s="40"/>
      <c r="M327" s="180" t="s">
        <v>1</v>
      </c>
      <c r="N327" s="181" t="s">
        <v>50</v>
      </c>
      <c r="O327" s="78"/>
      <c r="P327" s="182">
        <f>O327*H327</f>
        <v>0</v>
      </c>
      <c r="Q327" s="182">
        <v>0.49973</v>
      </c>
      <c r="R327" s="182">
        <f>Q327*H327</f>
        <v>1.799028</v>
      </c>
      <c r="S327" s="182">
        <v>0</v>
      </c>
      <c r="T327" s="18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184" t="s">
        <v>225</v>
      </c>
      <c r="AT327" s="184" t="s">
        <v>221</v>
      </c>
      <c r="AU327" s="184" t="s">
        <v>95</v>
      </c>
      <c r="AY327" s="19" t="s">
        <v>219</v>
      </c>
      <c r="BE327" s="185">
        <f>IF(N327="základní",J327,0)</f>
        <v>0</v>
      </c>
      <c r="BF327" s="185">
        <f>IF(N327="snížená",J327,0)</f>
        <v>0</v>
      </c>
      <c r="BG327" s="185">
        <f>IF(N327="zákl. přenesená",J327,0)</f>
        <v>0</v>
      </c>
      <c r="BH327" s="185">
        <f>IF(N327="sníž. přenesená",J327,0)</f>
        <v>0</v>
      </c>
      <c r="BI327" s="185">
        <f>IF(N327="nulová",J327,0)</f>
        <v>0</v>
      </c>
      <c r="BJ327" s="19" t="s">
        <v>93</v>
      </c>
      <c r="BK327" s="185">
        <f>ROUND(I327*H327,2)</f>
        <v>0</v>
      </c>
      <c r="BL327" s="19" t="s">
        <v>225</v>
      </c>
      <c r="BM327" s="184" t="s">
        <v>667</v>
      </c>
    </row>
    <row r="328" spans="1:51" s="13" customFormat="1" ht="12">
      <c r="A328" s="13"/>
      <c r="B328" s="186"/>
      <c r="C328" s="13"/>
      <c r="D328" s="187" t="s">
        <v>227</v>
      </c>
      <c r="E328" s="188" t="s">
        <v>1</v>
      </c>
      <c r="F328" s="189" t="s">
        <v>668</v>
      </c>
      <c r="G328" s="13"/>
      <c r="H328" s="190">
        <v>3.6</v>
      </c>
      <c r="I328" s="191"/>
      <c r="J328" s="13"/>
      <c r="K328" s="13"/>
      <c r="L328" s="186"/>
      <c r="M328" s="192"/>
      <c r="N328" s="193"/>
      <c r="O328" s="193"/>
      <c r="P328" s="193"/>
      <c r="Q328" s="193"/>
      <c r="R328" s="193"/>
      <c r="S328" s="193"/>
      <c r="T328" s="19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8" t="s">
        <v>227</v>
      </c>
      <c r="AU328" s="188" t="s">
        <v>95</v>
      </c>
      <c r="AV328" s="13" t="s">
        <v>95</v>
      </c>
      <c r="AW328" s="13" t="s">
        <v>42</v>
      </c>
      <c r="AX328" s="13" t="s">
        <v>93</v>
      </c>
      <c r="AY328" s="188" t="s">
        <v>219</v>
      </c>
    </row>
    <row r="329" spans="1:65" s="2" customFormat="1" ht="24.15" customHeight="1">
      <c r="A329" s="39"/>
      <c r="B329" s="171"/>
      <c r="C329" s="172" t="s">
        <v>669</v>
      </c>
      <c r="D329" s="172" t="s">
        <v>221</v>
      </c>
      <c r="E329" s="173" t="s">
        <v>670</v>
      </c>
      <c r="F329" s="174" t="s">
        <v>671</v>
      </c>
      <c r="G329" s="175" t="s">
        <v>269</v>
      </c>
      <c r="H329" s="176">
        <v>1195.6</v>
      </c>
      <c r="I329" s="177"/>
      <c r="J329" s="178">
        <f>ROUND(I329*H329,2)</f>
        <v>0</v>
      </c>
      <c r="K329" s="179"/>
      <c r="L329" s="40"/>
      <c r="M329" s="180" t="s">
        <v>1</v>
      </c>
      <c r="N329" s="181" t="s">
        <v>50</v>
      </c>
      <c r="O329" s="78"/>
      <c r="P329" s="182">
        <f>O329*H329</f>
        <v>0</v>
      </c>
      <c r="Q329" s="182">
        <v>0.00017</v>
      </c>
      <c r="R329" s="182">
        <f>Q329*H329</f>
        <v>0.203252</v>
      </c>
      <c r="S329" s="182">
        <v>0</v>
      </c>
      <c r="T329" s="18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184" t="s">
        <v>225</v>
      </c>
      <c r="AT329" s="184" t="s">
        <v>221</v>
      </c>
      <c r="AU329" s="184" t="s">
        <v>95</v>
      </c>
      <c r="AY329" s="19" t="s">
        <v>219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19" t="s">
        <v>93</v>
      </c>
      <c r="BK329" s="185">
        <f>ROUND(I329*H329,2)</f>
        <v>0</v>
      </c>
      <c r="BL329" s="19" t="s">
        <v>225</v>
      </c>
      <c r="BM329" s="184" t="s">
        <v>672</v>
      </c>
    </row>
    <row r="330" spans="1:51" s="13" customFormat="1" ht="12">
      <c r="A330" s="13"/>
      <c r="B330" s="186"/>
      <c r="C330" s="13"/>
      <c r="D330" s="187" t="s">
        <v>227</v>
      </c>
      <c r="E330" s="188" t="s">
        <v>673</v>
      </c>
      <c r="F330" s="189" t="s">
        <v>674</v>
      </c>
      <c r="G330" s="13"/>
      <c r="H330" s="190">
        <v>24.36</v>
      </c>
      <c r="I330" s="191"/>
      <c r="J330" s="13"/>
      <c r="K330" s="13"/>
      <c r="L330" s="186"/>
      <c r="M330" s="192"/>
      <c r="N330" s="193"/>
      <c r="O330" s="193"/>
      <c r="P330" s="193"/>
      <c r="Q330" s="193"/>
      <c r="R330" s="193"/>
      <c r="S330" s="193"/>
      <c r="T330" s="19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88" t="s">
        <v>227</v>
      </c>
      <c r="AU330" s="188" t="s">
        <v>95</v>
      </c>
      <c r="AV330" s="13" t="s">
        <v>95</v>
      </c>
      <c r="AW330" s="13" t="s">
        <v>42</v>
      </c>
      <c r="AX330" s="13" t="s">
        <v>85</v>
      </c>
      <c r="AY330" s="188" t="s">
        <v>219</v>
      </c>
    </row>
    <row r="331" spans="1:51" s="14" customFormat="1" ht="12">
      <c r="A331" s="14"/>
      <c r="B331" s="195"/>
      <c r="C331" s="14"/>
      <c r="D331" s="187" t="s">
        <v>227</v>
      </c>
      <c r="E331" s="196" t="s">
        <v>1</v>
      </c>
      <c r="F331" s="197" t="s">
        <v>231</v>
      </c>
      <c r="G331" s="14"/>
      <c r="H331" s="198">
        <v>24.36</v>
      </c>
      <c r="I331" s="199"/>
      <c r="J331" s="14"/>
      <c r="K331" s="14"/>
      <c r="L331" s="195"/>
      <c r="M331" s="200"/>
      <c r="N331" s="201"/>
      <c r="O331" s="201"/>
      <c r="P331" s="201"/>
      <c r="Q331" s="201"/>
      <c r="R331" s="201"/>
      <c r="S331" s="201"/>
      <c r="T331" s="20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196" t="s">
        <v>227</v>
      </c>
      <c r="AU331" s="196" t="s">
        <v>95</v>
      </c>
      <c r="AV331" s="14" t="s">
        <v>104</v>
      </c>
      <c r="AW331" s="14" t="s">
        <v>42</v>
      </c>
      <c r="AX331" s="14" t="s">
        <v>85</v>
      </c>
      <c r="AY331" s="196" t="s">
        <v>219</v>
      </c>
    </row>
    <row r="332" spans="1:51" s="13" customFormat="1" ht="12">
      <c r="A332" s="13"/>
      <c r="B332" s="186"/>
      <c r="C332" s="13"/>
      <c r="D332" s="187" t="s">
        <v>227</v>
      </c>
      <c r="E332" s="188" t="s">
        <v>675</v>
      </c>
      <c r="F332" s="189" t="s">
        <v>676</v>
      </c>
      <c r="G332" s="13"/>
      <c r="H332" s="190">
        <v>73.24</v>
      </c>
      <c r="I332" s="191"/>
      <c r="J332" s="13"/>
      <c r="K332" s="13"/>
      <c r="L332" s="186"/>
      <c r="M332" s="192"/>
      <c r="N332" s="193"/>
      <c r="O332" s="193"/>
      <c r="P332" s="193"/>
      <c r="Q332" s="193"/>
      <c r="R332" s="193"/>
      <c r="S332" s="193"/>
      <c r="T332" s="19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88" t="s">
        <v>227</v>
      </c>
      <c r="AU332" s="188" t="s">
        <v>95</v>
      </c>
      <c r="AV332" s="13" t="s">
        <v>95</v>
      </c>
      <c r="AW332" s="13" t="s">
        <v>42</v>
      </c>
      <c r="AX332" s="13" t="s">
        <v>85</v>
      </c>
      <c r="AY332" s="188" t="s">
        <v>219</v>
      </c>
    </row>
    <row r="333" spans="1:51" s="13" customFormat="1" ht="12">
      <c r="A333" s="13"/>
      <c r="B333" s="186"/>
      <c r="C333" s="13"/>
      <c r="D333" s="187" t="s">
        <v>227</v>
      </c>
      <c r="E333" s="188" t="s">
        <v>677</v>
      </c>
      <c r="F333" s="189" t="s">
        <v>678</v>
      </c>
      <c r="G333" s="13"/>
      <c r="H333" s="190">
        <v>1098</v>
      </c>
      <c r="I333" s="191"/>
      <c r="J333" s="13"/>
      <c r="K333" s="13"/>
      <c r="L333" s="186"/>
      <c r="M333" s="192"/>
      <c r="N333" s="193"/>
      <c r="O333" s="193"/>
      <c r="P333" s="193"/>
      <c r="Q333" s="193"/>
      <c r="R333" s="193"/>
      <c r="S333" s="193"/>
      <c r="T333" s="19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8" t="s">
        <v>227</v>
      </c>
      <c r="AU333" s="188" t="s">
        <v>95</v>
      </c>
      <c r="AV333" s="13" t="s">
        <v>95</v>
      </c>
      <c r="AW333" s="13" t="s">
        <v>42</v>
      </c>
      <c r="AX333" s="13" t="s">
        <v>85</v>
      </c>
      <c r="AY333" s="188" t="s">
        <v>219</v>
      </c>
    </row>
    <row r="334" spans="1:51" s="14" customFormat="1" ht="12">
      <c r="A334" s="14"/>
      <c r="B334" s="195"/>
      <c r="C334" s="14"/>
      <c r="D334" s="187" t="s">
        <v>227</v>
      </c>
      <c r="E334" s="196" t="s">
        <v>679</v>
      </c>
      <c r="F334" s="197" t="s">
        <v>231</v>
      </c>
      <c r="G334" s="14"/>
      <c r="H334" s="198">
        <v>1171.24</v>
      </c>
      <c r="I334" s="199"/>
      <c r="J334" s="14"/>
      <c r="K334" s="14"/>
      <c r="L334" s="195"/>
      <c r="M334" s="200"/>
      <c r="N334" s="201"/>
      <c r="O334" s="201"/>
      <c r="P334" s="201"/>
      <c r="Q334" s="201"/>
      <c r="R334" s="201"/>
      <c r="S334" s="201"/>
      <c r="T334" s="20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196" t="s">
        <v>227</v>
      </c>
      <c r="AU334" s="196" t="s">
        <v>95</v>
      </c>
      <c r="AV334" s="14" t="s">
        <v>104</v>
      </c>
      <c r="AW334" s="14" t="s">
        <v>42</v>
      </c>
      <c r="AX334" s="14" t="s">
        <v>85</v>
      </c>
      <c r="AY334" s="196" t="s">
        <v>219</v>
      </c>
    </row>
    <row r="335" spans="1:51" s="15" customFormat="1" ht="12">
      <c r="A335" s="15"/>
      <c r="B335" s="203"/>
      <c r="C335" s="15"/>
      <c r="D335" s="187" t="s">
        <v>227</v>
      </c>
      <c r="E335" s="204" t="s">
        <v>157</v>
      </c>
      <c r="F335" s="205" t="s">
        <v>273</v>
      </c>
      <c r="G335" s="15"/>
      <c r="H335" s="206">
        <v>1195.6</v>
      </c>
      <c r="I335" s="207"/>
      <c r="J335" s="15"/>
      <c r="K335" s="15"/>
      <c r="L335" s="203"/>
      <c r="M335" s="208"/>
      <c r="N335" s="209"/>
      <c r="O335" s="209"/>
      <c r="P335" s="209"/>
      <c r="Q335" s="209"/>
      <c r="R335" s="209"/>
      <c r="S335" s="209"/>
      <c r="T335" s="210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04" t="s">
        <v>227</v>
      </c>
      <c r="AU335" s="204" t="s">
        <v>95</v>
      </c>
      <c r="AV335" s="15" t="s">
        <v>225</v>
      </c>
      <c r="AW335" s="15" t="s">
        <v>42</v>
      </c>
      <c r="AX335" s="15" t="s">
        <v>93</v>
      </c>
      <c r="AY335" s="204" t="s">
        <v>219</v>
      </c>
    </row>
    <row r="336" spans="1:65" s="2" customFormat="1" ht="16.5" customHeight="1">
      <c r="A336" s="39"/>
      <c r="B336" s="171"/>
      <c r="C336" s="172" t="s">
        <v>680</v>
      </c>
      <c r="D336" s="172" t="s">
        <v>221</v>
      </c>
      <c r="E336" s="173" t="s">
        <v>681</v>
      </c>
      <c r="F336" s="174" t="s">
        <v>682</v>
      </c>
      <c r="G336" s="175" t="s">
        <v>269</v>
      </c>
      <c r="H336" s="176">
        <v>1195.6</v>
      </c>
      <c r="I336" s="177"/>
      <c r="J336" s="178">
        <f>ROUND(I336*H336,2)</f>
        <v>0</v>
      </c>
      <c r="K336" s="179"/>
      <c r="L336" s="40"/>
      <c r="M336" s="180" t="s">
        <v>1</v>
      </c>
      <c r="N336" s="181" t="s">
        <v>50</v>
      </c>
      <c r="O336" s="78"/>
      <c r="P336" s="182">
        <f>O336*H336</f>
        <v>0</v>
      </c>
      <c r="Q336" s="182">
        <v>0</v>
      </c>
      <c r="R336" s="182">
        <f>Q336*H336</f>
        <v>0</v>
      </c>
      <c r="S336" s="182">
        <v>0</v>
      </c>
      <c r="T336" s="18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184" t="s">
        <v>225</v>
      </c>
      <c r="AT336" s="184" t="s">
        <v>221</v>
      </c>
      <c r="AU336" s="184" t="s">
        <v>95</v>
      </c>
      <c r="AY336" s="19" t="s">
        <v>219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9" t="s">
        <v>93</v>
      </c>
      <c r="BK336" s="185">
        <f>ROUND(I336*H336,2)</f>
        <v>0</v>
      </c>
      <c r="BL336" s="19" t="s">
        <v>225</v>
      </c>
      <c r="BM336" s="184" t="s">
        <v>683</v>
      </c>
    </row>
    <row r="337" spans="1:51" s="13" customFormat="1" ht="12">
      <c r="A337" s="13"/>
      <c r="B337" s="186"/>
      <c r="C337" s="13"/>
      <c r="D337" s="187" t="s">
        <v>227</v>
      </c>
      <c r="E337" s="188" t="s">
        <v>1</v>
      </c>
      <c r="F337" s="189" t="s">
        <v>157</v>
      </c>
      <c r="G337" s="13"/>
      <c r="H337" s="190">
        <v>1195.6</v>
      </c>
      <c r="I337" s="191"/>
      <c r="J337" s="13"/>
      <c r="K337" s="13"/>
      <c r="L337" s="186"/>
      <c r="M337" s="192"/>
      <c r="N337" s="193"/>
      <c r="O337" s="193"/>
      <c r="P337" s="193"/>
      <c r="Q337" s="193"/>
      <c r="R337" s="193"/>
      <c r="S337" s="193"/>
      <c r="T337" s="19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8" t="s">
        <v>227</v>
      </c>
      <c r="AU337" s="188" t="s">
        <v>95</v>
      </c>
      <c r="AV337" s="13" t="s">
        <v>95</v>
      </c>
      <c r="AW337" s="13" t="s">
        <v>42</v>
      </c>
      <c r="AX337" s="13" t="s">
        <v>93</v>
      </c>
      <c r="AY337" s="188" t="s">
        <v>219</v>
      </c>
    </row>
    <row r="338" spans="1:65" s="2" customFormat="1" ht="24.15" customHeight="1">
      <c r="A338" s="39"/>
      <c r="B338" s="171"/>
      <c r="C338" s="172" t="s">
        <v>684</v>
      </c>
      <c r="D338" s="172" t="s">
        <v>221</v>
      </c>
      <c r="E338" s="173" t="s">
        <v>685</v>
      </c>
      <c r="F338" s="174" t="s">
        <v>686</v>
      </c>
      <c r="G338" s="175" t="s">
        <v>269</v>
      </c>
      <c r="H338" s="176">
        <v>1.8</v>
      </c>
      <c r="I338" s="177"/>
      <c r="J338" s="178">
        <f>ROUND(I338*H338,2)</f>
        <v>0</v>
      </c>
      <c r="K338" s="179"/>
      <c r="L338" s="40"/>
      <c r="M338" s="180" t="s">
        <v>1</v>
      </c>
      <c r="N338" s="181" t="s">
        <v>50</v>
      </c>
      <c r="O338" s="78"/>
      <c r="P338" s="182">
        <f>O338*H338</f>
        <v>0</v>
      </c>
      <c r="Q338" s="182">
        <v>0</v>
      </c>
      <c r="R338" s="182">
        <f>Q338*H338</f>
        <v>0</v>
      </c>
      <c r="S338" s="182">
        <v>0.35</v>
      </c>
      <c r="T338" s="183">
        <f>S338*H338</f>
        <v>0.63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184" t="s">
        <v>225</v>
      </c>
      <c r="AT338" s="184" t="s">
        <v>221</v>
      </c>
      <c r="AU338" s="184" t="s">
        <v>95</v>
      </c>
      <c r="AY338" s="19" t="s">
        <v>219</v>
      </c>
      <c r="BE338" s="185">
        <f>IF(N338="základní",J338,0)</f>
        <v>0</v>
      </c>
      <c r="BF338" s="185">
        <f>IF(N338="snížená",J338,0)</f>
        <v>0</v>
      </c>
      <c r="BG338" s="185">
        <f>IF(N338="zákl. přenesená",J338,0)</f>
        <v>0</v>
      </c>
      <c r="BH338" s="185">
        <f>IF(N338="sníž. přenesená",J338,0)</f>
        <v>0</v>
      </c>
      <c r="BI338" s="185">
        <f>IF(N338="nulová",J338,0)</f>
        <v>0</v>
      </c>
      <c r="BJ338" s="19" t="s">
        <v>93</v>
      </c>
      <c r="BK338" s="185">
        <f>ROUND(I338*H338,2)</f>
        <v>0</v>
      </c>
      <c r="BL338" s="19" t="s">
        <v>225</v>
      </c>
      <c r="BM338" s="184" t="s">
        <v>687</v>
      </c>
    </row>
    <row r="339" spans="1:51" s="13" customFormat="1" ht="12">
      <c r="A339" s="13"/>
      <c r="B339" s="186"/>
      <c r="C339" s="13"/>
      <c r="D339" s="187" t="s">
        <v>227</v>
      </c>
      <c r="E339" s="188" t="s">
        <v>161</v>
      </c>
      <c r="F339" s="189" t="s">
        <v>688</v>
      </c>
      <c r="G339" s="13"/>
      <c r="H339" s="190">
        <v>1.8</v>
      </c>
      <c r="I339" s="191"/>
      <c r="J339" s="13"/>
      <c r="K339" s="13"/>
      <c r="L339" s="186"/>
      <c r="M339" s="192"/>
      <c r="N339" s="193"/>
      <c r="O339" s="193"/>
      <c r="P339" s="193"/>
      <c r="Q339" s="193"/>
      <c r="R339" s="193"/>
      <c r="S339" s="193"/>
      <c r="T339" s="19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88" t="s">
        <v>227</v>
      </c>
      <c r="AU339" s="188" t="s">
        <v>95</v>
      </c>
      <c r="AV339" s="13" t="s">
        <v>95</v>
      </c>
      <c r="AW339" s="13" t="s">
        <v>42</v>
      </c>
      <c r="AX339" s="13" t="s">
        <v>93</v>
      </c>
      <c r="AY339" s="188" t="s">
        <v>219</v>
      </c>
    </row>
    <row r="340" spans="1:65" s="2" customFormat="1" ht="24.15" customHeight="1">
      <c r="A340" s="39"/>
      <c r="B340" s="171"/>
      <c r="C340" s="172" t="s">
        <v>689</v>
      </c>
      <c r="D340" s="172" t="s">
        <v>221</v>
      </c>
      <c r="E340" s="173" t="s">
        <v>690</v>
      </c>
      <c r="F340" s="174" t="s">
        <v>691</v>
      </c>
      <c r="G340" s="175" t="s">
        <v>269</v>
      </c>
      <c r="H340" s="176">
        <v>1.8</v>
      </c>
      <c r="I340" s="177"/>
      <c r="J340" s="178">
        <f>ROUND(I340*H340,2)</f>
        <v>0</v>
      </c>
      <c r="K340" s="179"/>
      <c r="L340" s="40"/>
      <c r="M340" s="180" t="s">
        <v>1</v>
      </c>
      <c r="N340" s="181" t="s">
        <v>50</v>
      </c>
      <c r="O340" s="78"/>
      <c r="P340" s="182">
        <f>O340*H340</f>
        <v>0</v>
      </c>
      <c r="Q340" s="182">
        <v>0</v>
      </c>
      <c r="R340" s="182">
        <f>Q340*H340</f>
        <v>0</v>
      </c>
      <c r="S340" s="182">
        <v>2.1</v>
      </c>
      <c r="T340" s="183">
        <f>S340*H340</f>
        <v>3.7800000000000002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184" t="s">
        <v>225</v>
      </c>
      <c r="AT340" s="184" t="s">
        <v>221</v>
      </c>
      <c r="AU340" s="184" t="s">
        <v>95</v>
      </c>
      <c r="AY340" s="19" t="s">
        <v>219</v>
      </c>
      <c r="BE340" s="185">
        <f>IF(N340="základní",J340,0)</f>
        <v>0</v>
      </c>
      <c r="BF340" s="185">
        <f>IF(N340="snížená",J340,0)</f>
        <v>0</v>
      </c>
      <c r="BG340" s="185">
        <f>IF(N340="zákl. přenesená",J340,0)</f>
        <v>0</v>
      </c>
      <c r="BH340" s="185">
        <f>IF(N340="sníž. přenesená",J340,0)</f>
        <v>0</v>
      </c>
      <c r="BI340" s="185">
        <f>IF(N340="nulová",J340,0)</f>
        <v>0</v>
      </c>
      <c r="BJ340" s="19" t="s">
        <v>93</v>
      </c>
      <c r="BK340" s="185">
        <f>ROUND(I340*H340,2)</f>
        <v>0</v>
      </c>
      <c r="BL340" s="19" t="s">
        <v>225</v>
      </c>
      <c r="BM340" s="184" t="s">
        <v>692</v>
      </c>
    </row>
    <row r="341" spans="1:51" s="13" customFormat="1" ht="12">
      <c r="A341" s="13"/>
      <c r="B341" s="186"/>
      <c r="C341" s="13"/>
      <c r="D341" s="187" t="s">
        <v>227</v>
      </c>
      <c r="E341" s="188" t="s">
        <v>163</v>
      </c>
      <c r="F341" s="189" t="s">
        <v>693</v>
      </c>
      <c r="G341" s="13"/>
      <c r="H341" s="190">
        <v>1.8</v>
      </c>
      <c r="I341" s="191"/>
      <c r="J341" s="13"/>
      <c r="K341" s="13"/>
      <c r="L341" s="186"/>
      <c r="M341" s="192"/>
      <c r="N341" s="193"/>
      <c r="O341" s="193"/>
      <c r="P341" s="193"/>
      <c r="Q341" s="193"/>
      <c r="R341" s="193"/>
      <c r="S341" s="193"/>
      <c r="T341" s="19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8" t="s">
        <v>227</v>
      </c>
      <c r="AU341" s="188" t="s">
        <v>95</v>
      </c>
      <c r="AV341" s="13" t="s">
        <v>95</v>
      </c>
      <c r="AW341" s="13" t="s">
        <v>42</v>
      </c>
      <c r="AX341" s="13" t="s">
        <v>93</v>
      </c>
      <c r="AY341" s="188" t="s">
        <v>219</v>
      </c>
    </row>
    <row r="342" spans="1:63" s="12" customFormat="1" ht="20.85" customHeight="1">
      <c r="A342" s="12"/>
      <c r="B342" s="158"/>
      <c r="C342" s="12"/>
      <c r="D342" s="159" t="s">
        <v>84</v>
      </c>
      <c r="E342" s="169" t="s">
        <v>694</v>
      </c>
      <c r="F342" s="169" t="s">
        <v>695</v>
      </c>
      <c r="G342" s="12"/>
      <c r="H342" s="12"/>
      <c r="I342" s="161"/>
      <c r="J342" s="170">
        <f>BK342</f>
        <v>0</v>
      </c>
      <c r="K342" s="12"/>
      <c r="L342" s="158"/>
      <c r="M342" s="163"/>
      <c r="N342" s="164"/>
      <c r="O342" s="164"/>
      <c r="P342" s="165">
        <f>SUM(P343:P356)</f>
        <v>0</v>
      </c>
      <c r="Q342" s="164"/>
      <c r="R342" s="165">
        <f>SUM(R343:R356)</f>
        <v>0</v>
      </c>
      <c r="S342" s="164"/>
      <c r="T342" s="166">
        <f>SUM(T343:T356)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59" t="s">
        <v>93</v>
      </c>
      <c r="AT342" s="167" t="s">
        <v>84</v>
      </c>
      <c r="AU342" s="167" t="s">
        <v>95</v>
      </c>
      <c r="AY342" s="159" t="s">
        <v>219</v>
      </c>
      <c r="BK342" s="168">
        <f>SUM(BK343:BK356)</f>
        <v>0</v>
      </c>
    </row>
    <row r="343" spans="1:65" s="2" customFormat="1" ht="21.75" customHeight="1">
      <c r="A343" s="39"/>
      <c r="B343" s="171"/>
      <c r="C343" s="172" t="s">
        <v>696</v>
      </c>
      <c r="D343" s="172" t="s">
        <v>221</v>
      </c>
      <c r="E343" s="173" t="s">
        <v>697</v>
      </c>
      <c r="F343" s="174" t="s">
        <v>698</v>
      </c>
      <c r="G343" s="175" t="s">
        <v>453</v>
      </c>
      <c r="H343" s="176">
        <v>1</v>
      </c>
      <c r="I343" s="177"/>
      <c r="J343" s="178">
        <f>ROUND(I343*H343,2)</f>
        <v>0</v>
      </c>
      <c r="K343" s="179"/>
      <c r="L343" s="40"/>
      <c r="M343" s="180" t="s">
        <v>1</v>
      </c>
      <c r="N343" s="181" t="s">
        <v>50</v>
      </c>
      <c r="O343" s="78"/>
      <c r="P343" s="182">
        <f>O343*H343</f>
        <v>0</v>
      </c>
      <c r="Q343" s="182">
        <v>0</v>
      </c>
      <c r="R343" s="182">
        <f>Q343*H343</f>
        <v>0</v>
      </c>
      <c r="S343" s="182">
        <v>0</v>
      </c>
      <c r="T343" s="18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184" t="s">
        <v>225</v>
      </c>
      <c r="AT343" s="184" t="s">
        <v>221</v>
      </c>
      <c r="AU343" s="184" t="s">
        <v>104</v>
      </c>
      <c r="AY343" s="19" t="s">
        <v>219</v>
      </c>
      <c r="BE343" s="185">
        <f>IF(N343="základní",J343,0)</f>
        <v>0</v>
      </c>
      <c r="BF343" s="185">
        <f>IF(N343="snížená",J343,0)</f>
        <v>0</v>
      </c>
      <c r="BG343" s="185">
        <f>IF(N343="zákl. přenesená",J343,0)</f>
        <v>0</v>
      </c>
      <c r="BH343" s="185">
        <f>IF(N343="sníž. přenesená",J343,0)</f>
        <v>0</v>
      </c>
      <c r="BI343" s="185">
        <f>IF(N343="nulová",J343,0)</f>
        <v>0</v>
      </c>
      <c r="BJ343" s="19" t="s">
        <v>93</v>
      </c>
      <c r="BK343" s="185">
        <f>ROUND(I343*H343,2)</f>
        <v>0</v>
      </c>
      <c r="BL343" s="19" t="s">
        <v>225</v>
      </c>
      <c r="BM343" s="184" t="s">
        <v>699</v>
      </c>
    </row>
    <row r="344" spans="1:65" s="2" customFormat="1" ht="24.15" customHeight="1">
      <c r="A344" s="39"/>
      <c r="B344" s="171"/>
      <c r="C344" s="172" t="s">
        <v>700</v>
      </c>
      <c r="D344" s="172" t="s">
        <v>221</v>
      </c>
      <c r="E344" s="173" t="s">
        <v>701</v>
      </c>
      <c r="F344" s="174" t="s">
        <v>702</v>
      </c>
      <c r="G344" s="175" t="s">
        <v>453</v>
      </c>
      <c r="H344" s="176">
        <v>1</v>
      </c>
      <c r="I344" s="177"/>
      <c r="J344" s="178">
        <f>ROUND(I344*H344,2)</f>
        <v>0</v>
      </c>
      <c r="K344" s="179"/>
      <c r="L344" s="40"/>
      <c r="M344" s="180" t="s">
        <v>1</v>
      </c>
      <c r="N344" s="181" t="s">
        <v>50</v>
      </c>
      <c r="O344" s="78"/>
      <c r="P344" s="182">
        <f>O344*H344</f>
        <v>0</v>
      </c>
      <c r="Q344" s="182">
        <v>0</v>
      </c>
      <c r="R344" s="182">
        <f>Q344*H344</f>
        <v>0</v>
      </c>
      <c r="S344" s="182">
        <v>0</v>
      </c>
      <c r="T344" s="18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184" t="s">
        <v>225</v>
      </c>
      <c r="AT344" s="184" t="s">
        <v>221</v>
      </c>
      <c r="AU344" s="184" t="s">
        <v>104</v>
      </c>
      <c r="AY344" s="19" t="s">
        <v>219</v>
      </c>
      <c r="BE344" s="185">
        <f>IF(N344="základní",J344,0)</f>
        <v>0</v>
      </c>
      <c r="BF344" s="185">
        <f>IF(N344="snížená",J344,0)</f>
        <v>0</v>
      </c>
      <c r="BG344" s="185">
        <f>IF(N344="zákl. přenesená",J344,0)</f>
        <v>0</v>
      </c>
      <c r="BH344" s="185">
        <f>IF(N344="sníž. přenesená",J344,0)</f>
        <v>0</v>
      </c>
      <c r="BI344" s="185">
        <f>IF(N344="nulová",J344,0)</f>
        <v>0</v>
      </c>
      <c r="BJ344" s="19" t="s">
        <v>93</v>
      </c>
      <c r="BK344" s="185">
        <f>ROUND(I344*H344,2)</f>
        <v>0</v>
      </c>
      <c r="BL344" s="19" t="s">
        <v>225</v>
      </c>
      <c r="BM344" s="184" t="s">
        <v>703</v>
      </c>
    </row>
    <row r="345" spans="1:65" s="2" customFormat="1" ht="24.15" customHeight="1">
      <c r="A345" s="39"/>
      <c r="B345" s="171"/>
      <c r="C345" s="172" t="s">
        <v>704</v>
      </c>
      <c r="D345" s="172" t="s">
        <v>221</v>
      </c>
      <c r="E345" s="173" t="s">
        <v>705</v>
      </c>
      <c r="F345" s="174" t="s">
        <v>706</v>
      </c>
      <c r="G345" s="175" t="s">
        <v>453</v>
      </c>
      <c r="H345" s="176">
        <v>1</v>
      </c>
      <c r="I345" s="177"/>
      <c r="J345" s="178">
        <f>ROUND(I345*H345,2)</f>
        <v>0</v>
      </c>
      <c r="K345" s="179"/>
      <c r="L345" s="40"/>
      <c r="M345" s="180" t="s">
        <v>1</v>
      </c>
      <c r="N345" s="181" t="s">
        <v>50</v>
      </c>
      <c r="O345" s="78"/>
      <c r="P345" s="182">
        <f>O345*H345</f>
        <v>0</v>
      </c>
      <c r="Q345" s="182">
        <v>0</v>
      </c>
      <c r="R345" s="182">
        <f>Q345*H345</f>
        <v>0</v>
      </c>
      <c r="S345" s="182">
        <v>0</v>
      </c>
      <c r="T345" s="183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184" t="s">
        <v>225</v>
      </c>
      <c r="AT345" s="184" t="s">
        <v>221</v>
      </c>
      <c r="AU345" s="184" t="s">
        <v>104</v>
      </c>
      <c r="AY345" s="19" t="s">
        <v>219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19" t="s">
        <v>93</v>
      </c>
      <c r="BK345" s="185">
        <f>ROUND(I345*H345,2)</f>
        <v>0</v>
      </c>
      <c r="BL345" s="19" t="s">
        <v>225</v>
      </c>
      <c r="BM345" s="184" t="s">
        <v>707</v>
      </c>
    </row>
    <row r="346" spans="1:65" s="2" customFormat="1" ht="24.15" customHeight="1">
      <c r="A346" s="39"/>
      <c r="B346" s="171"/>
      <c r="C346" s="172" t="s">
        <v>708</v>
      </c>
      <c r="D346" s="172" t="s">
        <v>221</v>
      </c>
      <c r="E346" s="173" t="s">
        <v>709</v>
      </c>
      <c r="F346" s="174" t="s">
        <v>710</v>
      </c>
      <c r="G346" s="175" t="s">
        <v>453</v>
      </c>
      <c r="H346" s="176">
        <v>1</v>
      </c>
      <c r="I346" s="177"/>
      <c r="J346" s="178">
        <f>ROUND(I346*H346,2)</f>
        <v>0</v>
      </c>
      <c r="K346" s="179"/>
      <c r="L346" s="40"/>
      <c r="M346" s="180" t="s">
        <v>1</v>
      </c>
      <c r="N346" s="181" t="s">
        <v>50</v>
      </c>
      <c r="O346" s="78"/>
      <c r="P346" s="182">
        <f>O346*H346</f>
        <v>0</v>
      </c>
      <c r="Q346" s="182">
        <v>0</v>
      </c>
      <c r="R346" s="182">
        <f>Q346*H346</f>
        <v>0</v>
      </c>
      <c r="S346" s="182">
        <v>0</v>
      </c>
      <c r="T346" s="18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184" t="s">
        <v>225</v>
      </c>
      <c r="AT346" s="184" t="s">
        <v>221</v>
      </c>
      <c r="AU346" s="184" t="s">
        <v>104</v>
      </c>
      <c r="AY346" s="19" t="s">
        <v>219</v>
      </c>
      <c r="BE346" s="185">
        <f>IF(N346="základní",J346,0)</f>
        <v>0</v>
      </c>
      <c r="BF346" s="185">
        <f>IF(N346="snížená",J346,0)</f>
        <v>0</v>
      </c>
      <c r="BG346" s="185">
        <f>IF(N346="zákl. přenesená",J346,0)</f>
        <v>0</v>
      </c>
      <c r="BH346" s="185">
        <f>IF(N346="sníž. přenesená",J346,0)</f>
        <v>0</v>
      </c>
      <c r="BI346" s="185">
        <f>IF(N346="nulová",J346,0)</f>
        <v>0</v>
      </c>
      <c r="BJ346" s="19" t="s">
        <v>93</v>
      </c>
      <c r="BK346" s="185">
        <f>ROUND(I346*H346,2)</f>
        <v>0</v>
      </c>
      <c r="BL346" s="19" t="s">
        <v>225</v>
      </c>
      <c r="BM346" s="184" t="s">
        <v>711</v>
      </c>
    </row>
    <row r="347" spans="1:65" s="2" customFormat="1" ht="24.15" customHeight="1">
      <c r="A347" s="39"/>
      <c r="B347" s="171"/>
      <c r="C347" s="172" t="s">
        <v>712</v>
      </c>
      <c r="D347" s="172" t="s">
        <v>221</v>
      </c>
      <c r="E347" s="173" t="s">
        <v>713</v>
      </c>
      <c r="F347" s="174" t="s">
        <v>714</v>
      </c>
      <c r="G347" s="175" t="s">
        <v>269</v>
      </c>
      <c r="H347" s="176">
        <v>1</v>
      </c>
      <c r="I347" s="177"/>
      <c r="J347" s="178">
        <f>ROUND(I347*H347,2)</f>
        <v>0</v>
      </c>
      <c r="K347" s="179"/>
      <c r="L347" s="40"/>
      <c r="M347" s="180" t="s">
        <v>1</v>
      </c>
      <c r="N347" s="181" t="s">
        <v>50</v>
      </c>
      <c r="O347" s="78"/>
      <c r="P347" s="182">
        <f>O347*H347</f>
        <v>0</v>
      </c>
      <c r="Q347" s="182">
        <v>0</v>
      </c>
      <c r="R347" s="182">
        <f>Q347*H347</f>
        <v>0</v>
      </c>
      <c r="S347" s="182">
        <v>0</v>
      </c>
      <c r="T347" s="18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184" t="s">
        <v>225</v>
      </c>
      <c r="AT347" s="184" t="s">
        <v>221</v>
      </c>
      <c r="AU347" s="184" t="s">
        <v>104</v>
      </c>
      <c r="AY347" s="19" t="s">
        <v>219</v>
      </c>
      <c r="BE347" s="185">
        <f>IF(N347="základní",J347,0)</f>
        <v>0</v>
      </c>
      <c r="BF347" s="185">
        <f>IF(N347="snížená",J347,0)</f>
        <v>0</v>
      </c>
      <c r="BG347" s="185">
        <f>IF(N347="zákl. přenesená",J347,0)</f>
        <v>0</v>
      </c>
      <c r="BH347" s="185">
        <f>IF(N347="sníž. přenesená",J347,0)</f>
        <v>0</v>
      </c>
      <c r="BI347" s="185">
        <f>IF(N347="nulová",J347,0)</f>
        <v>0</v>
      </c>
      <c r="BJ347" s="19" t="s">
        <v>93</v>
      </c>
      <c r="BK347" s="185">
        <f>ROUND(I347*H347,2)</f>
        <v>0</v>
      </c>
      <c r="BL347" s="19" t="s">
        <v>225</v>
      </c>
      <c r="BM347" s="184" t="s">
        <v>715</v>
      </c>
    </row>
    <row r="348" spans="1:51" s="13" customFormat="1" ht="12">
      <c r="A348" s="13"/>
      <c r="B348" s="186"/>
      <c r="C348" s="13"/>
      <c r="D348" s="187" t="s">
        <v>227</v>
      </c>
      <c r="E348" s="188" t="s">
        <v>716</v>
      </c>
      <c r="F348" s="189" t="s">
        <v>717</v>
      </c>
      <c r="G348" s="13"/>
      <c r="H348" s="190">
        <v>1</v>
      </c>
      <c r="I348" s="191"/>
      <c r="J348" s="13"/>
      <c r="K348" s="13"/>
      <c r="L348" s="186"/>
      <c r="M348" s="192"/>
      <c r="N348" s="193"/>
      <c r="O348" s="193"/>
      <c r="P348" s="193"/>
      <c r="Q348" s="193"/>
      <c r="R348" s="193"/>
      <c r="S348" s="193"/>
      <c r="T348" s="19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88" t="s">
        <v>227</v>
      </c>
      <c r="AU348" s="188" t="s">
        <v>104</v>
      </c>
      <c r="AV348" s="13" t="s">
        <v>95</v>
      </c>
      <c r="AW348" s="13" t="s">
        <v>42</v>
      </c>
      <c r="AX348" s="13" t="s">
        <v>93</v>
      </c>
      <c r="AY348" s="188" t="s">
        <v>219</v>
      </c>
    </row>
    <row r="349" spans="1:65" s="2" customFormat="1" ht="24.15" customHeight="1">
      <c r="A349" s="39"/>
      <c r="B349" s="171"/>
      <c r="C349" s="172" t="s">
        <v>718</v>
      </c>
      <c r="D349" s="172" t="s">
        <v>221</v>
      </c>
      <c r="E349" s="173" t="s">
        <v>719</v>
      </c>
      <c r="F349" s="174" t="s">
        <v>720</v>
      </c>
      <c r="G349" s="175" t="s">
        <v>453</v>
      </c>
      <c r="H349" s="176">
        <v>12</v>
      </c>
      <c r="I349" s="177"/>
      <c r="J349" s="178">
        <f>ROUND(I349*H349,2)</f>
        <v>0</v>
      </c>
      <c r="K349" s="179"/>
      <c r="L349" s="40"/>
      <c r="M349" s="180" t="s">
        <v>1</v>
      </c>
      <c r="N349" s="181" t="s">
        <v>50</v>
      </c>
      <c r="O349" s="78"/>
      <c r="P349" s="182">
        <f>O349*H349</f>
        <v>0</v>
      </c>
      <c r="Q349" s="182">
        <v>0</v>
      </c>
      <c r="R349" s="182">
        <f>Q349*H349</f>
        <v>0</v>
      </c>
      <c r="S349" s="182">
        <v>0</v>
      </c>
      <c r="T349" s="183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184" t="s">
        <v>225</v>
      </c>
      <c r="AT349" s="184" t="s">
        <v>221</v>
      </c>
      <c r="AU349" s="184" t="s">
        <v>104</v>
      </c>
      <c r="AY349" s="19" t="s">
        <v>219</v>
      </c>
      <c r="BE349" s="185">
        <f>IF(N349="základní",J349,0)</f>
        <v>0</v>
      </c>
      <c r="BF349" s="185">
        <f>IF(N349="snížená",J349,0)</f>
        <v>0</v>
      </c>
      <c r="BG349" s="185">
        <f>IF(N349="zákl. přenesená",J349,0)</f>
        <v>0</v>
      </c>
      <c r="BH349" s="185">
        <f>IF(N349="sníž. přenesená",J349,0)</f>
        <v>0</v>
      </c>
      <c r="BI349" s="185">
        <f>IF(N349="nulová",J349,0)</f>
        <v>0</v>
      </c>
      <c r="BJ349" s="19" t="s">
        <v>93</v>
      </c>
      <c r="BK349" s="185">
        <f>ROUND(I349*H349,2)</f>
        <v>0</v>
      </c>
      <c r="BL349" s="19" t="s">
        <v>225</v>
      </c>
      <c r="BM349" s="184" t="s">
        <v>721</v>
      </c>
    </row>
    <row r="350" spans="1:51" s="13" customFormat="1" ht="12">
      <c r="A350" s="13"/>
      <c r="B350" s="186"/>
      <c r="C350" s="13"/>
      <c r="D350" s="187" t="s">
        <v>227</v>
      </c>
      <c r="E350" s="188" t="s">
        <v>1</v>
      </c>
      <c r="F350" s="189" t="s">
        <v>312</v>
      </c>
      <c r="G350" s="13"/>
      <c r="H350" s="190">
        <v>12</v>
      </c>
      <c r="I350" s="191"/>
      <c r="J350" s="13"/>
      <c r="K350" s="13"/>
      <c r="L350" s="186"/>
      <c r="M350" s="192"/>
      <c r="N350" s="193"/>
      <c r="O350" s="193"/>
      <c r="P350" s="193"/>
      <c r="Q350" s="193"/>
      <c r="R350" s="193"/>
      <c r="S350" s="193"/>
      <c r="T350" s="19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88" t="s">
        <v>227</v>
      </c>
      <c r="AU350" s="188" t="s">
        <v>104</v>
      </c>
      <c r="AV350" s="13" t="s">
        <v>95</v>
      </c>
      <c r="AW350" s="13" t="s">
        <v>42</v>
      </c>
      <c r="AX350" s="13" t="s">
        <v>93</v>
      </c>
      <c r="AY350" s="188" t="s">
        <v>219</v>
      </c>
    </row>
    <row r="351" spans="1:65" s="2" customFormat="1" ht="24.15" customHeight="1">
      <c r="A351" s="39"/>
      <c r="B351" s="171"/>
      <c r="C351" s="172" t="s">
        <v>722</v>
      </c>
      <c r="D351" s="172" t="s">
        <v>221</v>
      </c>
      <c r="E351" s="173" t="s">
        <v>723</v>
      </c>
      <c r="F351" s="174" t="s">
        <v>724</v>
      </c>
      <c r="G351" s="175" t="s">
        <v>453</v>
      </c>
      <c r="H351" s="176">
        <v>1</v>
      </c>
      <c r="I351" s="177"/>
      <c r="J351" s="178">
        <f>ROUND(I351*H351,2)</f>
        <v>0</v>
      </c>
      <c r="K351" s="179"/>
      <c r="L351" s="40"/>
      <c r="M351" s="180" t="s">
        <v>1</v>
      </c>
      <c r="N351" s="181" t="s">
        <v>50</v>
      </c>
      <c r="O351" s="78"/>
      <c r="P351" s="182">
        <f>O351*H351</f>
        <v>0</v>
      </c>
      <c r="Q351" s="182">
        <v>0</v>
      </c>
      <c r="R351" s="182">
        <f>Q351*H351</f>
        <v>0</v>
      </c>
      <c r="S351" s="182">
        <v>0</v>
      </c>
      <c r="T351" s="18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184" t="s">
        <v>225</v>
      </c>
      <c r="AT351" s="184" t="s">
        <v>221</v>
      </c>
      <c r="AU351" s="184" t="s">
        <v>104</v>
      </c>
      <c r="AY351" s="19" t="s">
        <v>219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19" t="s">
        <v>93</v>
      </c>
      <c r="BK351" s="185">
        <f>ROUND(I351*H351,2)</f>
        <v>0</v>
      </c>
      <c r="BL351" s="19" t="s">
        <v>225</v>
      </c>
      <c r="BM351" s="184" t="s">
        <v>725</v>
      </c>
    </row>
    <row r="352" spans="1:65" s="2" customFormat="1" ht="24.15" customHeight="1">
      <c r="A352" s="39"/>
      <c r="B352" s="171"/>
      <c r="C352" s="172" t="s">
        <v>726</v>
      </c>
      <c r="D352" s="172" t="s">
        <v>221</v>
      </c>
      <c r="E352" s="173" t="s">
        <v>727</v>
      </c>
      <c r="F352" s="174" t="s">
        <v>728</v>
      </c>
      <c r="G352" s="175" t="s">
        <v>453</v>
      </c>
      <c r="H352" s="176">
        <v>13.584</v>
      </c>
      <c r="I352" s="177"/>
      <c r="J352" s="178">
        <f>ROUND(I352*H352,2)</f>
        <v>0</v>
      </c>
      <c r="K352" s="179"/>
      <c r="L352" s="40"/>
      <c r="M352" s="180" t="s">
        <v>1</v>
      </c>
      <c r="N352" s="181" t="s">
        <v>50</v>
      </c>
      <c r="O352" s="78"/>
      <c r="P352" s="182">
        <f>O352*H352</f>
        <v>0</v>
      </c>
      <c r="Q352" s="182">
        <v>0</v>
      </c>
      <c r="R352" s="182">
        <f>Q352*H352</f>
        <v>0</v>
      </c>
      <c r="S352" s="182">
        <v>0</v>
      </c>
      <c r="T352" s="18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184" t="s">
        <v>225</v>
      </c>
      <c r="AT352" s="184" t="s">
        <v>221</v>
      </c>
      <c r="AU352" s="184" t="s">
        <v>104</v>
      </c>
      <c r="AY352" s="19" t="s">
        <v>219</v>
      </c>
      <c r="BE352" s="185">
        <f>IF(N352="základní",J352,0)</f>
        <v>0</v>
      </c>
      <c r="BF352" s="185">
        <f>IF(N352="snížená",J352,0)</f>
        <v>0</v>
      </c>
      <c r="BG352" s="185">
        <f>IF(N352="zákl. přenesená",J352,0)</f>
        <v>0</v>
      </c>
      <c r="BH352" s="185">
        <f>IF(N352="sníž. přenesená",J352,0)</f>
        <v>0</v>
      </c>
      <c r="BI352" s="185">
        <f>IF(N352="nulová",J352,0)</f>
        <v>0</v>
      </c>
      <c r="BJ352" s="19" t="s">
        <v>93</v>
      </c>
      <c r="BK352" s="185">
        <f>ROUND(I352*H352,2)</f>
        <v>0</v>
      </c>
      <c r="BL352" s="19" t="s">
        <v>225</v>
      </c>
      <c r="BM352" s="184" t="s">
        <v>729</v>
      </c>
    </row>
    <row r="353" spans="1:51" s="13" customFormat="1" ht="12">
      <c r="A353" s="13"/>
      <c r="B353" s="186"/>
      <c r="C353" s="13"/>
      <c r="D353" s="187" t="s">
        <v>227</v>
      </c>
      <c r="E353" s="188" t="s">
        <v>1</v>
      </c>
      <c r="F353" s="189" t="s">
        <v>730</v>
      </c>
      <c r="G353" s="13"/>
      <c r="H353" s="190">
        <v>13.584</v>
      </c>
      <c r="I353" s="191"/>
      <c r="J353" s="13"/>
      <c r="K353" s="13"/>
      <c r="L353" s="186"/>
      <c r="M353" s="192"/>
      <c r="N353" s="193"/>
      <c r="O353" s="193"/>
      <c r="P353" s="193"/>
      <c r="Q353" s="193"/>
      <c r="R353" s="193"/>
      <c r="S353" s="193"/>
      <c r="T353" s="19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88" t="s">
        <v>227</v>
      </c>
      <c r="AU353" s="188" t="s">
        <v>104</v>
      </c>
      <c r="AV353" s="13" t="s">
        <v>95</v>
      </c>
      <c r="AW353" s="13" t="s">
        <v>42</v>
      </c>
      <c r="AX353" s="13" t="s">
        <v>93</v>
      </c>
      <c r="AY353" s="188" t="s">
        <v>219</v>
      </c>
    </row>
    <row r="354" spans="1:65" s="2" customFormat="1" ht="24.15" customHeight="1">
      <c r="A354" s="39"/>
      <c r="B354" s="171"/>
      <c r="C354" s="172" t="s">
        <v>731</v>
      </c>
      <c r="D354" s="172" t="s">
        <v>221</v>
      </c>
      <c r="E354" s="173" t="s">
        <v>732</v>
      </c>
      <c r="F354" s="174" t="s">
        <v>733</v>
      </c>
      <c r="G354" s="175" t="s">
        <v>453</v>
      </c>
      <c r="H354" s="176">
        <v>2</v>
      </c>
      <c r="I354" s="177"/>
      <c r="J354" s="178">
        <f>ROUND(I354*H354,2)</f>
        <v>0</v>
      </c>
      <c r="K354" s="179"/>
      <c r="L354" s="40"/>
      <c r="M354" s="180" t="s">
        <v>1</v>
      </c>
      <c r="N354" s="181" t="s">
        <v>50</v>
      </c>
      <c r="O354" s="78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184" t="s">
        <v>225</v>
      </c>
      <c r="AT354" s="184" t="s">
        <v>221</v>
      </c>
      <c r="AU354" s="184" t="s">
        <v>104</v>
      </c>
      <c r="AY354" s="19" t="s">
        <v>219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19" t="s">
        <v>93</v>
      </c>
      <c r="BK354" s="185">
        <f>ROUND(I354*H354,2)</f>
        <v>0</v>
      </c>
      <c r="BL354" s="19" t="s">
        <v>225</v>
      </c>
      <c r="BM354" s="184" t="s">
        <v>734</v>
      </c>
    </row>
    <row r="355" spans="1:51" s="13" customFormat="1" ht="12">
      <c r="A355" s="13"/>
      <c r="B355" s="186"/>
      <c r="C355" s="13"/>
      <c r="D355" s="187" t="s">
        <v>227</v>
      </c>
      <c r="E355" s="188" t="s">
        <v>1</v>
      </c>
      <c r="F355" s="189" t="s">
        <v>735</v>
      </c>
      <c r="G355" s="13"/>
      <c r="H355" s="190">
        <v>2</v>
      </c>
      <c r="I355" s="191"/>
      <c r="J355" s="13"/>
      <c r="K355" s="13"/>
      <c r="L355" s="186"/>
      <c r="M355" s="192"/>
      <c r="N355" s="193"/>
      <c r="O355" s="193"/>
      <c r="P355" s="193"/>
      <c r="Q355" s="193"/>
      <c r="R355" s="193"/>
      <c r="S355" s="193"/>
      <c r="T355" s="19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88" t="s">
        <v>227</v>
      </c>
      <c r="AU355" s="188" t="s">
        <v>104</v>
      </c>
      <c r="AV355" s="13" t="s">
        <v>95</v>
      </c>
      <c r="AW355" s="13" t="s">
        <v>42</v>
      </c>
      <c r="AX355" s="13" t="s">
        <v>93</v>
      </c>
      <c r="AY355" s="188" t="s">
        <v>219</v>
      </c>
    </row>
    <row r="356" spans="1:65" s="2" customFormat="1" ht="24.15" customHeight="1">
      <c r="A356" s="39"/>
      <c r="B356" s="171"/>
      <c r="C356" s="172" t="s">
        <v>736</v>
      </c>
      <c r="D356" s="172" t="s">
        <v>221</v>
      </c>
      <c r="E356" s="173" t="s">
        <v>737</v>
      </c>
      <c r="F356" s="174" t="s">
        <v>738</v>
      </c>
      <c r="G356" s="175" t="s">
        <v>453</v>
      </c>
      <c r="H356" s="176">
        <v>1</v>
      </c>
      <c r="I356" s="177"/>
      <c r="J356" s="178">
        <f>ROUND(I356*H356,2)</f>
        <v>0</v>
      </c>
      <c r="K356" s="179"/>
      <c r="L356" s="40"/>
      <c r="M356" s="180" t="s">
        <v>1</v>
      </c>
      <c r="N356" s="181" t="s">
        <v>50</v>
      </c>
      <c r="O356" s="78"/>
      <c r="P356" s="182">
        <f>O356*H356</f>
        <v>0</v>
      </c>
      <c r="Q356" s="182">
        <v>0</v>
      </c>
      <c r="R356" s="182">
        <f>Q356*H356</f>
        <v>0</v>
      </c>
      <c r="S356" s="182">
        <v>0</v>
      </c>
      <c r="T356" s="18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184" t="s">
        <v>225</v>
      </c>
      <c r="AT356" s="184" t="s">
        <v>221</v>
      </c>
      <c r="AU356" s="184" t="s">
        <v>104</v>
      </c>
      <c r="AY356" s="19" t="s">
        <v>219</v>
      </c>
      <c r="BE356" s="185">
        <f>IF(N356="základní",J356,0)</f>
        <v>0</v>
      </c>
      <c r="BF356" s="185">
        <f>IF(N356="snížená",J356,0)</f>
        <v>0</v>
      </c>
      <c r="BG356" s="185">
        <f>IF(N356="zákl. přenesená",J356,0)</f>
        <v>0</v>
      </c>
      <c r="BH356" s="185">
        <f>IF(N356="sníž. přenesená",J356,0)</f>
        <v>0</v>
      </c>
      <c r="BI356" s="185">
        <f>IF(N356="nulová",J356,0)</f>
        <v>0</v>
      </c>
      <c r="BJ356" s="19" t="s">
        <v>93</v>
      </c>
      <c r="BK356" s="185">
        <f>ROUND(I356*H356,2)</f>
        <v>0</v>
      </c>
      <c r="BL356" s="19" t="s">
        <v>225</v>
      </c>
      <c r="BM356" s="184" t="s">
        <v>739</v>
      </c>
    </row>
    <row r="357" spans="1:63" s="12" customFormat="1" ht="22.8" customHeight="1">
      <c r="A357" s="12"/>
      <c r="B357" s="158"/>
      <c r="C357" s="12"/>
      <c r="D357" s="159" t="s">
        <v>84</v>
      </c>
      <c r="E357" s="169" t="s">
        <v>740</v>
      </c>
      <c r="F357" s="169" t="s">
        <v>741</v>
      </c>
      <c r="G357" s="12"/>
      <c r="H357" s="12"/>
      <c r="I357" s="161"/>
      <c r="J357" s="170">
        <f>BK357</f>
        <v>0</v>
      </c>
      <c r="K357" s="12"/>
      <c r="L357" s="158"/>
      <c r="M357" s="163"/>
      <c r="N357" s="164"/>
      <c r="O357" s="164"/>
      <c r="P357" s="165">
        <f>SUM(P358:P375)</f>
        <v>0</v>
      </c>
      <c r="Q357" s="164"/>
      <c r="R357" s="165">
        <f>SUM(R358:R375)</f>
        <v>0</v>
      </c>
      <c r="S357" s="164"/>
      <c r="T357" s="166">
        <f>SUM(T358:T375)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59" t="s">
        <v>93</v>
      </c>
      <c r="AT357" s="167" t="s">
        <v>84</v>
      </c>
      <c r="AU357" s="167" t="s">
        <v>93</v>
      </c>
      <c r="AY357" s="159" t="s">
        <v>219</v>
      </c>
      <c r="BK357" s="168">
        <f>SUM(BK358:BK375)</f>
        <v>0</v>
      </c>
    </row>
    <row r="358" spans="1:65" s="2" customFormat="1" ht="21.75" customHeight="1">
      <c r="A358" s="39"/>
      <c r="B358" s="171"/>
      <c r="C358" s="172" t="s">
        <v>742</v>
      </c>
      <c r="D358" s="172" t="s">
        <v>221</v>
      </c>
      <c r="E358" s="173" t="s">
        <v>743</v>
      </c>
      <c r="F358" s="174" t="s">
        <v>744</v>
      </c>
      <c r="G358" s="175" t="s">
        <v>346</v>
      </c>
      <c r="H358" s="176">
        <v>556.338</v>
      </c>
      <c r="I358" s="177"/>
      <c r="J358" s="178">
        <f>ROUND(I358*H358,2)</f>
        <v>0</v>
      </c>
      <c r="K358" s="179"/>
      <c r="L358" s="40"/>
      <c r="M358" s="180" t="s">
        <v>1</v>
      </c>
      <c r="N358" s="181" t="s">
        <v>50</v>
      </c>
      <c r="O358" s="78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184" t="s">
        <v>225</v>
      </c>
      <c r="AT358" s="184" t="s">
        <v>221</v>
      </c>
      <c r="AU358" s="184" t="s">
        <v>95</v>
      </c>
      <c r="AY358" s="19" t="s">
        <v>219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19" t="s">
        <v>93</v>
      </c>
      <c r="BK358" s="185">
        <f>ROUND(I358*H358,2)</f>
        <v>0</v>
      </c>
      <c r="BL358" s="19" t="s">
        <v>225</v>
      </c>
      <c r="BM358" s="184" t="s">
        <v>745</v>
      </c>
    </row>
    <row r="359" spans="1:51" s="13" customFormat="1" ht="12">
      <c r="A359" s="13"/>
      <c r="B359" s="186"/>
      <c r="C359" s="13"/>
      <c r="D359" s="187" t="s">
        <v>227</v>
      </c>
      <c r="E359" s="188" t="s">
        <v>168</v>
      </c>
      <c r="F359" s="189" t="s">
        <v>746</v>
      </c>
      <c r="G359" s="13"/>
      <c r="H359" s="190">
        <v>556.338</v>
      </c>
      <c r="I359" s="191"/>
      <c r="J359" s="13"/>
      <c r="K359" s="13"/>
      <c r="L359" s="186"/>
      <c r="M359" s="192"/>
      <c r="N359" s="193"/>
      <c r="O359" s="193"/>
      <c r="P359" s="193"/>
      <c r="Q359" s="193"/>
      <c r="R359" s="193"/>
      <c r="S359" s="193"/>
      <c r="T359" s="19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88" t="s">
        <v>227</v>
      </c>
      <c r="AU359" s="188" t="s">
        <v>95</v>
      </c>
      <c r="AV359" s="13" t="s">
        <v>95</v>
      </c>
      <c r="AW359" s="13" t="s">
        <v>42</v>
      </c>
      <c r="AX359" s="13" t="s">
        <v>93</v>
      </c>
      <c r="AY359" s="188" t="s">
        <v>219</v>
      </c>
    </row>
    <row r="360" spans="1:65" s="2" customFormat="1" ht="24.15" customHeight="1">
      <c r="A360" s="39"/>
      <c r="B360" s="171"/>
      <c r="C360" s="172" t="s">
        <v>747</v>
      </c>
      <c r="D360" s="172" t="s">
        <v>221</v>
      </c>
      <c r="E360" s="173" t="s">
        <v>748</v>
      </c>
      <c r="F360" s="174" t="s">
        <v>749</v>
      </c>
      <c r="G360" s="175" t="s">
        <v>346</v>
      </c>
      <c r="H360" s="176">
        <v>12795.774</v>
      </c>
      <c r="I360" s="177"/>
      <c r="J360" s="178">
        <f>ROUND(I360*H360,2)</f>
        <v>0</v>
      </c>
      <c r="K360" s="179"/>
      <c r="L360" s="40"/>
      <c r="M360" s="180" t="s">
        <v>1</v>
      </c>
      <c r="N360" s="181" t="s">
        <v>50</v>
      </c>
      <c r="O360" s="78"/>
      <c r="P360" s="182">
        <f>O360*H360</f>
        <v>0</v>
      </c>
      <c r="Q360" s="182">
        <v>0</v>
      </c>
      <c r="R360" s="182">
        <f>Q360*H360</f>
        <v>0</v>
      </c>
      <c r="S360" s="182">
        <v>0</v>
      </c>
      <c r="T360" s="183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184" t="s">
        <v>225</v>
      </c>
      <c r="AT360" s="184" t="s">
        <v>221</v>
      </c>
      <c r="AU360" s="184" t="s">
        <v>95</v>
      </c>
      <c r="AY360" s="19" t="s">
        <v>219</v>
      </c>
      <c r="BE360" s="185">
        <f>IF(N360="základní",J360,0)</f>
        <v>0</v>
      </c>
      <c r="BF360" s="185">
        <f>IF(N360="snížená",J360,0)</f>
        <v>0</v>
      </c>
      <c r="BG360" s="185">
        <f>IF(N360="zákl. přenesená",J360,0)</f>
        <v>0</v>
      </c>
      <c r="BH360" s="185">
        <f>IF(N360="sníž. přenesená",J360,0)</f>
        <v>0</v>
      </c>
      <c r="BI360" s="185">
        <f>IF(N360="nulová",J360,0)</f>
        <v>0</v>
      </c>
      <c r="BJ360" s="19" t="s">
        <v>93</v>
      </c>
      <c r="BK360" s="185">
        <f>ROUND(I360*H360,2)</f>
        <v>0</v>
      </c>
      <c r="BL360" s="19" t="s">
        <v>225</v>
      </c>
      <c r="BM360" s="184" t="s">
        <v>750</v>
      </c>
    </row>
    <row r="361" spans="1:51" s="16" customFormat="1" ht="12">
      <c r="A361" s="16"/>
      <c r="B361" s="211"/>
      <c r="C361" s="16"/>
      <c r="D361" s="187" t="s">
        <v>227</v>
      </c>
      <c r="E361" s="212" t="s">
        <v>1</v>
      </c>
      <c r="F361" s="213" t="s">
        <v>325</v>
      </c>
      <c r="G361" s="16"/>
      <c r="H361" s="212" t="s">
        <v>1</v>
      </c>
      <c r="I361" s="214"/>
      <c r="J361" s="16"/>
      <c r="K361" s="16"/>
      <c r="L361" s="211"/>
      <c r="M361" s="215"/>
      <c r="N361" s="216"/>
      <c r="O361" s="216"/>
      <c r="P361" s="216"/>
      <c r="Q361" s="216"/>
      <c r="R361" s="216"/>
      <c r="S361" s="216"/>
      <c r="T361" s="217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12" t="s">
        <v>227</v>
      </c>
      <c r="AU361" s="212" t="s">
        <v>95</v>
      </c>
      <c r="AV361" s="16" t="s">
        <v>93</v>
      </c>
      <c r="AW361" s="16" t="s">
        <v>42</v>
      </c>
      <c r="AX361" s="16" t="s">
        <v>85</v>
      </c>
      <c r="AY361" s="212" t="s">
        <v>219</v>
      </c>
    </row>
    <row r="362" spans="1:51" s="13" customFormat="1" ht="12">
      <c r="A362" s="13"/>
      <c r="B362" s="186"/>
      <c r="C362" s="13"/>
      <c r="D362" s="187" t="s">
        <v>227</v>
      </c>
      <c r="E362" s="188" t="s">
        <v>1</v>
      </c>
      <c r="F362" s="189" t="s">
        <v>751</v>
      </c>
      <c r="G362" s="13"/>
      <c r="H362" s="190">
        <v>12795.774</v>
      </c>
      <c r="I362" s="191"/>
      <c r="J362" s="13"/>
      <c r="K362" s="13"/>
      <c r="L362" s="186"/>
      <c r="M362" s="192"/>
      <c r="N362" s="193"/>
      <c r="O362" s="193"/>
      <c r="P362" s="193"/>
      <c r="Q362" s="193"/>
      <c r="R362" s="193"/>
      <c r="S362" s="193"/>
      <c r="T362" s="19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8" t="s">
        <v>227</v>
      </c>
      <c r="AU362" s="188" t="s">
        <v>95</v>
      </c>
      <c r="AV362" s="13" t="s">
        <v>95</v>
      </c>
      <c r="AW362" s="13" t="s">
        <v>42</v>
      </c>
      <c r="AX362" s="13" t="s">
        <v>93</v>
      </c>
      <c r="AY362" s="188" t="s">
        <v>219</v>
      </c>
    </row>
    <row r="363" spans="1:65" s="2" customFormat="1" ht="21.75" customHeight="1">
      <c r="A363" s="39"/>
      <c r="B363" s="171"/>
      <c r="C363" s="172" t="s">
        <v>752</v>
      </c>
      <c r="D363" s="172" t="s">
        <v>221</v>
      </c>
      <c r="E363" s="173" t="s">
        <v>753</v>
      </c>
      <c r="F363" s="174" t="s">
        <v>754</v>
      </c>
      <c r="G363" s="175" t="s">
        <v>346</v>
      </c>
      <c r="H363" s="176">
        <v>4.41</v>
      </c>
      <c r="I363" s="177"/>
      <c r="J363" s="178">
        <f>ROUND(I363*H363,2)</f>
        <v>0</v>
      </c>
      <c r="K363" s="179"/>
      <c r="L363" s="40"/>
      <c r="M363" s="180" t="s">
        <v>1</v>
      </c>
      <c r="N363" s="181" t="s">
        <v>50</v>
      </c>
      <c r="O363" s="78"/>
      <c r="P363" s="182">
        <f>O363*H363</f>
        <v>0</v>
      </c>
      <c r="Q363" s="182">
        <v>0</v>
      </c>
      <c r="R363" s="182">
        <f>Q363*H363</f>
        <v>0</v>
      </c>
      <c r="S363" s="182">
        <v>0</v>
      </c>
      <c r="T363" s="183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184" t="s">
        <v>225</v>
      </c>
      <c r="AT363" s="184" t="s">
        <v>221</v>
      </c>
      <c r="AU363" s="184" t="s">
        <v>95</v>
      </c>
      <c r="AY363" s="19" t="s">
        <v>219</v>
      </c>
      <c r="BE363" s="185">
        <f>IF(N363="základní",J363,0)</f>
        <v>0</v>
      </c>
      <c r="BF363" s="185">
        <f>IF(N363="snížená",J363,0)</f>
        <v>0</v>
      </c>
      <c r="BG363" s="185">
        <f>IF(N363="zákl. přenesená",J363,0)</f>
        <v>0</v>
      </c>
      <c r="BH363" s="185">
        <f>IF(N363="sníž. přenesená",J363,0)</f>
        <v>0</v>
      </c>
      <c r="BI363" s="185">
        <f>IF(N363="nulová",J363,0)</f>
        <v>0</v>
      </c>
      <c r="BJ363" s="19" t="s">
        <v>93</v>
      </c>
      <c r="BK363" s="185">
        <f>ROUND(I363*H363,2)</f>
        <v>0</v>
      </c>
      <c r="BL363" s="19" t="s">
        <v>225</v>
      </c>
      <c r="BM363" s="184" t="s">
        <v>755</v>
      </c>
    </row>
    <row r="364" spans="1:51" s="13" customFormat="1" ht="12">
      <c r="A364" s="13"/>
      <c r="B364" s="186"/>
      <c r="C364" s="13"/>
      <c r="D364" s="187" t="s">
        <v>227</v>
      </c>
      <c r="E364" s="188" t="s">
        <v>1</v>
      </c>
      <c r="F364" s="189" t="s">
        <v>164</v>
      </c>
      <c r="G364" s="13"/>
      <c r="H364" s="190">
        <v>4.41</v>
      </c>
      <c r="I364" s="191"/>
      <c r="J364" s="13"/>
      <c r="K364" s="13"/>
      <c r="L364" s="186"/>
      <c r="M364" s="192"/>
      <c r="N364" s="193"/>
      <c r="O364" s="193"/>
      <c r="P364" s="193"/>
      <c r="Q364" s="193"/>
      <c r="R364" s="193"/>
      <c r="S364" s="193"/>
      <c r="T364" s="19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88" t="s">
        <v>227</v>
      </c>
      <c r="AU364" s="188" t="s">
        <v>95</v>
      </c>
      <c r="AV364" s="13" t="s">
        <v>95</v>
      </c>
      <c r="AW364" s="13" t="s">
        <v>42</v>
      </c>
      <c r="AX364" s="13" t="s">
        <v>93</v>
      </c>
      <c r="AY364" s="188" t="s">
        <v>219</v>
      </c>
    </row>
    <row r="365" spans="1:65" s="2" customFormat="1" ht="24.15" customHeight="1">
      <c r="A365" s="39"/>
      <c r="B365" s="171"/>
      <c r="C365" s="172" t="s">
        <v>756</v>
      </c>
      <c r="D365" s="172" t="s">
        <v>221</v>
      </c>
      <c r="E365" s="173" t="s">
        <v>757</v>
      </c>
      <c r="F365" s="174" t="s">
        <v>758</v>
      </c>
      <c r="G365" s="175" t="s">
        <v>346</v>
      </c>
      <c r="H365" s="176">
        <v>141.12</v>
      </c>
      <c r="I365" s="177"/>
      <c r="J365" s="178">
        <f>ROUND(I365*H365,2)</f>
        <v>0</v>
      </c>
      <c r="K365" s="179"/>
      <c r="L365" s="40"/>
      <c r="M365" s="180" t="s">
        <v>1</v>
      </c>
      <c r="N365" s="181" t="s">
        <v>50</v>
      </c>
      <c r="O365" s="78"/>
      <c r="P365" s="182">
        <f>O365*H365</f>
        <v>0</v>
      </c>
      <c r="Q365" s="182">
        <v>0</v>
      </c>
      <c r="R365" s="182">
        <f>Q365*H365</f>
        <v>0</v>
      </c>
      <c r="S365" s="182">
        <v>0</v>
      </c>
      <c r="T365" s="18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184" t="s">
        <v>225</v>
      </c>
      <c r="AT365" s="184" t="s">
        <v>221</v>
      </c>
      <c r="AU365" s="184" t="s">
        <v>95</v>
      </c>
      <c r="AY365" s="19" t="s">
        <v>219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9" t="s">
        <v>93</v>
      </c>
      <c r="BK365" s="185">
        <f>ROUND(I365*H365,2)</f>
        <v>0</v>
      </c>
      <c r="BL365" s="19" t="s">
        <v>225</v>
      </c>
      <c r="BM365" s="184" t="s">
        <v>759</v>
      </c>
    </row>
    <row r="366" spans="1:51" s="16" customFormat="1" ht="12">
      <c r="A366" s="16"/>
      <c r="B366" s="211"/>
      <c r="C366" s="16"/>
      <c r="D366" s="187" t="s">
        <v>227</v>
      </c>
      <c r="E366" s="212" t="s">
        <v>1</v>
      </c>
      <c r="F366" s="213" t="s">
        <v>325</v>
      </c>
      <c r="G366" s="16"/>
      <c r="H366" s="212" t="s">
        <v>1</v>
      </c>
      <c r="I366" s="214"/>
      <c r="J366" s="16"/>
      <c r="K366" s="16"/>
      <c r="L366" s="211"/>
      <c r="M366" s="215"/>
      <c r="N366" s="216"/>
      <c r="O366" s="216"/>
      <c r="P366" s="216"/>
      <c r="Q366" s="216"/>
      <c r="R366" s="216"/>
      <c r="S366" s="216"/>
      <c r="T366" s="217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T366" s="212" t="s">
        <v>227</v>
      </c>
      <c r="AU366" s="212" t="s">
        <v>95</v>
      </c>
      <c r="AV366" s="16" t="s">
        <v>93</v>
      </c>
      <c r="AW366" s="16" t="s">
        <v>42</v>
      </c>
      <c r="AX366" s="16" t="s">
        <v>85</v>
      </c>
      <c r="AY366" s="212" t="s">
        <v>219</v>
      </c>
    </row>
    <row r="367" spans="1:51" s="13" customFormat="1" ht="12">
      <c r="A367" s="13"/>
      <c r="B367" s="186"/>
      <c r="C367" s="13"/>
      <c r="D367" s="187" t="s">
        <v>227</v>
      </c>
      <c r="E367" s="188" t="s">
        <v>1</v>
      </c>
      <c r="F367" s="189" t="s">
        <v>760</v>
      </c>
      <c r="G367" s="13"/>
      <c r="H367" s="190">
        <v>141.12</v>
      </c>
      <c r="I367" s="191"/>
      <c r="J367" s="13"/>
      <c r="K367" s="13"/>
      <c r="L367" s="186"/>
      <c r="M367" s="192"/>
      <c r="N367" s="193"/>
      <c r="O367" s="193"/>
      <c r="P367" s="193"/>
      <c r="Q367" s="193"/>
      <c r="R367" s="193"/>
      <c r="S367" s="193"/>
      <c r="T367" s="19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88" t="s">
        <v>227</v>
      </c>
      <c r="AU367" s="188" t="s">
        <v>95</v>
      </c>
      <c r="AV367" s="13" t="s">
        <v>95</v>
      </c>
      <c r="AW367" s="13" t="s">
        <v>42</v>
      </c>
      <c r="AX367" s="13" t="s">
        <v>93</v>
      </c>
      <c r="AY367" s="188" t="s">
        <v>219</v>
      </c>
    </row>
    <row r="368" spans="1:65" s="2" customFormat="1" ht="24.15" customHeight="1">
      <c r="A368" s="39"/>
      <c r="B368" s="171"/>
      <c r="C368" s="172" t="s">
        <v>761</v>
      </c>
      <c r="D368" s="172" t="s">
        <v>221</v>
      </c>
      <c r="E368" s="173" t="s">
        <v>762</v>
      </c>
      <c r="F368" s="174" t="s">
        <v>763</v>
      </c>
      <c r="G368" s="175" t="s">
        <v>346</v>
      </c>
      <c r="H368" s="176">
        <v>4.41</v>
      </c>
      <c r="I368" s="177"/>
      <c r="J368" s="178">
        <f>ROUND(I368*H368,2)</f>
        <v>0</v>
      </c>
      <c r="K368" s="179"/>
      <c r="L368" s="40"/>
      <c r="M368" s="180" t="s">
        <v>1</v>
      </c>
      <c r="N368" s="181" t="s">
        <v>50</v>
      </c>
      <c r="O368" s="78"/>
      <c r="P368" s="182">
        <f>O368*H368</f>
        <v>0</v>
      </c>
      <c r="Q368" s="182">
        <v>0</v>
      </c>
      <c r="R368" s="182">
        <f>Q368*H368</f>
        <v>0</v>
      </c>
      <c r="S368" s="182">
        <v>0</v>
      </c>
      <c r="T368" s="183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184" t="s">
        <v>225</v>
      </c>
      <c r="AT368" s="184" t="s">
        <v>221</v>
      </c>
      <c r="AU368" s="184" t="s">
        <v>95</v>
      </c>
      <c r="AY368" s="19" t="s">
        <v>219</v>
      </c>
      <c r="BE368" s="185">
        <f>IF(N368="základní",J368,0)</f>
        <v>0</v>
      </c>
      <c r="BF368" s="185">
        <f>IF(N368="snížená",J368,0)</f>
        <v>0</v>
      </c>
      <c r="BG368" s="185">
        <f>IF(N368="zákl. přenesená",J368,0)</f>
        <v>0</v>
      </c>
      <c r="BH368" s="185">
        <f>IF(N368="sníž. přenesená",J368,0)</f>
        <v>0</v>
      </c>
      <c r="BI368" s="185">
        <f>IF(N368="nulová",J368,0)</f>
        <v>0</v>
      </c>
      <c r="BJ368" s="19" t="s">
        <v>93</v>
      </c>
      <c r="BK368" s="185">
        <f>ROUND(I368*H368,2)</f>
        <v>0</v>
      </c>
      <c r="BL368" s="19" t="s">
        <v>225</v>
      </c>
      <c r="BM368" s="184" t="s">
        <v>764</v>
      </c>
    </row>
    <row r="369" spans="1:51" s="13" customFormat="1" ht="12">
      <c r="A369" s="13"/>
      <c r="B369" s="186"/>
      <c r="C369" s="13"/>
      <c r="D369" s="187" t="s">
        <v>227</v>
      </c>
      <c r="E369" s="188" t="s">
        <v>1</v>
      </c>
      <c r="F369" s="189" t="s">
        <v>164</v>
      </c>
      <c r="G369" s="13"/>
      <c r="H369" s="190">
        <v>4.41</v>
      </c>
      <c r="I369" s="191"/>
      <c r="J369" s="13"/>
      <c r="K369" s="13"/>
      <c r="L369" s="186"/>
      <c r="M369" s="192"/>
      <c r="N369" s="193"/>
      <c r="O369" s="193"/>
      <c r="P369" s="193"/>
      <c r="Q369" s="193"/>
      <c r="R369" s="193"/>
      <c r="S369" s="193"/>
      <c r="T369" s="19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8" t="s">
        <v>227</v>
      </c>
      <c r="AU369" s="188" t="s">
        <v>95</v>
      </c>
      <c r="AV369" s="13" t="s">
        <v>95</v>
      </c>
      <c r="AW369" s="13" t="s">
        <v>42</v>
      </c>
      <c r="AX369" s="13" t="s">
        <v>93</v>
      </c>
      <c r="AY369" s="188" t="s">
        <v>219</v>
      </c>
    </row>
    <row r="370" spans="1:65" s="2" customFormat="1" ht="37.8" customHeight="1">
      <c r="A370" s="39"/>
      <c r="B370" s="171"/>
      <c r="C370" s="172" t="s">
        <v>765</v>
      </c>
      <c r="D370" s="172" t="s">
        <v>221</v>
      </c>
      <c r="E370" s="173" t="s">
        <v>766</v>
      </c>
      <c r="F370" s="174" t="s">
        <v>767</v>
      </c>
      <c r="G370" s="175" t="s">
        <v>346</v>
      </c>
      <c r="H370" s="176">
        <v>4.41</v>
      </c>
      <c r="I370" s="177"/>
      <c r="J370" s="178">
        <f>ROUND(I370*H370,2)</f>
        <v>0</v>
      </c>
      <c r="K370" s="179"/>
      <c r="L370" s="40"/>
      <c r="M370" s="180" t="s">
        <v>1</v>
      </c>
      <c r="N370" s="181" t="s">
        <v>50</v>
      </c>
      <c r="O370" s="78"/>
      <c r="P370" s="182">
        <f>O370*H370</f>
        <v>0</v>
      </c>
      <c r="Q370" s="182">
        <v>0</v>
      </c>
      <c r="R370" s="182">
        <f>Q370*H370</f>
        <v>0</v>
      </c>
      <c r="S370" s="182">
        <v>0</v>
      </c>
      <c r="T370" s="183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184" t="s">
        <v>225</v>
      </c>
      <c r="AT370" s="184" t="s">
        <v>221</v>
      </c>
      <c r="AU370" s="184" t="s">
        <v>95</v>
      </c>
      <c r="AY370" s="19" t="s">
        <v>219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9" t="s">
        <v>93</v>
      </c>
      <c r="BK370" s="185">
        <f>ROUND(I370*H370,2)</f>
        <v>0</v>
      </c>
      <c r="BL370" s="19" t="s">
        <v>225</v>
      </c>
      <c r="BM370" s="184" t="s">
        <v>768</v>
      </c>
    </row>
    <row r="371" spans="1:51" s="13" customFormat="1" ht="12">
      <c r="A371" s="13"/>
      <c r="B371" s="186"/>
      <c r="C371" s="13"/>
      <c r="D371" s="187" t="s">
        <v>227</v>
      </c>
      <c r="E371" s="188" t="s">
        <v>164</v>
      </c>
      <c r="F371" s="189" t="s">
        <v>769</v>
      </c>
      <c r="G371" s="13"/>
      <c r="H371" s="190">
        <v>4.41</v>
      </c>
      <c r="I371" s="191"/>
      <c r="J371" s="13"/>
      <c r="K371" s="13"/>
      <c r="L371" s="186"/>
      <c r="M371" s="192"/>
      <c r="N371" s="193"/>
      <c r="O371" s="193"/>
      <c r="P371" s="193"/>
      <c r="Q371" s="193"/>
      <c r="R371" s="193"/>
      <c r="S371" s="193"/>
      <c r="T371" s="19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88" t="s">
        <v>227</v>
      </c>
      <c r="AU371" s="188" t="s">
        <v>95</v>
      </c>
      <c r="AV371" s="13" t="s">
        <v>95</v>
      </c>
      <c r="AW371" s="13" t="s">
        <v>42</v>
      </c>
      <c r="AX371" s="13" t="s">
        <v>93</v>
      </c>
      <c r="AY371" s="188" t="s">
        <v>219</v>
      </c>
    </row>
    <row r="372" spans="1:65" s="2" customFormat="1" ht="33" customHeight="1">
      <c r="A372" s="39"/>
      <c r="B372" s="171"/>
      <c r="C372" s="172" t="s">
        <v>770</v>
      </c>
      <c r="D372" s="172" t="s">
        <v>221</v>
      </c>
      <c r="E372" s="173" t="s">
        <v>771</v>
      </c>
      <c r="F372" s="174" t="s">
        <v>772</v>
      </c>
      <c r="G372" s="175" t="s">
        <v>346</v>
      </c>
      <c r="H372" s="176">
        <v>317.26</v>
      </c>
      <c r="I372" s="177"/>
      <c r="J372" s="178">
        <f>ROUND(I372*H372,2)</f>
        <v>0</v>
      </c>
      <c r="K372" s="179"/>
      <c r="L372" s="40"/>
      <c r="M372" s="180" t="s">
        <v>1</v>
      </c>
      <c r="N372" s="181" t="s">
        <v>50</v>
      </c>
      <c r="O372" s="78"/>
      <c r="P372" s="182">
        <f>O372*H372</f>
        <v>0</v>
      </c>
      <c r="Q372" s="182">
        <v>0</v>
      </c>
      <c r="R372" s="182">
        <f>Q372*H372</f>
        <v>0</v>
      </c>
      <c r="S372" s="182">
        <v>0</v>
      </c>
      <c r="T372" s="18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184" t="s">
        <v>225</v>
      </c>
      <c r="AT372" s="184" t="s">
        <v>221</v>
      </c>
      <c r="AU372" s="184" t="s">
        <v>95</v>
      </c>
      <c r="AY372" s="19" t="s">
        <v>219</v>
      </c>
      <c r="BE372" s="185">
        <f>IF(N372="základní",J372,0)</f>
        <v>0</v>
      </c>
      <c r="BF372" s="185">
        <f>IF(N372="snížená",J372,0)</f>
        <v>0</v>
      </c>
      <c r="BG372" s="185">
        <f>IF(N372="zákl. přenesená",J372,0)</f>
        <v>0</v>
      </c>
      <c r="BH372" s="185">
        <f>IF(N372="sníž. přenesená",J372,0)</f>
        <v>0</v>
      </c>
      <c r="BI372" s="185">
        <f>IF(N372="nulová",J372,0)</f>
        <v>0</v>
      </c>
      <c r="BJ372" s="19" t="s">
        <v>93</v>
      </c>
      <c r="BK372" s="185">
        <f>ROUND(I372*H372,2)</f>
        <v>0</v>
      </c>
      <c r="BL372" s="19" t="s">
        <v>225</v>
      </c>
      <c r="BM372" s="184" t="s">
        <v>773</v>
      </c>
    </row>
    <row r="373" spans="1:51" s="13" customFormat="1" ht="12">
      <c r="A373" s="13"/>
      <c r="B373" s="186"/>
      <c r="C373" s="13"/>
      <c r="D373" s="187" t="s">
        <v>227</v>
      </c>
      <c r="E373" s="188" t="s">
        <v>166</v>
      </c>
      <c r="F373" s="189" t="s">
        <v>774</v>
      </c>
      <c r="G373" s="13"/>
      <c r="H373" s="190">
        <v>317.26</v>
      </c>
      <c r="I373" s="191"/>
      <c r="J373" s="13"/>
      <c r="K373" s="13"/>
      <c r="L373" s="186"/>
      <c r="M373" s="192"/>
      <c r="N373" s="193"/>
      <c r="O373" s="193"/>
      <c r="P373" s="193"/>
      <c r="Q373" s="193"/>
      <c r="R373" s="193"/>
      <c r="S373" s="193"/>
      <c r="T373" s="19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88" t="s">
        <v>227</v>
      </c>
      <c r="AU373" s="188" t="s">
        <v>95</v>
      </c>
      <c r="AV373" s="13" t="s">
        <v>95</v>
      </c>
      <c r="AW373" s="13" t="s">
        <v>42</v>
      </c>
      <c r="AX373" s="13" t="s">
        <v>93</v>
      </c>
      <c r="AY373" s="188" t="s">
        <v>219</v>
      </c>
    </row>
    <row r="374" spans="1:65" s="2" customFormat="1" ht="24.15" customHeight="1">
      <c r="A374" s="39"/>
      <c r="B374" s="171"/>
      <c r="C374" s="172" t="s">
        <v>775</v>
      </c>
      <c r="D374" s="172" t="s">
        <v>221</v>
      </c>
      <c r="E374" s="173" t="s">
        <v>776</v>
      </c>
      <c r="F374" s="174" t="s">
        <v>345</v>
      </c>
      <c r="G374" s="175" t="s">
        <v>346</v>
      </c>
      <c r="H374" s="176">
        <v>239.078</v>
      </c>
      <c r="I374" s="177"/>
      <c r="J374" s="178">
        <f>ROUND(I374*H374,2)</f>
        <v>0</v>
      </c>
      <c r="K374" s="179"/>
      <c r="L374" s="40"/>
      <c r="M374" s="180" t="s">
        <v>1</v>
      </c>
      <c r="N374" s="181" t="s">
        <v>50</v>
      </c>
      <c r="O374" s="78"/>
      <c r="P374" s="182">
        <f>O374*H374</f>
        <v>0</v>
      </c>
      <c r="Q374" s="182">
        <v>0</v>
      </c>
      <c r="R374" s="182">
        <f>Q374*H374</f>
        <v>0</v>
      </c>
      <c r="S374" s="182">
        <v>0</v>
      </c>
      <c r="T374" s="18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184" t="s">
        <v>225</v>
      </c>
      <c r="AT374" s="184" t="s">
        <v>221</v>
      </c>
      <c r="AU374" s="184" t="s">
        <v>95</v>
      </c>
      <c r="AY374" s="19" t="s">
        <v>219</v>
      </c>
      <c r="BE374" s="185">
        <f>IF(N374="základní",J374,0)</f>
        <v>0</v>
      </c>
      <c r="BF374" s="185">
        <f>IF(N374="snížená",J374,0)</f>
        <v>0</v>
      </c>
      <c r="BG374" s="185">
        <f>IF(N374="zákl. přenesená",J374,0)</f>
        <v>0</v>
      </c>
      <c r="BH374" s="185">
        <f>IF(N374="sníž. přenesená",J374,0)</f>
        <v>0</v>
      </c>
      <c r="BI374" s="185">
        <f>IF(N374="nulová",J374,0)</f>
        <v>0</v>
      </c>
      <c r="BJ374" s="19" t="s">
        <v>93</v>
      </c>
      <c r="BK374" s="185">
        <f>ROUND(I374*H374,2)</f>
        <v>0</v>
      </c>
      <c r="BL374" s="19" t="s">
        <v>225</v>
      </c>
      <c r="BM374" s="184" t="s">
        <v>777</v>
      </c>
    </row>
    <row r="375" spans="1:51" s="13" customFormat="1" ht="12">
      <c r="A375" s="13"/>
      <c r="B375" s="186"/>
      <c r="C375" s="13"/>
      <c r="D375" s="187" t="s">
        <v>227</v>
      </c>
      <c r="E375" s="188" t="s">
        <v>159</v>
      </c>
      <c r="F375" s="189" t="s">
        <v>778</v>
      </c>
      <c r="G375" s="13"/>
      <c r="H375" s="190">
        <v>239.078</v>
      </c>
      <c r="I375" s="191"/>
      <c r="J375" s="13"/>
      <c r="K375" s="13"/>
      <c r="L375" s="186"/>
      <c r="M375" s="192"/>
      <c r="N375" s="193"/>
      <c r="O375" s="193"/>
      <c r="P375" s="193"/>
      <c r="Q375" s="193"/>
      <c r="R375" s="193"/>
      <c r="S375" s="193"/>
      <c r="T375" s="19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88" t="s">
        <v>227</v>
      </c>
      <c r="AU375" s="188" t="s">
        <v>95</v>
      </c>
      <c r="AV375" s="13" t="s">
        <v>95</v>
      </c>
      <c r="AW375" s="13" t="s">
        <v>42</v>
      </c>
      <c r="AX375" s="13" t="s">
        <v>93</v>
      </c>
      <c r="AY375" s="188" t="s">
        <v>219</v>
      </c>
    </row>
    <row r="376" spans="1:63" s="12" customFormat="1" ht="22.8" customHeight="1">
      <c r="A376" s="12"/>
      <c r="B376" s="158"/>
      <c r="C376" s="12"/>
      <c r="D376" s="159" t="s">
        <v>84</v>
      </c>
      <c r="E376" s="169" t="s">
        <v>779</v>
      </c>
      <c r="F376" s="169" t="s">
        <v>780</v>
      </c>
      <c r="G376" s="12"/>
      <c r="H376" s="12"/>
      <c r="I376" s="161"/>
      <c r="J376" s="170">
        <f>BK376</f>
        <v>0</v>
      </c>
      <c r="K376" s="12"/>
      <c r="L376" s="158"/>
      <c r="M376" s="163"/>
      <c r="N376" s="164"/>
      <c r="O376" s="164"/>
      <c r="P376" s="165">
        <f>SUM(P377:P380)</f>
        <v>0</v>
      </c>
      <c r="Q376" s="164"/>
      <c r="R376" s="165">
        <f>SUM(R377:R380)</f>
        <v>0</v>
      </c>
      <c r="S376" s="164"/>
      <c r="T376" s="166">
        <f>SUM(T377:T380)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159" t="s">
        <v>93</v>
      </c>
      <c r="AT376" s="167" t="s">
        <v>84</v>
      </c>
      <c r="AU376" s="167" t="s">
        <v>93</v>
      </c>
      <c r="AY376" s="159" t="s">
        <v>219</v>
      </c>
      <c r="BK376" s="168">
        <f>SUM(BK377:BK380)</f>
        <v>0</v>
      </c>
    </row>
    <row r="377" spans="1:65" s="2" customFormat="1" ht="24.15" customHeight="1">
      <c r="A377" s="39"/>
      <c r="B377" s="171"/>
      <c r="C377" s="172" t="s">
        <v>781</v>
      </c>
      <c r="D377" s="172" t="s">
        <v>221</v>
      </c>
      <c r="E377" s="173" t="s">
        <v>782</v>
      </c>
      <c r="F377" s="174" t="s">
        <v>783</v>
      </c>
      <c r="G377" s="175" t="s">
        <v>346</v>
      </c>
      <c r="H377" s="176">
        <v>17.634</v>
      </c>
      <c r="I377" s="177"/>
      <c r="J377" s="178">
        <f>ROUND(I377*H377,2)</f>
        <v>0</v>
      </c>
      <c r="K377" s="179"/>
      <c r="L377" s="40"/>
      <c r="M377" s="180" t="s">
        <v>1</v>
      </c>
      <c r="N377" s="181" t="s">
        <v>50</v>
      </c>
      <c r="O377" s="78"/>
      <c r="P377" s="182">
        <f>O377*H377</f>
        <v>0</v>
      </c>
      <c r="Q377" s="182">
        <v>0</v>
      </c>
      <c r="R377" s="182">
        <f>Q377*H377</f>
        <v>0</v>
      </c>
      <c r="S377" s="182">
        <v>0</v>
      </c>
      <c r="T377" s="183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184" t="s">
        <v>225</v>
      </c>
      <c r="AT377" s="184" t="s">
        <v>221</v>
      </c>
      <c r="AU377" s="184" t="s">
        <v>95</v>
      </c>
      <c r="AY377" s="19" t="s">
        <v>219</v>
      </c>
      <c r="BE377" s="185">
        <f>IF(N377="základní",J377,0)</f>
        <v>0</v>
      </c>
      <c r="BF377" s="185">
        <f>IF(N377="snížená",J377,0)</f>
        <v>0</v>
      </c>
      <c r="BG377" s="185">
        <f>IF(N377="zákl. přenesená",J377,0)</f>
        <v>0</v>
      </c>
      <c r="BH377" s="185">
        <f>IF(N377="sníž. přenesená",J377,0)</f>
        <v>0</v>
      </c>
      <c r="BI377" s="185">
        <f>IF(N377="nulová",J377,0)</f>
        <v>0</v>
      </c>
      <c r="BJ377" s="19" t="s">
        <v>93</v>
      </c>
      <c r="BK377" s="185">
        <f>ROUND(I377*H377,2)</f>
        <v>0</v>
      </c>
      <c r="BL377" s="19" t="s">
        <v>225</v>
      </c>
      <c r="BM377" s="184" t="s">
        <v>784</v>
      </c>
    </row>
    <row r="378" spans="1:51" s="13" customFormat="1" ht="12">
      <c r="A378" s="13"/>
      <c r="B378" s="186"/>
      <c r="C378" s="13"/>
      <c r="D378" s="187" t="s">
        <v>227</v>
      </c>
      <c r="E378" s="188" t="s">
        <v>170</v>
      </c>
      <c r="F378" s="189" t="s">
        <v>785</v>
      </c>
      <c r="G378" s="13"/>
      <c r="H378" s="190">
        <v>17.634</v>
      </c>
      <c r="I378" s="191"/>
      <c r="J378" s="13"/>
      <c r="K378" s="13"/>
      <c r="L378" s="186"/>
      <c r="M378" s="192"/>
      <c r="N378" s="193"/>
      <c r="O378" s="193"/>
      <c r="P378" s="193"/>
      <c r="Q378" s="193"/>
      <c r="R378" s="193"/>
      <c r="S378" s="193"/>
      <c r="T378" s="19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88" t="s">
        <v>227</v>
      </c>
      <c r="AU378" s="188" t="s">
        <v>95</v>
      </c>
      <c r="AV378" s="13" t="s">
        <v>95</v>
      </c>
      <c r="AW378" s="13" t="s">
        <v>42</v>
      </c>
      <c r="AX378" s="13" t="s">
        <v>93</v>
      </c>
      <c r="AY378" s="188" t="s">
        <v>219</v>
      </c>
    </row>
    <row r="379" spans="1:65" s="2" customFormat="1" ht="33" customHeight="1">
      <c r="A379" s="39"/>
      <c r="B379" s="171"/>
      <c r="C379" s="172" t="s">
        <v>786</v>
      </c>
      <c r="D379" s="172" t="s">
        <v>221</v>
      </c>
      <c r="E379" s="173" t="s">
        <v>787</v>
      </c>
      <c r="F379" s="174" t="s">
        <v>788</v>
      </c>
      <c r="G379" s="175" t="s">
        <v>346</v>
      </c>
      <c r="H379" s="176">
        <v>17.634</v>
      </c>
      <c r="I379" s="177"/>
      <c r="J379" s="178">
        <f>ROUND(I379*H379,2)</f>
        <v>0</v>
      </c>
      <c r="K379" s="179"/>
      <c r="L379" s="40"/>
      <c r="M379" s="180" t="s">
        <v>1</v>
      </c>
      <c r="N379" s="181" t="s">
        <v>50</v>
      </c>
      <c r="O379" s="78"/>
      <c r="P379" s="182">
        <f>O379*H379</f>
        <v>0</v>
      </c>
      <c r="Q379" s="182">
        <v>0</v>
      </c>
      <c r="R379" s="182">
        <f>Q379*H379</f>
        <v>0</v>
      </c>
      <c r="S379" s="182">
        <v>0</v>
      </c>
      <c r="T379" s="183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184" t="s">
        <v>225</v>
      </c>
      <c r="AT379" s="184" t="s">
        <v>221</v>
      </c>
      <c r="AU379" s="184" t="s">
        <v>95</v>
      </c>
      <c r="AY379" s="19" t="s">
        <v>219</v>
      </c>
      <c r="BE379" s="185">
        <f>IF(N379="základní",J379,0)</f>
        <v>0</v>
      </c>
      <c r="BF379" s="185">
        <f>IF(N379="snížená",J379,0)</f>
        <v>0</v>
      </c>
      <c r="BG379" s="185">
        <f>IF(N379="zákl. přenesená",J379,0)</f>
        <v>0</v>
      </c>
      <c r="BH379" s="185">
        <f>IF(N379="sníž. přenesená",J379,0)</f>
        <v>0</v>
      </c>
      <c r="BI379" s="185">
        <f>IF(N379="nulová",J379,0)</f>
        <v>0</v>
      </c>
      <c r="BJ379" s="19" t="s">
        <v>93</v>
      </c>
      <c r="BK379" s="185">
        <f>ROUND(I379*H379,2)</f>
        <v>0</v>
      </c>
      <c r="BL379" s="19" t="s">
        <v>225</v>
      </c>
      <c r="BM379" s="184" t="s">
        <v>789</v>
      </c>
    </row>
    <row r="380" spans="1:51" s="13" customFormat="1" ht="12">
      <c r="A380" s="13"/>
      <c r="B380" s="186"/>
      <c r="C380" s="13"/>
      <c r="D380" s="187" t="s">
        <v>227</v>
      </c>
      <c r="E380" s="188" t="s">
        <v>1</v>
      </c>
      <c r="F380" s="189" t="s">
        <v>170</v>
      </c>
      <c r="G380" s="13"/>
      <c r="H380" s="190">
        <v>17.634</v>
      </c>
      <c r="I380" s="191"/>
      <c r="J380" s="13"/>
      <c r="K380" s="13"/>
      <c r="L380" s="186"/>
      <c r="M380" s="192"/>
      <c r="N380" s="193"/>
      <c r="O380" s="193"/>
      <c r="P380" s="193"/>
      <c r="Q380" s="193"/>
      <c r="R380" s="193"/>
      <c r="S380" s="193"/>
      <c r="T380" s="19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8" t="s">
        <v>227</v>
      </c>
      <c r="AU380" s="188" t="s">
        <v>95</v>
      </c>
      <c r="AV380" s="13" t="s">
        <v>95</v>
      </c>
      <c r="AW380" s="13" t="s">
        <v>42</v>
      </c>
      <c r="AX380" s="13" t="s">
        <v>93</v>
      </c>
      <c r="AY380" s="188" t="s">
        <v>219</v>
      </c>
    </row>
    <row r="381" spans="1:63" s="12" customFormat="1" ht="25.9" customHeight="1">
      <c r="A381" s="12"/>
      <c r="B381" s="158"/>
      <c r="C381" s="12"/>
      <c r="D381" s="159" t="s">
        <v>84</v>
      </c>
      <c r="E381" s="160" t="s">
        <v>790</v>
      </c>
      <c r="F381" s="160" t="s">
        <v>791</v>
      </c>
      <c r="G381" s="12"/>
      <c r="H381" s="12"/>
      <c r="I381" s="161"/>
      <c r="J381" s="162">
        <f>BK381</f>
        <v>0</v>
      </c>
      <c r="K381" s="12"/>
      <c r="L381" s="158"/>
      <c r="M381" s="163"/>
      <c r="N381" s="164"/>
      <c r="O381" s="164"/>
      <c r="P381" s="165">
        <f>P382+P387+P389</f>
        <v>0</v>
      </c>
      <c r="Q381" s="164"/>
      <c r="R381" s="165">
        <f>R382+R387+R389</f>
        <v>0</v>
      </c>
      <c r="S381" s="164"/>
      <c r="T381" s="166">
        <f>T382+T387+T389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159" t="s">
        <v>260</v>
      </c>
      <c r="AT381" s="167" t="s">
        <v>84</v>
      </c>
      <c r="AU381" s="167" t="s">
        <v>85</v>
      </c>
      <c r="AY381" s="159" t="s">
        <v>219</v>
      </c>
      <c r="BK381" s="168">
        <f>BK382+BK387+BK389</f>
        <v>0</v>
      </c>
    </row>
    <row r="382" spans="1:63" s="12" customFormat="1" ht="22.8" customHeight="1">
      <c r="A382" s="12"/>
      <c r="B382" s="158"/>
      <c r="C382" s="12"/>
      <c r="D382" s="159" t="s">
        <v>84</v>
      </c>
      <c r="E382" s="169" t="s">
        <v>792</v>
      </c>
      <c r="F382" s="169" t="s">
        <v>793</v>
      </c>
      <c r="G382" s="12"/>
      <c r="H382" s="12"/>
      <c r="I382" s="161"/>
      <c r="J382" s="170">
        <f>BK382</f>
        <v>0</v>
      </c>
      <c r="K382" s="12"/>
      <c r="L382" s="158"/>
      <c r="M382" s="163"/>
      <c r="N382" s="164"/>
      <c r="O382" s="164"/>
      <c r="P382" s="165">
        <f>SUM(P383:P386)</f>
        <v>0</v>
      </c>
      <c r="Q382" s="164"/>
      <c r="R382" s="165">
        <f>SUM(R383:R386)</f>
        <v>0</v>
      </c>
      <c r="S382" s="164"/>
      <c r="T382" s="166">
        <f>SUM(T383:T386)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159" t="s">
        <v>260</v>
      </c>
      <c r="AT382" s="167" t="s">
        <v>84</v>
      </c>
      <c r="AU382" s="167" t="s">
        <v>93</v>
      </c>
      <c r="AY382" s="159" t="s">
        <v>219</v>
      </c>
      <c r="BK382" s="168">
        <f>SUM(BK383:BK386)</f>
        <v>0</v>
      </c>
    </row>
    <row r="383" spans="1:65" s="2" customFormat="1" ht="16.5" customHeight="1">
      <c r="A383" s="39"/>
      <c r="B383" s="171"/>
      <c r="C383" s="172" t="s">
        <v>794</v>
      </c>
      <c r="D383" s="172" t="s">
        <v>221</v>
      </c>
      <c r="E383" s="173" t="s">
        <v>795</v>
      </c>
      <c r="F383" s="174" t="s">
        <v>796</v>
      </c>
      <c r="G383" s="175" t="s">
        <v>797</v>
      </c>
      <c r="H383" s="176">
        <v>1</v>
      </c>
      <c r="I383" s="177"/>
      <c r="J383" s="178">
        <f>ROUND(I383*H383,2)</f>
        <v>0</v>
      </c>
      <c r="K383" s="179"/>
      <c r="L383" s="40"/>
      <c r="M383" s="180" t="s">
        <v>1</v>
      </c>
      <c r="N383" s="181" t="s">
        <v>50</v>
      </c>
      <c r="O383" s="78"/>
      <c r="P383" s="182">
        <f>O383*H383</f>
        <v>0</v>
      </c>
      <c r="Q383" s="182">
        <v>0</v>
      </c>
      <c r="R383" s="182">
        <f>Q383*H383</f>
        <v>0</v>
      </c>
      <c r="S383" s="182">
        <v>0</v>
      </c>
      <c r="T383" s="183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184" t="s">
        <v>798</v>
      </c>
      <c r="AT383" s="184" t="s">
        <v>221</v>
      </c>
      <c r="AU383" s="184" t="s">
        <v>95</v>
      </c>
      <c r="AY383" s="19" t="s">
        <v>219</v>
      </c>
      <c r="BE383" s="185">
        <f>IF(N383="základní",J383,0)</f>
        <v>0</v>
      </c>
      <c r="BF383" s="185">
        <f>IF(N383="snížená",J383,0)</f>
        <v>0</v>
      </c>
      <c r="BG383" s="185">
        <f>IF(N383="zákl. přenesená",J383,0)</f>
        <v>0</v>
      </c>
      <c r="BH383" s="185">
        <f>IF(N383="sníž. přenesená",J383,0)</f>
        <v>0</v>
      </c>
      <c r="BI383" s="185">
        <f>IF(N383="nulová",J383,0)</f>
        <v>0</v>
      </c>
      <c r="BJ383" s="19" t="s">
        <v>93</v>
      </c>
      <c r="BK383" s="185">
        <f>ROUND(I383*H383,2)</f>
        <v>0</v>
      </c>
      <c r="BL383" s="19" t="s">
        <v>798</v>
      </c>
      <c r="BM383" s="184" t="s">
        <v>799</v>
      </c>
    </row>
    <row r="384" spans="1:65" s="2" customFormat="1" ht="16.5" customHeight="1">
      <c r="A384" s="39"/>
      <c r="B384" s="171"/>
      <c r="C384" s="172" t="s">
        <v>800</v>
      </c>
      <c r="D384" s="172" t="s">
        <v>221</v>
      </c>
      <c r="E384" s="173" t="s">
        <v>801</v>
      </c>
      <c r="F384" s="174" t="s">
        <v>802</v>
      </c>
      <c r="G384" s="175" t="s">
        <v>797</v>
      </c>
      <c r="H384" s="176">
        <v>1</v>
      </c>
      <c r="I384" s="177"/>
      <c r="J384" s="178">
        <f>ROUND(I384*H384,2)</f>
        <v>0</v>
      </c>
      <c r="K384" s="179"/>
      <c r="L384" s="40"/>
      <c r="M384" s="180" t="s">
        <v>1</v>
      </c>
      <c r="N384" s="181" t="s">
        <v>50</v>
      </c>
      <c r="O384" s="78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184" t="s">
        <v>798</v>
      </c>
      <c r="AT384" s="184" t="s">
        <v>221</v>
      </c>
      <c r="AU384" s="184" t="s">
        <v>95</v>
      </c>
      <c r="AY384" s="19" t="s">
        <v>219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9" t="s">
        <v>93</v>
      </c>
      <c r="BK384" s="185">
        <f>ROUND(I384*H384,2)</f>
        <v>0</v>
      </c>
      <c r="BL384" s="19" t="s">
        <v>798</v>
      </c>
      <c r="BM384" s="184" t="s">
        <v>803</v>
      </c>
    </row>
    <row r="385" spans="1:65" s="2" customFormat="1" ht="16.5" customHeight="1">
      <c r="A385" s="39"/>
      <c r="B385" s="171"/>
      <c r="C385" s="172" t="s">
        <v>804</v>
      </c>
      <c r="D385" s="172" t="s">
        <v>221</v>
      </c>
      <c r="E385" s="173" t="s">
        <v>805</v>
      </c>
      <c r="F385" s="174" t="s">
        <v>806</v>
      </c>
      <c r="G385" s="175" t="s">
        <v>797</v>
      </c>
      <c r="H385" s="176">
        <v>1</v>
      </c>
      <c r="I385" s="177"/>
      <c r="J385" s="178">
        <f>ROUND(I385*H385,2)</f>
        <v>0</v>
      </c>
      <c r="K385" s="179"/>
      <c r="L385" s="40"/>
      <c r="M385" s="180" t="s">
        <v>1</v>
      </c>
      <c r="N385" s="181" t="s">
        <v>50</v>
      </c>
      <c r="O385" s="78"/>
      <c r="P385" s="182">
        <f>O385*H385</f>
        <v>0</v>
      </c>
      <c r="Q385" s="182">
        <v>0</v>
      </c>
      <c r="R385" s="182">
        <f>Q385*H385</f>
        <v>0</v>
      </c>
      <c r="S385" s="182">
        <v>0</v>
      </c>
      <c r="T385" s="183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184" t="s">
        <v>798</v>
      </c>
      <c r="AT385" s="184" t="s">
        <v>221</v>
      </c>
      <c r="AU385" s="184" t="s">
        <v>95</v>
      </c>
      <c r="AY385" s="19" t="s">
        <v>219</v>
      </c>
      <c r="BE385" s="185">
        <f>IF(N385="základní",J385,0)</f>
        <v>0</v>
      </c>
      <c r="BF385" s="185">
        <f>IF(N385="snížená",J385,0)</f>
        <v>0</v>
      </c>
      <c r="BG385" s="185">
        <f>IF(N385="zákl. přenesená",J385,0)</f>
        <v>0</v>
      </c>
      <c r="BH385" s="185">
        <f>IF(N385="sníž. přenesená",J385,0)</f>
        <v>0</v>
      </c>
      <c r="BI385" s="185">
        <f>IF(N385="nulová",J385,0)</f>
        <v>0</v>
      </c>
      <c r="BJ385" s="19" t="s">
        <v>93</v>
      </c>
      <c r="BK385" s="185">
        <f>ROUND(I385*H385,2)</f>
        <v>0</v>
      </c>
      <c r="BL385" s="19" t="s">
        <v>798</v>
      </c>
      <c r="BM385" s="184" t="s">
        <v>807</v>
      </c>
    </row>
    <row r="386" spans="1:65" s="2" customFormat="1" ht="16.5" customHeight="1">
      <c r="A386" s="39"/>
      <c r="B386" s="171"/>
      <c r="C386" s="172" t="s">
        <v>808</v>
      </c>
      <c r="D386" s="172" t="s">
        <v>221</v>
      </c>
      <c r="E386" s="173" t="s">
        <v>809</v>
      </c>
      <c r="F386" s="174" t="s">
        <v>810</v>
      </c>
      <c r="G386" s="175" t="s">
        <v>797</v>
      </c>
      <c r="H386" s="176">
        <v>1</v>
      </c>
      <c r="I386" s="177"/>
      <c r="J386" s="178">
        <f>ROUND(I386*H386,2)</f>
        <v>0</v>
      </c>
      <c r="K386" s="179"/>
      <c r="L386" s="40"/>
      <c r="M386" s="180" t="s">
        <v>1</v>
      </c>
      <c r="N386" s="181" t="s">
        <v>50</v>
      </c>
      <c r="O386" s="78"/>
      <c r="P386" s="182">
        <f>O386*H386</f>
        <v>0</v>
      </c>
      <c r="Q386" s="182">
        <v>0</v>
      </c>
      <c r="R386" s="182">
        <f>Q386*H386</f>
        <v>0</v>
      </c>
      <c r="S386" s="182">
        <v>0</v>
      </c>
      <c r="T386" s="183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184" t="s">
        <v>798</v>
      </c>
      <c r="AT386" s="184" t="s">
        <v>221</v>
      </c>
      <c r="AU386" s="184" t="s">
        <v>95</v>
      </c>
      <c r="AY386" s="19" t="s">
        <v>219</v>
      </c>
      <c r="BE386" s="185">
        <f>IF(N386="základní",J386,0)</f>
        <v>0</v>
      </c>
      <c r="BF386" s="185">
        <f>IF(N386="snížená",J386,0)</f>
        <v>0</v>
      </c>
      <c r="BG386" s="185">
        <f>IF(N386="zákl. přenesená",J386,0)</f>
        <v>0</v>
      </c>
      <c r="BH386" s="185">
        <f>IF(N386="sníž. přenesená",J386,0)</f>
        <v>0</v>
      </c>
      <c r="BI386" s="185">
        <f>IF(N386="nulová",J386,0)</f>
        <v>0</v>
      </c>
      <c r="BJ386" s="19" t="s">
        <v>93</v>
      </c>
      <c r="BK386" s="185">
        <f>ROUND(I386*H386,2)</f>
        <v>0</v>
      </c>
      <c r="BL386" s="19" t="s">
        <v>798</v>
      </c>
      <c r="BM386" s="184" t="s">
        <v>811</v>
      </c>
    </row>
    <row r="387" spans="1:63" s="12" customFormat="1" ht="22.8" customHeight="1">
      <c r="A387" s="12"/>
      <c r="B387" s="158"/>
      <c r="C387" s="12"/>
      <c r="D387" s="159" t="s">
        <v>84</v>
      </c>
      <c r="E387" s="169" t="s">
        <v>812</v>
      </c>
      <c r="F387" s="169" t="s">
        <v>813</v>
      </c>
      <c r="G387" s="12"/>
      <c r="H387" s="12"/>
      <c r="I387" s="161"/>
      <c r="J387" s="170">
        <f>BK387</f>
        <v>0</v>
      </c>
      <c r="K387" s="12"/>
      <c r="L387" s="158"/>
      <c r="M387" s="163"/>
      <c r="N387" s="164"/>
      <c r="O387" s="164"/>
      <c r="P387" s="165">
        <f>P388</f>
        <v>0</v>
      </c>
      <c r="Q387" s="164"/>
      <c r="R387" s="165">
        <f>R388</f>
        <v>0</v>
      </c>
      <c r="S387" s="164"/>
      <c r="T387" s="166">
        <f>T388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159" t="s">
        <v>260</v>
      </c>
      <c r="AT387" s="167" t="s">
        <v>84</v>
      </c>
      <c r="AU387" s="167" t="s">
        <v>93</v>
      </c>
      <c r="AY387" s="159" t="s">
        <v>219</v>
      </c>
      <c r="BK387" s="168">
        <f>BK388</f>
        <v>0</v>
      </c>
    </row>
    <row r="388" spans="1:65" s="2" customFormat="1" ht="16.5" customHeight="1">
      <c r="A388" s="39"/>
      <c r="B388" s="171"/>
      <c r="C388" s="172" t="s">
        <v>814</v>
      </c>
      <c r="D388" s="172" t="s">
        <v>221</v>
      </c>
      <c r="E388" s="173" t="s">
        <v>815</v>
      </c>
      <c r="F388" s="174" t="s">
        <v>816</v>
      </c>
      <c r="G388" s="175" t="s">
        <v>797</v>
      </c>
      <c r="H388" s="176">
        <v>1</v>
      </c>
      <c r="I388" s="177"/>
      <c r="J388" s="178">
        <f>ROUND(I388*H388,2)</f>
        <v>0</v>
      </c>
      <c r="K388" s="179"/>
      <c r="L388" s="40"/>
      <c r="M388" s="180" t="s">
        <v>1</v>
      </c>
      <c r="N388" s="181" t="s">
        <v>50</v>
      </c>
      <c r="O388" s="78"/>
      <c r="P388" s="182">
        <f>O388*H388</f>
        <v>0</v>
      </c>
      <c r="Q388" s="182">
        <v>0</v>
      </c>
      <c r="R388" s="182">
        <f>Q388*H388</f>
        <v>0</v>
      </c>
      <c r="S388" s="182">
        <v>0</v>
      </c>
      <c r="T388" s="18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184" t="s">
        <v>798</v>
      </c>
      <c r="AT388" s="184" t="s">
        <v>221</v>
      </c>
      <c r="AU388" s="184" t="s">
        <v>95</v>
      </c>
      <c r="AY388" s="19" t="s">
        <v>219</v>
      </c>
      <c r="BE388" s="185">
        <f>IF(N388="základní",J388,0)</f>
        <v>0</v>
      </c>
      <c r="BF388" s="185">
        <f>IF(N388="snížená",J388,0)</f>
        <v>0</v>
      </c>
      <c r="BG388" s="185">
        <f>IF(N388="zákl. přenesená",J388,0)</f>
        <v>0</v>
      </c>
      <c r="BH388" s="185">
        <f>IF(N388="sníž. přenesená",J388,0)</f>
        <v>0</v>
      </c>
      <c r="BI388" s="185">
        <f>IF(N388="nulová",J388,0)</f>
        <v>0</v>
      </c>
      <c r="BJ388" s="19" t="s">
        <v>93</v>
      </c>
      <c r="BK388" s="185">
        <f>ROUND(I388*H388,2)</f>
        <v>0</v>
      </c>
      <c r="BL388" s="19" t="s">
        <v>798</v>
      </c>
      <c r="BM388" s="184" t="s">
        <v>817</v>
      </c>
    </row>
    <row r="389" spans="1:63" s="12" customFormat="1" ht="22.8" customHeight="1">
      <c r="A389" s="12"/>
      <c r="B389" s="158"/>
      <c r="C389" s="12"/>
      <c r="D389" s="159" t="s">
        <v>84</v>
      </c>
      <c r="E389" s="169" t="s">
        <v>818</v>
      </c>
      <c r="F389" s="169" t="s">
        <v>819</v>
      </c>
      <c r="G389" s="12"/>
      <c r="H389" s="12"/>
      <c r="I389" s="161"/>
      <c r="J389" s="170">
        <f>BK389</f>
        <v>0</v>
      </c>
      <c r="K389" s="12"/>
      <c r="L389" s="158"/>
      <c r="M389" s="163"/>
      <c r="N389" s="164"/>
      <c r="O389" s="164"/>
      <c r="P389" s="165">
        <f>P390</f>
        <v>0</v>
      </c>
      <c r="Q389" s="164"/>
      <c r="R389" s="165">
        <f>R390</f>
        <v>0</v>
      </c>
      <c r="S389" s="164"/>
      <c r="T389" s="166">
        <f>T390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59" t="s">
        <v>260</v>
      </c>
      <c r="AT389" s="167" t="s">
        <v>84</v>
      </c>
      <c r="AU389" s="167" t="s">
        <v>93</v>
      </c>
      <c r="AY389" s="159" t="s">
        <v>219</v>
      </c>
      <c r="BK389" s="168">
        <f>BK390</f>
        <v>0</v>
      </c>
    </row>
    <row r="390" spans="1:65" s="2" customFormat="1" ht="24.15" customHeight="1">
      <c r="A390" s="39"/>
      <c r="B390" s="171"/>
      <c r="C390" s="172" t="s">
        <v>820</v>
      </c>
      <c r="D390" s="172" t="s">
        <v>221</v>
      </c>
      <c r="E390" s="173" t="s">
        <v>821</v>
      </c>
      <c r="F390" s="174" t="s">
        <v>822</v>
      </c>
      <c r="G390" s="175" t="s">
        <v>797</v>
      </c>
      <c r="H390" s="176">
        <v>1</v>
      </c>
      <c r="I390" s="177"/>
      <c r="J390" s="178">
        <f>ROUND(I390*H390,2)</f>
        <v>0</v>
      </c>
      <c r="K390" s="179"/>
      <c r="L390" s="40"/>
      <c r="M390" s="229" t="s">
        <v>1</v>
      </c>
      <c r="N390" s="230" t="s">
        <v>50</v>
      </c>
      <c r="O390" s="231"/>
      <c r="P390" s="232">
        <f>O390*H390</f>
        <v>0</v>
      </c>
      <c r="Q390" s="232">
        <v>0</v>
      </c>
      <c r="R390" s="232">
        <f>Q390*H390</f>
        <v>0</v>
      </c>
      <c r="S390" s="232">
        <v>0</v>
      </c>
      <c r="T390" s="233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184" t="s">
        <v>798</v>
      </c>
      <c r="AT390" s="184" t="s">
        <v>221</v>
      </c>
      <c r="AU390" s="184" t="s">
        <v>95</v>
      </c>
      <c r="AY390" s="19" t="s">
        <v>219</v>
      </c>
      <c r="BE390" s="185">
        <f>IF(N390="základní",J390,0)</f>
        <v>0</v>
      </c>
      <c r="BF390" s="185">
        <f>IF(N390="snížená",J390,0)</f>
        <v>0</v>
      </c>
      <c r="BG390" s="185">
        <f>IF(N390="zákl. přenesená",J390,0)</f>
        <v>0</v>
      </c>
      <c r="BH390" s="185">
        <f>IF(N390="sníž. přenesená",J390,0)</f>
        <v>0</v>
      </c>
      <c r="BI390" s="185">
        <f>IF(N390="nulová",J390,0)</f>
        <v>0</v>
      </c>
      <c r="BJ390" s="19" t="s">
        <v>93</v>
      </c>
      <c r="BK390" s="185">
        <f>ROUND(I390*H390,2)</f>
        <v>0</v>
      </c>
      <c r="BL390" s="19" t="s">
        <v>798</v>
      </c>
      <c r="BM390" s="184" t="s">
        <v>823</v>
      </c>
    </row>
    <row r="391" spans="1:31" s="2" customFormat="1" ht="6.95" customHeight="1">
      <c r="A391" s="39"/>
      <c r="B391" s="61"/>
      <c r="C391" s="62"/>
      <c r="D391" s="62"/>
      <c r="E391" s="62"/>
      <c r="F391" s="62"/>
      <c r="G391" s="62"/>
      <c r="H391" s="62"/>
      <c r="I391" s="62"/>
      <c r="J391" s="62"/>
      <c r="K391" s="62"/>
      <c r="L391" s="40"/>
      <c r="M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</sheetData>
  <autoFilter ref="C127:K390"/>
  <mergeCells count="9">
    <mergeCell ref="E7:H7"/>
    <mergeCell ref="E9:H9"/>
    <mergeCell ref="E18:H18"/>
    <mergeCell ref="E27:H27"/>
    <mergeCell ref="E84:H84"/>
    <mergeCell ref="E86:H8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824</v>
      </c>
      <c r="H4" s="22"/>
    </row>
    <row r="5" spans="2:8" s="1" customFormat="1" ht="12" customHeight="1">
      <c r="B5" s="22"/>
      <c r="C5" s="26" t="s">
        <v>13</v>
      </c>
      <c r="D5" s="37" t="s">
        <v>14</v>
      </c>
      <c r="E5" s="1"/>
      <c r="F5" s="1"/>
      <c r="H5" s="22"/>
    </row>
    <row r="6" spans="2:8" s="1" customFormat="1" ht="36.95" customHeight="1">
      <c r="B6" s="22"/>
      <c r="C6" s="29" t="s">
        <v>16</v>
      </c>
      <c r="D6" s="30" t="s">
        <v>17</v>
      </c>
      <c r="E6" s="1"/>
      <c r="F6" s="1"/>
      <c r="H6" s="22"/>
    </row>
    <row r="7" spans="2:8" s="1" customFormat="1" ht="16.5" customHeight="1">
      <c r="B7" s="22"/>
      <c r="C7" s="32" t="s">
        <v>24</v>
      </c>
      <c r="D7" s="70" t="str">
        <f>'Rekapitulace stavby'!AN8</f>
        <v>3. 1. 2023</v>
      </c>
      <c r="H7" s="22"/>
    </row>
    <row r="8" spans="1:8" s="2" customFormat="1" ht="10.8" customHeight="1">
      <c r="A8" s="39"/>
      <c r="B8" s="40"/>
      <c r="C8" s="39"/>
      <c r="D8" s="39"/>
      <c r="E8" s="39"/>
      <c r="F8" s="39"/>
      <c r="G8" s="39"/>
      <c r="H8" s="40"/>
    </row>
    <row r="9" spans="1:8" s="11" customFormat="1" ht="29.25" customHeight="1">
      <c r="A9" s="147"/>
      <c r="B9" s="148"/>
      <c r="C9" s="149" t="s">
        <v>66</v>
      </c>
      <c r="D9" s="150" t="s">
        <v>67</v>
      </c>
      <c r="E9" s="150" t="s">
        <v>206</v>
      </c>
      <c r="F9" s="151" t="s">
        <v>825</v>
      </c>
      <c r="G9" s="147"/>
      <c r="H9" s="148"/>
    </row>
    <row r="10" spans="1:8" s="2" customFormat="1" ht="26.4" customHeight="1">
      <c r="A10" s="39"/>
      <c r="B10" s="40"/>
      <c r="C10" s="234" t="s">
        <v>826</v>
      </c>
      <c r="D10" s="234" t="s">
        <v>91</v>
      </c>
      <c r="E10" s="39"/>
      <c r="F10" s="39"/>
      <c r="G10" s="39"/>
      <c r="H10" s="40"/>
    </row>
    <row r="11" spans="1:8" s="2" customFormat="1" ht="16.8" customHeight="1">
      <c r="A11" s="39"/>
      <c r="B11" s="40"/>
      <c r="C11" s="235" t="s">
        <v>440</v>
      </c>
      <c r="D11" s="236" t="s">
        <v>1</v>
      </c>
      <c r="E11" s="237" t="s">
        <v>1</v>
      </c>
      <c r="F11" s="238">
        <v>13.904</v>
      </c>
      <c r="G11" s="39"/>
      <c r="H11" s="40"/>
    </row>
    <row r="12" spans="1:8" s="2" customFormat="1" ht="16.8" customHeight="1">
      <c r="A12" s="39"/>
      <c r="B12" s="40"/>
      <c r="C12" s="239" t="s">
        <v>440</v>
      </c>
      <c r="D12" s="239" t="s">
        <v>129</v>
      </c>
      <c r="E12" s="19" t="s">
        <v>1</v>
      </c>
      <c r="F12" s="240">
        <v>13.904</v>
      </c>
      <c r="G12" s="39"/>
      <c r="H12" s="40"/>
    </row>
    <row r="13" spans="1:8" s="2" customFormat="1" ht="16.8" customHeight="1">
      <c r="A13" s="39"/>
      <c r="B13" s="40"/>
      <c r="C13" s="235" t="s">
        <v>434</v>
      </c>
      <c r="D13" s="236" t="s">
        <v>1</v>
      </c>
      <c r="E13" s="237" t="s">
        <v>1</v>
      </c>
      <c r="F13" s="238">
        <v>86.24</v>
      </c>
      <c r="G13" s="39"/>
      <c r="H13" s="40"/>
    </row>
    <row r="14" spans="1:8" s="2" customFormat="1" ht="16.8" customHeight="1">
      <c r="A14" s="39"/>
      <c r="B14" s="40"/>
      <c r="C14" s="239" t="s">
        <v>434</v>
      </c>
      <c r="D14" s="239" t="s">
        <v>435</v>
      </c>
      <c r="E14" s="19" t="s">
        <v>1</v>
      </c>
      <c r="F14" s="240">
        <v>86.24</v>
      </c>
      <c r="G14" s="39"/>
      <c r="H14" s="40"/>
    </row>
    <row r="15" spans="1:8" s="2" customFormat="1" ht="16.8" customHeight="1">
      <c r="A15" s="39"/>
      <c r="B15" s="40"/>
      <c r="C15" s="235" t="s">
        <v>426</v>
      </c>
      <c r="D15" s="236" t="s">
        <v>1</v>
      </c>
      <c r="E15" s="237" t="s">
        <v>1</v>
      </c>
      <c r="F15" s="238">
        <v>131</v>
      </c>
      <c r="G15" s="39"/>
      <c r="H15" s="40"/>
    </row>
    <row r="16" spans="1:8" s="2" customFormat="1" ht="16.8" customHeight="1">
      <c r="A16" s="39"/>
      <c r="B16" s="40"/>
      <c r="C16" s="239" t="s">
        <v>426</v>
      </c>
      <c r="D16" s="239" t="s">
        <v>427</v>
      </c>
      <c r="E16" s="19" t="s">
        <v>1</v>
      </c>
      <c r="F16" s="240">
        <v>131</v>
      </c>
      <c r="G16" s="39"/>
      <c r="H16" s="40"/>
    </row>
    <row r="17" spans="1:8" s="2" customFormat="1" ht="16.8" customHeight="1">
      <c r="A17" s="39"/>
      <c r="B17" s="40"/>
      <c r="C17" s="235" t="s">
        <v>428</v>
      </c>
      <c r="D17" s="236" t="s">
        <v>1</v>
      </c>
      <c r="E17" s="237" t="s">
        <v>1</v>
      </c>
      <c r="F17" s="238">
        <v>1004.176</v>
      </c>
      <c r="G17" s="39"/>
      <c r="H17" s="40"/>
    </row>
    <row r="18" spans="1:8" s="2" customFormat="1" ht="16.8" customHeight="1">
      <c r="A18" s="39"/>
      <c r="B18" s="40"/>
      <c r="C18" s="239" t="s">
        <v>428</v>
      </c>
      <c r="D18" s="239" t="s">
        <v>429</v>
      </c>
      <c r="E18" s="19" t="s">
        <v>1</v>
      </c>
      <c r="F18" s="240">
        <v>1004.176</v>
      </c>
      <c r="G18" s="39"/>
      <c r="H18" s="40"/>
    </row>
    <row r="19" spans="1:8" s="2" customFormat="1" ht="16.8" customHeight="1">
      <c r="A19" s="39"/>
      <c r="B19" s="40"/>
      <c r="C19" s="235" t="s">
        <v>163</v>
      </c>
      <c r="D19" s="236" t="s">
        <v>1</v>
      </c>
      <c r="E19" s="237" t="s">
        <v>1</v>
      </c>
      <c r="F19" s="238">
        <v>1.8</v>
      </c>
      <c r="G19" s="39"/>
      <c r="H19" s="40"/>
    </row>
    <row r="20" spans="1:8" s="2" customFormat="1" ht="16.8" customHeight="1">
      <c r="A20" s="39"/>
      <c r="B20" s="40"/>
      <c r="C20" s="239" t="s">
        <v>163</v>
      </c>
      <c r="D20" s="239" t="s">
        <v>693</v>
      </c>
      <c r="E20" s="19" t="s">
        <v>1</v>
      </c>
      <c r="F20" s="240">
        <v>1.8</v>
      </c>
      <c r="G20" s="39"/>
      <c r="H20" s="40"/>
    </row>
    <row r="21" spans="1:8" s="2" customFormat="1" ht="16.8" customHeight="1">
      <c r="A21" s="39"/>
      <c r="B21" s="40"/>
      <c r="C21" s="241" t="s">
        <v>827</v>
      </c>
      <c r="D21" s="39"/>
      <c r="E21" s="39"/>
      <c r="F21" s="39"/>
      <c r="G21" s="39"/>
      <c r="H21" s="40"/>
    </row>
    <row r="22" spans="1:8" s="2" customFormat="1" ht="16.8" customHeight="1">
      <c r="A22" s="39"/>
      <c r="B22" s="40"/>
      <c r="C22" s="239" t="s">
        <v>690</v>
      </c>
      <c r="D22" s="239" t="s">
        <v>691</v>
      </c>
      <c r="E22" s="19" t="s">
        <v>269</v>
      </c>
      <c r="F22" s="240">
        <v>1.8</v>
      </c>
      <c r="G22" s="39"/>
      <c r="H22" s="40"/>
    </row>
    <row r="23" spans="1:8" s="2" customFormat="1" ht="12">
      <c r="A23" s="39"/>
      <c r="B23" s="40"/>
      <c r="C23" s="239" t="s">
        <v>665</v>
      </c>
      <c r="D23" s="239" t="s">
        <v>666</v>
      </c>
      <c r="E23" s="19" t="s">
        <v>269</v>
      </c>
      <c r="F23" s="240">
        <v>3.6</v>
      </c>
      <c r="G23" s="39"/>
      <c r="H23" s="40"/>
    </row>
    <row r="24" spans="1:8" s="2" customFormat="1" ht="12">
      <c r="A24" s="39"/>
      <c r="B24" s="40"/>
      <c r="C24" s="239" t="s">
        <v>766</v>
      </c>
      <c r="D24" s="239" t="s">
        <v>767</v>
      </c>
      <c r="E24" s="19" t="s">
        <v>346</v>
      </c>
      <c r="F24" s="240">
        <v>4.41</v>
      </c>
      <c r="G24" s="39"/>
      <c r="H24" s="40"/>
    </row>
    <row r="25" spans="1:8" s="2" customFormat="1" ht="16.8" customHeight="1">
      <c r="A25" s="39"/>
      <c r="B25" s="40"/>
      <c r="C25" s="235" t="s">
        <v>161</v>
      </c>
      <c r="D25" s="236" t="s">
        <v>1</v>
      </c>
      <c r="E25" s="237" t="s">
        <v>1</v>
      </c>
      <c r="F25" s="238">
        <v>1.8</v>
      </c>
      <c r="G25" s="39"/>
      <c r="H25" s="40"/>
    </row>
    <row r="26" spans="1:8" s="2" customFormat="1" ht="16.8" customHeight="1">
      <c r="A26" s="39"/>
      <c r="B26" s="40"/>
      <c r="C26" s="239" t="s">
        <v>161</v>
      </c>
      <c r="D26" s="239" t="s">
        <v>688</v>
      </c>
      <c r="E26" s="19" t="s">
        <v>1</v>
      </c>
      <c r="F26" s="240">
        <v>1.8</v>
      </c>
      <c r="G26" s="39"/>
      <c r="H26" s="40"/>
    </row>
    <row r="27" spans="1:8" s="2" customFormat="1" ht="16.8" customHeight="1">
      <c r="A27" s="39"/>
      <c r="B27" s="40"/>
      <c r="C27" s="241" t="s">
        <v>827</v>
      </c>
      <c r="D27" s="39"/>
      <c r="E27" s="39"/>
      <c r="F27" s="39"/>
      <c r="G27" s="39"/>
      <c r="H27" s="40"/>
    </row>
    <row r="28" spans="1:8" s="2" customFormat="1" ht="16.8" customHeight="1">
      <c r="A28" s="39"/>
      <c r="B28" s="40"/>
      <c r="C28" s="239" t="s">
        <v>685</v>
      </c>
      <c r="D28" s="239" t="s">
        <v>686</v>
      </c>
      <c r="E28" s="19" t="s">
        <v>269</v>
      </c>
      <c r="F28" s="240">
        <v>1.8</v>
      </c>
      <c r="G28" s="39"/>
      <c r="H28" s="40"/>
    </row>
    <row r="29" spans="1:8" s="2" customFormat="1" ht="12">
      <c r="A29" s="39"/>
      <c r="B29" s="40"/>
      <c r="C29" s="239" t="s">
        <v>665</v>
      </c>
      <c r="D29" s="239" t="s">
        <v>666</v>
      </c>
      <c r="E29" s="19" t="s">
        <v>269</v>
      </c>
      <c r="F29" s="240">
        <v>3.6</v>
      </c>
      <c r="G29" s="39"/>
      <c r="H29" s="40"/>
    </row>
    <row r="30" spans="1:8" s="2" customFormat="1" ht="12">
      <c r="A30" s="39"/>
      <c r="B30" s="40"/>
      <c r="C30" s="239" t="s">
        <v>766</v>
      </c>
      <c r="D30" s="239" t="s">
        <v>767</v>
      </c>
      <c r="E30" s="19" t="s">
        <v>346</v>
      </c>
      <c r="F30" s="240">
        <v>4.41</v>
      </c>
      <c r="G30" s="39"/>
      <c r="H30" s="40"/>
    </row>
    <row r="31" spans="1:8" s="2" customFormat="1" ht="16.8" customHeight="1">
      <c r="A31" s="39"/>
      <c r="B31" s="40"/>
      <c r="C31" s="235" t="s">
        <v>105</v>
      </c>
      <c r="D31" s="236" t="s">
        <v>1</v>
      </c>
      <c r="E31" s="237" t="s">
        <v>1</v>
      </c>
      <c r="F31" s="238">
        <v>44.1</v>
      </c>
      <c r="G31" s="39"/>
      <c r="H31" s="40"/>
    </row>
    <row r="32" spans="1:8" s="2" customFormat="1" ht="16.8" customHeight="1">
      <c r="A32" s="39"/>
      <c r="B32" s="40"/>
      <c r="C32" s="239" t="s">
        <v>103</v>
      </c>
      <c r="D32" s="239" t="s">
        <v>232</v>
      </c>
      <c r="E32" s="19" t="s">
        <v>1</v>
      </c>
      <c r="F32" s="240">
        <v>3</v>
      </c>
      <c r="G32" s="39"/>
      <c r="H32" s="40"/>
    </row>
    <row r="33" spans="1:8" s="2" customFormat="1" ht="16.8" customHeight="1">
      <c r="A33" s="39"/>
      <c r="B33" s="40"/>
      <c r="C33" s="239" t="s">
        <v>176</v>
      </c>
      <c r="D33" s="239" t="s">
        <v>233</v>
      </c>
      <c r="E33" s="19" t="s">
        <v>1</v>
      </c>
      <c r="F33" s="240">
        <v>38.4</v>
      </c>
      <c r="G33" s="39"/>
      <c r="H33" s="40"/>
    </row>
    <row r="34" spans="1:8" s="2" customFormat="1" ht="16.8" customHeight="1">
      <c r="A34" s="39"/>
      <c r="B34" s="40"/>
      <c r="C34" s="239" t="s">
        <v>178</v>
      </c>
      <c r="D34" s="239" t="s">
        <v>234</v>
      </c>
      <c r="E34" s="19" t="s">
        <v>1</v>
      </c>
      <c r="F34" s="240">
        <v>2.7</v>
      </c>
      <c r="G34" s="39"/>
      <c r="H34" s="40"/>
    </row>
    <row r="35" spans="1:8" s="2" customFormat="1" ht="16.8" customHeight="1">
      <c r="A35" s="39"/>
      <c r="B35" s="40"/>
      <c r="C35" s="239" t="s">
        <v>105</v>
      </c>
      <c r="D35" s="239" t="s">
        <v>231</v>
      </c>
      <c r="E35" s="19" t="s">
        <v>1</v>
      </c>
      <c r="F35" s="240">
        <v>44.1</v>
      </c>
      <c r="G35" s="39"/>
      <c r="H35" s="40"/>
    </row>
    <row r="36" spans="1:8" s="2" customFormat="1" ht="16.8" customHeight="1">
      <c r="A36" s="39"/>
      <c r="B36" s="40"/>
      <c r="C36" s="241" t="s">
        <v>827</v>
      </c>
      <c r="D36" s="39"/>
      <c r="E36" s="39"/>
      <c r="F36" s="39"/>
      <c r="G36" s="39"/>
      <c r="H36" s="40"/>
    </row>
    <row r="37" spans="1:8" s="2" customFormat="1" ht="16.8" customHeight="1">
      <c r="A37" s="39"/>
      <c r="B37" s="40"/>
      <c r="C37" s="239" t="s">
        <v>222</v>
      </c>
      <c r="D37" s="239" t="s">
        <v>223</v>
      </c>
      <c r="E37" s="19" t="s">
        <v>224</v>
      </c>
      <c r="F37" s="240">
        <v>543.36</v>
      </c>
      <c r="G37" s="39"/>
      <c r="H37" s="40"/>
    </row>
    <row r="38" spans="1:8" s="2" customFormat="1" ht="16.8" customHeight="1">
      <c r="A38" s="39"/>
      <c r="B38" s="40"/>
      <c r="C38" s="239" t="s">
        <v>313</v>
      </c>
      <c r="D38" s="239" t="s">
        <v>314</v>
      </c>
      <c r="E38" s="19" t="s">
        <v>224</v>
      </c>
      <c r="F38" s="240">
        <v>2434.253</v>
      </c>
      <c r="G38" s="39"/>
      <c r="H38" s="40"/>
    </row>
    <row r="39" spans="1:8" s="2" customFormat="1" ht="12">
      <c r="A39" s="39"/>
      <c r="B39" s="40"/>
      <c r="C39" s="239" t="s">
        <v>322</v>
      </c>
      <c r="D39" s="239" t="s">
        <v>323</v>
      </c>
      <c r="E39" s="19" t="s">
        <v>287</v>
      </c>
      <c r="F39" s="240">
        <v>583.849</v>
      </c>
      <c r="G39" s="39"/>
      <c r="H39" s="40"/>
    </row>
    <row r="40" spans="1:8" s="2" customFormat="1" ht="16.8" customHeight="1">
      <c r="A40" s="39"/>
      <c r="B40" s="40"/>
      <c r="C40" s="239" t="s">
        <v>370</v>
      </c>
      <c r="D40" s="239" t="s">
        <v>371</v>
      </c>
      <c r="E40" s="19" t="s">
        <v>287</v>
      </c>
      <c r="F40" s="240">
        <v>182.608</v>
      </c>
      <c r="G40" s="39"/>
      <c r="H40" s="40"/>
    </row>
    <row r="41" spans="1:8" s="2" customFormat="1" ht="16.8" customHeight="1">
      <c r="A41" s="39"/>
      <c r="B41" s="40"/>
      <c r="C41" s="239" t="s">
        <v>381</v>
      </c>
      <c r="D41" s="239" t="s">
        <v>382</v>
      </c>
      <c r="E41" s="19" t="s">
        <v>287</v>
      </c>
      <c r="F41" s="240">
        <v>81.504</v>
      </c>
      <c r="G41" s="39"/>
      <c r="H41" s="40"/>
    </row>
    <row r="42" spans="1:8" s="2" customFormat="1" ht="12">
      <c r="A42" s="39"/>
      <c r="B42" s="40"/>
      <c r="C42" s="239" t="s">
        <v>513</v>
      </c>
      <c r="D42" s="239" t="s">
        <v>514</v>
      </c>
      <c r="E42" s="19" t="s">
        <v>269</v>
      </c>
      <c r="F42" s="240">
        <v>44.1</v>
      </c>
      <c r="G42" s="39"/>
      <c r="H42" s="40"/>
    </row>
    <row r="43" spans="1:8" s="2" customFormat="1" ht="16.8" customHeight="1">
      <c r="A43" s="39"/>
      <c r="B43" s="40"/>
      <c r="C43" s="239" t="s">
        <v>651</v>
      </c>
      <c r="D43" s="239" t="s">
        <v>652</v>
      </c>
      <c r="E43" s="19" t="s">
        <v>269</v>
      </c>
      <c r="F43" s="240">
        <v>679.2</v>
      </c>
      <c r="G43" s="39"/>
      <c r="H43" s="40"/>
    </row>
    <row r="44" spans="1:8" s="2" customFormat="1" ht="16.8" customHeight="1">
      <c r="A44" s="39"/>
      <c r="B44" s="40"/>
      <c r="C44" s="239" t="s">
        <v>727</v>
      </c>
      <c r="D44" s="239" t="s">
        <v>728</v>
      </c>
      <c r="E44" s="19" t="s">
        <v>453</v>
      </c>
      <c r="F44" s="240">
        <v>13.584</v>
      </c>
      <c r="G44" s="39"/>
      <c r="H44" s="40"/>
    </row>
    <row r="45" spans="1:8" s="2" customFormat="1" ht="16.8" customHeight="1">
      <c r="A45" s="39"/>
      <c r="B45" s="40"/>
      <c r="C45" s="239" t="s">
        <v>517</v>
      </c>
      <c r="D45" s="239" t="s">
        <v>518</v>
      </c>
      <c r="E45" s="19" t="s">
        <v>269</v>
      </c>
      <c r="F45" s="240">
        <v>44.1</v>
      </c>
      <c r="G45" s="39"/>
      <c r="H45" s="40"/>
    </row>
    <row r="46" spans="1:8" s="2" customFormat="1" ht="16.8" customHeight="1">
      <c r="A46" s="39"/>
      <c r="B46" s="40"/>
      <c r="C46" s="235" t="s">
        <v>178</v>
      </c>
      <c r="D46" s="236" t="s">
        <v>1</v>
      </c>
      <c r="E46" s="237" t="s">
        <v>1</v>
      </c>
      <c r="F46" s="238">
        <v>2.7</v>
      </c>
      <c r="G46" s="39"/>
      <c r="H46" s="40"/>
    </row>
    <row r="47" spans="1:8" s="2" customFormat="1" ht="16.8" customHeight="1">
      <c r="A47" s="39"/>
      <c r="B47" s="40"/>
      <c r="C47" s="239" t="s">
        <v>178</v>
      </c>
      <c r="D47" s="239" t="s">
        <v>234</v>
      </c>
      <c r="E47" s="19" t="s">
        <v>1</v>
      </c>
      <c r="F47" s="240">
        <v>2.7</v>
      </c>
      <c r="G47" s="39"/>
      <c r="H47" s="40"/>
    </row>
    <row r="48" spans="1:8" s="2" customFormat="1" ht="16.8" customHeight="1">
      <c r="A48" s="39"/>
      <c r="B48" s="40"/>
      <c r="C48" s="241" t="s">
        <v>827</v>
      </c>
      <c r="D48" s="39"/>
      <c r="E48" s="39"/>
      <c r="F48" s="39"/>
      <c r="G48" s="39"/>
      <c r="H48" s="40"/>
    </row>
    <row r="49" spans="1:8" s="2" customFormat="1" ht="16.8" customHeight="1">
      <c r="A49" s="39"/>
      <c r="B49" s="40"/>
      <c r="C49" s="239" t="s">
        <v>222</v>
      </c>
      <c r="D49" s="239" t="s">
        <v>223</v>
      </c>
      <c r="E49" s="19" t="s">
        <v>224</v>
      </c>
      <c r="F49" s="240">
        <v>543.36</v>
      </c>
      <c r="G49" s="39"/>
      <c r="H49" s="40"/>
    </row>
    <row r="50" spans="1:8" s="2" customFormat="1" ht="12">
      <c r="A50" s="39"/>
      <c r="B50" s="40"/>
      <c r="C50" s="239" t="s">
        <v>285</v>
      </c>
      <c r="D50" s="239" t="s">
        <v>286</v>
      </c>
      <c r="E50" s="19" t="s">
        <v>287</v>
      </c>
      <c r="F50" s="240">
        <v>583.849</v>
      </c>
      <c r="G50" s="39"/>
      <c r="H50" s="40"/>
    </row>
    <row r="51" spans="1:8" s="2" customFormat="1" ht="16.8" customHeight="1">
      <c r="A51" s="39"/>
      <c r="B51" s="40"/>
      <c r="C51" s="235" t="s">
        <v>103</v>
      </c>
      <c r="D51" s="236" t="s">
        <v>1</v>
      </c>
      <c r="E51" s="237" t="s">
        <v>1</v>
      </c>
      <c r="F51" s="238">
        <v>3</v>
      </c>
      <c r="G51" s="39"/>
      <c r="H51" s="40"/>
    </row>
    <row r="52" spans="1:8" s="2" customFormat="1" ht="16.8" customHeight="1">
      <c r="A52" s="39"/>
      <c r="B52" s="40"/>
      <c r="C52" s="239" t="s">
        <v>103</v>
      </c>
      <c r="D52" s="239" t="s">
        <v>232</v>
      </c>
      <c r="E52" s="19" t="s">
        <v>1</v>
      </c>
      <c r="F52" s="240">
        <v>3</v>
      </c>
      <c r="G52" s="39"/>
      <c r="H52" s="40"/>
    </row>
    <row r="53" spans="1:8" s="2" customFormat="1" ht="16.8" customHeight="1">
      <c r="A53" s="39"/>
      <c r="B53" s="40"/>
      <c r="C53" s="241" t="s">
        <v>827</v>
      </c>
      <c r="D53" s="39"/>
      <c r="E53" s="39"/>
      <c r="F53" s="39"/>
      <c r="G53" s="39"/>
      <c r="H53" s="40"/>
    </row>
    <row r="54" spans="1:8" s="2" customFormat="1" ht="16.8" customHeight="1">
      <c r="A54" s="39"/>
      <c r="B54" s="40"/>
      <c r="C54" s="239" t="s">
        <v>222</v>
      </c>
      <c r="D54" s="239" t="s">
        <v>223</v>
      </c>
      <c r="E54" s="19" t="s">
        <v>224</v>
      </c>
      <c r="F54" s="240">
        <v>543.36</v>
      </c>
      <c r="G54" s="39"/>
      <c r="H54" s="40"/>
    </row>
    <row r="55" spans="1:8" s="2" customFormat="1" ht="12">
      <c r="A55" s="39"/>
      <c r="B55" s="40"/>
      <c r="C55" s="239" t="s">
        <v>250</v>
      </c>
      <c r="D55" s="239" t="s">
        <v>251</v>
      </c>
      <c r="E55" s="19" t="s">
        <v>224</v>
      </c>
      <c r="F55" s="240">
        <v>593.976</v>
      </c>
      <c r="G55" s="39"/>
      <c r="H55" s="40"/>
    </row>
    <row r="56" spans="1:8" s="2" customFormat="1" ht="12">
      <c r="A56" s="39"/>
      <c r="B56" s="40"/>
      <c r="C56" s="239" t="s">
        <v>285</v>
      </c>
      <c r="D56" s="239" t="s">
        <v>286</v>
      </c>
      <c r="E56" s="19" t="s">
        <v>287</v>
      </c>
      <c r="F56" s="240">
        <v>583.849</v>
      </c>
      <c r="G56" s="39"/>
      <c r="H56" s="40"/>
    </row>
    <row r="57" spans="1:8" s="2" customFormat="1" ht="16.8" customHeight="1">
      <c r="A57" s="39"/>
      <c r="B57" s="40"/>
      <c r="C57" s="239" t="s">
        <v>402</v>
      </c>
      <c r="D57" s="239" t="s">
        <v>403</v>
      </c>
      <c r="E57" s="19" t="s">
        <v>224</v>
      </c>
      <c r="F57" s="240">
        <v>118.368</v>
      </c>
      <c r="G57" s="39"/>
      <c r="H57" s="40"/>
    </row>
    <row r="58" spans="1:8" s="2" customFormat="1" ht="16.8" customHeight="1">
      <c r="A58" s="39"/>
      <c r="B58" s="40"/>
      <c r="C58" s="239" t="s">
        <v>407</v>
      </c>
      <c r="D58" s="239" t="s">
        <v>408</v>
      </c>
      <c r="E58" s="19" t="s">
        <v>224</v>
      </c>
      <c r="F58" s="240">
        <v>57.024</v>
      </c>
      <c r="G58" s="39"/>
      <c r="H58" s="40"/>
    </row>
    <row r="59" spans="1:8" s="2" customFormat="1" ht="16.8" customHeight="1">
      <c r="A59" s="39"/>
      <c r="B59" s="40"/>
      <c r="C59" s="239" t="s">
        <v>417</v>
      </c>
      <c r="D59" s="239" t="s">
        <v>418</v>
      </c>
      <c r="E59" s="19" t="s">
        <v>224</v>
      </c>
      <c r="F59" s="240">
        <v>1171</v>
      </c>
      <c r="G59" s="39"/>
      <c r="H59" s="40"/>
    </row>
    <row r="60" spans="1:8" s="2" customFormat="1" ht="16.8" customHeight="1">
      <c r="A60" s="39"/>
      <c r="B60" s="40"/>
      <c r="C60" s="239" t="s">
        <v>431</v>
      </c>
      <c r="D60" s="239" t="s">
        <v>432</v>
      </c>
      <c r="E60" s="19" t="s">
        <v>224</v>
      </c>
      <c r="F60" s="240">
        <v>86.24</v>
      </c>
      <c r="G60" s="39"/>
      <c r="H60" s="40"/>
    </row>
    <row r="61" spans="1:8" s="2" customFormat="1" ht="16.8" customHeight="1">
      <c r="A61" s="39"/>
      <c r="B61" s="40"/>
      <c r="C61" s="235" t="s">
        <v>176</v>
      </c>
      <c r="D61" s="236" t="s">
        <v>1</v>
      </c>
      <c r="E61" s="237" t="s">
        <v>1</v>
      </c>
      <c r="F61" s="238">
        <v>38.4</v>
      </c>
      <c r="G61" s="39"/>
      <c r="H61" s="40"/>
    </row>
    <row r="62" spans="1:8" s="2" customFormat="1" ht="16.8" customHeight="1">
      <c r="A62" s="39"/>
      <c r="B62" s="40"/>
      <c r="C62" s="239" t="s">
        <v>176</v>
      </c>
      <c r="D62" s="239" t="s">
        <v>233</v>
      </c>
      <c r="E62" s="19" t="s">
        <v>1</v>
      </c>
      <c r="F62" s="240">
        <v>38.4</v>
      </c>
      <c r="G62" s="39"/>
      <c r="H62" s="40"/>
    </row>
    <row r="63" spans="1:8" s="2" customFormat="1" ht="16.8" customHeight="1">
      <c r="A63" s="39"/>
      <c r="B63" s="40"/>
      <c r="C63" s="241" t="s">
        <v>827</v>
      </c>
      <c r="D63" s="39"/>
      <c r="E63" s="39"/>
      <c r="F63" s="39"/>
      <c r="G63" s="39"/>
      <c r="H63" s="40"/>
    </row>
    <row r="64" spans="1:8" s="2" customFormat="1" ht="16.8" customHeight="1">
      <c r="A64" s="39"/>
      <c r="B64" s="40"/>
      <c r="C64" s="239" t="s">
        <v>222</v>
      </c>
      <c r="D64" s="239" t="s">
        <v>223</v>
      </c>
      <c r="E64" s="19" t="s">
        <v>224</v>
      </c>
      <c r="F64" s="240">
        <v>543.36</v>
      </c>
      <c r="G64" s="39"/>
      <c r="H64" s="40"/>
    </row>
    <row r="65" spans="1:8" s="2" customFormat="1" ht="12">
      <c r="A65" s="39"/>
      <c r="B65" s="40"/>
      <c r="C65" s="239" t="s">
        <v>285</v>
      </c>
      <c r="D65" s="239" t="s">
        <v>286</v>
      </c>
      <c r="E65" s="19" t="s">
        <v>287</v>
      </c>
      <c r="F65" s="240">
        <v>583.849</v>
      </c>
      <c r="G65" s="39"/>
      <c r="H65" s="40"/>
    </row>
    <row r="66" spans="1:8" s="2" customFormat="1" ht="16.8" customHeight="1">
      <c r="A66" s="39"/>
      <c r="B66" s="40"/>
      <c r="C66" s="239" t="s">
        <v>355</v>
      </c>
      <c r="D66" s="239" t="s">
        <v>356</v>
      </c>
      <c r="E66" s="19" t="s">
        <v>287</v>
      </c>
      <c r="F66" s="240">
        <v>596.099</v>
      </c>
      <c r="G66" s="39"/>
      <c r="H66" s="40"/>
    </row>
    <row r="67" spans="1:8" s="2" customFormat="1" ht="16.8" customHeight="1">
      <c r="A67" s="39"/>
      <c r="B67" s="40"/>
      <c r="C67" s="239" t="s">
        <v>412</v>
      </c>
      <c r="D67" s="239" t="s">
        <v>413</v>
      </c>
      <c r="E67" s="19" t="s">
        <v>224</v>
      </c>
      <c r="F67" s="240">
        <v>484.176</v>
      </c>
      <c r="G67" s="39"/>
      <c r="H67" s="40"/>
    </row>
    <row r="68" spans="1:8" s="2" customFormat="1" ht="16.8" customHeight="1">
      <c r="A68" s="39"/>
      <c r="B68" s="40"/>
      <c r="C68" s="235" t="s">
        <v>101</v>
      </c>
      <c r="D68" s="236" t="s">
        <v>1</v>
      </c>
      <c r="E68" s="237" t="s">
        <v>1</v>
      </c>
      <c r="F68" s="238">
        <v>635.1</v>
      </c>
      <c r="G68" s="39"/>
      <c r="H68" s="40"/>
    </row>
    <row r="69" spans="1:8" s="2" customFormat="1" ht="16.8" customHeight="1">
      <c r="A69" s="39"/>
      <c r="B69" s="40"/>
      <c r="C69" s="239" t="s">
        <v>96</v>
      </c>
      <c r="D69" s="239" t="s">
        <v>228</v>
      </c>
      <c r="E69" s="19" t="s">
        <v>1</v>
      </c>
      <c r="F69" s="240">
        <v>17.38</v>
      </c>
      <c r="G69" s="39"/>
      <c r="H69" s="40"/>
    </row>
    <row r="70" spans="1:8" s="2" customFormat="1" ht="16.8" customHeight="1">
      <c r="A70" s="39"/>
      <c r="B70" s="40"/>
      <c r="C70" s="239" t="s">
        <v>98</v>
      </c>
      <c r="D70" s="239" t="s">
        <v>229</v>
      </c>
      <c r="E70" s="19" t="s">
        <v>1</v>
      </c>
      <c r="F70" s="240">
        <v>50.9</v>
      </c>
      <c r="G70" s="39"/>
      <c r="H70" s="40"/>
    </row>
    <row r="71" spans="1:8" s="2" customFormat="1" ht="16.8" customHeight="1">
      <c r="A71" s="39"/>
      <c r="B71" s="40"/>
      <c r="C71" s="239" t="s">
        <v>172</v>
      </c>
      <c r="D71" s="239" t="s">
        <v>230</v>
      </c>
      <c r="E71" s="19" t="s">
        <v>1</v>
      </c>
      <c r="F71" s="240">
        <v>566.82</v>
      </c>
      <c r="G71" s="39"/>
      <c r="H71" s="40"/>
    </row>
    <row r="72" spans="1:8" s="2" customFormat="1" ht="16.8" customHeight="1">
      <c r="A72" s="39"/>
      <c r="B72" s="40"/>
      <c r="C72" s="239" t="s">
        <v>101</v>
      </c>
      <c r="D72" s="239" t="s">
        <v>231</v>
      </c>
      <c r="E72" s="19" t="s">
        <v>1</v>
      </c>
      <c r="F72" s="240">
        <v>635.1</v>
      </c>
      <c r="G72" s="39"/>
      <c r="H72" s="40"/>
    </row>
    <row r="73" spans="1:8" s="2" customFormat="1" ht="16.8" customHeight="1">
      <c r="A73" s="39"/>
      <c r="B73" s="40"/>
      <c r="C73" s="241" t="s">
        <v>827</v>
      </c>
      <c r="D73" s="39"/>
      <c r="E73" s="39"/>
      <c r="F73" s="39"/>
      <c r="G73" s="39"/>
      <c r="H73" s="40"/>
    </row>
    <row r="74" spans="1:8" s="2" customFormat="1" ht="16.8" customHeight="1">
      <c r="A74" s="39"/>
      <c r="B74" s="40"/>
      <c r="C74" s="239" t="s">
        <v>222</v>
      </c>
      <c r="D74" s="239" t="s">
        <v>223</v>
      </c>
      <c r="E74" s="19" t="s">
        <v>224</v>
      </c>
      <c r="F74" s="240">
        <v>543.36</v>
      </c>
      <c r="G74" s="39"/>
      <c r="H74" s="40"/>
    </row>
    <row r="75" spans="1:8" s="2" customFormat="1" ht="16.8" customHeight="1">
      <c r="A75" s="39"/>
      <c r="B75" s="40"/>
      <c r="C75" s="239" t="s">
        <v>255</v>
      </c>
      <c r="D75" s="239" t="s">
        <v>256</v>
      </c>
      <c r="E75" s="19" t="s">
        <v>257</v>
      </c>
      <c r="F75" s="240">
        <v>423.4</v>
      </c>
      <c r="G75" s="39"/>
      <c r="H75" s="40"/>
    </row>
    <row r="76" spans="1:8" s="2" customFormat="1" ht="16.8" customHeight="1">
      <c r="A76" s="39"/>
      <c r="B76" s="40"/>
      <c r="C76" s="239" t="s">
        <v>261</v>
      </c>
      <c r="D76" s="239" t="s">
        <v>262</v>
      </c>
      <c r="E76" s="19" t="s">
        <v>263</v>
      </c>
      <c r="F76" s="240">
        <v>52.925</v>
      </c>
      <c r="G76" s="39"/>
      <c r="H76" s="40"/>
    </row>
    <row r="77" spans="1:8" s="2" customFormat="1" ht="16.8" customHeight="1">
      <c r="A77" s="39"/>
      <c r="B77" s="40"/>
      <c r="C77" s="239" t="s">
        <v>313</v>
      </c>
      <c r="D77" s="239" t="s">
        <v>314</v>
      </c>
      <c r="E77" s="19" t="s">
        <v>224</v>
      </c>
      <c r="F77" s="240">
        <v>2434.253</v>
      </c>
      <c r="G77" s="39"/>
      <c r="H77" s="40"/>
    </row>
    <row r="78" spans="1:8" s="2" customFormat="1" ht="12">
      <c r="A78" s="39"/>
      <c r="B78" s="40"/>
      <c r="C78" s="239" t="s">
        <v>322</v>
      </c>
      <c r="D78" s="239" t="s">
        <v>323</v>
      </c>
      <c r="E78" s="19" t="s">
        <v>287</v>
      </c>
      <c r="F78" s="240">
        <v>583.849</v>
      </c>
      <c r="G78" s="39"/>
      <c r="H78" s="40"/>
    </row>
    <row r="79" spans="1:8" s="2" customFormat="1" ht="16.8" customHeight="1">
      <c r="A79" s="39"/>
      <c r="B79" s="40"/>
      <c r="C79" s="239" t="s">
        <v>370</v>
      </c>
      <c r="D79" s="239" t="s">
        <v>371</v>
      </c>
      <c r="E79" s="19" t="s">
        <v>287</v>
      </c>
      <c r="F79" s="240">
        <v>182.608</v>
      </c>
      <c r="G79" s="39"/>
      <c r="H79" s="40"/>
    </row>
    <row r="80" spans="1:8" s="2" customFormat="1" ht="16.8" customHeight="1">
      <c r="A80" s="39"/>
      <c r="B80" s="40"/>
      <c r="C80" s="239" t="s">
        <v>381</v>
      </c>
      <c r="D80" s="239" t="s">
        <v>382</v>
      </c>
      <c r="E80" s="19" t="s">
        <v>287</v>
      </c>
      <c r="F80" s="240">
        <v>81.504</v>
      </c>
      <c r="G80" s="39"/>
      <c r="H80" s="40"/>
    </row>
    <row r="81" spans="1:8" s="2" customFormat="1" ht="16.8" customHeight="1">
      <c r="A81" s="39"/>
      <c r="B81" s="40"/>
      <c r="C81" s="239" t="s">
        <v>443</v>
      </c>
      <c r="D81" s="239" t="s">
        <v>444</v>
      </c>
      <c r="E81" s="19" t="s">
        <v>269</v>
      </c>
      <c r="F81" s="240">
        <v>635.1</v>
      </c>
      <c r="G81" s="39"/>
      <c r="H81" s="40"/>
    </row>
    <row r="82" spans="1:8" s="2" customFormat="1" ht="16.8" customHeight="1">
      <c r="A82" s="39"/>
      <c r="B82" s="40"/>
      <c r="C82" s="239" t="s">
        <v>610</v>
      </c>
      <c r="D82" s="239" t="s">
        <v>611</v>
      </c>
      <c r="E82" s="19" t="s">
        <v>269</v>
      </c>
      <c r="F82" s="240">
        <v>635.1</v>
      </c>
      <c r="G82" s="39"/>
      <c r="H82" s="40"/>
    </row>
    <row r="83" spans="1:8" s="2" customFormat="1" ht="16.8" customHeight="1">
      <c r="A83" s="39"/>
      <c r="B83" s="40"/>
      <c r="C83" s="239" t="s">
        <v>614</v>
      </c>
      <c r="D83" s="239" t="s">
        <v>615</v>
      </c>
      <c r="E83" s="19" t="s">
        <v>269</v>
      </c>
      <c r="F83" s="240">
        <v>635.1</v>
      </c>
      <c r="G83" s="39"/>
      <c r="H83" s="40"/>
    </row>
    <row r="84" spans="1:8" s="2" customFormat="1" ht="16.8" customHeight="1">
      <c r="A84" s="39"/>
      <c r="B84" s="40"/>
      <c r="C84" s="239" t="s">
        <v>651</v>
      </c>
      <c r="D84" s="239" t="s">
        <v>652</v>
      </c>
      <c r="E84" s="19" t="s">
        <v>269</v>
      </c>
      <c r="F84" s="240">
        <v>679.2</v>
      </c>
      <c r="G84" s="39"/>
      <c r="H84" s="40"/>
    </row>
    <row r="85" spans="1:8" s="2" customFormat="1" ht="16.8" customHeight="1">
      <c r="A85" s="39"/>
      <c r="B85" s="40"/>
      <c r="C85" s="239" t="s">
        <v>660</v>
      </c>
      <c r="D85" s="239" t="s">
        <v>661</v>
      </c>
      <c r="E85" s="19" t="s">
        <v>269</v>
      </c>
      <c r="F85" s="240">
        <v>635.1</v>
      </c>
      <c r="G85" s="39"/>
      <c r="H85" s="40"/>
    </row>
    <row r="86" spans="1:8" s="2" customFormat="1" ht="16.8" customHeight="1">
      <c r="A86" s="39"/>
      <c r="B86" s="40"/>
      <c r="C86" s="239" t="s">
        <v>727</v>
      </c>
      <c r="D86" s="239" t="s">
        <v>728</v>
      </c>
      <c r="E86" s="19" t="s">
        <v>453</v>
      </c>
      <c r="F86" s="240">
        <v>13.584</v>
      </c>
      <c r="G86" s="39"/>
      <c r="H86" s="40"/>
    </row>
    <row r="87" spans="1:8" s="2" customFormat="1" ht="16.8" customHeight="1">
      <c r="A87" s="39"/>
      <c r="B87" s="40"/>
      <c r="C87" s="239" t="s">
        <v>447</v>
      </c>
      <c r="D87" s="239" t="s">
        <v>448</v>
      </c>
      <c r="E87" s="19" t="s">
        <v>269</v>
      </c>
      <c r="F87" s="240">
        <v>635.1</v>
      </c>
      <c r="G87" s="39"/>
      <c r="H87" s="40"/>
    </row>
    <row r="88" spans="1:8" s="2" customFormat="1" ht="16.8" customHeight="1">
      <c r="A88" s="39"/>
      <c r="B88" s="40"/>
      <c r="C88" s="235" t="s">
        <v>96</v>
      </c>
      <c r="D88" s="236" t="s">
        <v>1</v>
      </c>
      <c r="E88" s="237" t="s">
        <v>1</v>
      </c>
      <c r="F88" s="238">
        <v>17.38</v>
      </c>
      <c r="G88" s="39"/>
      <c r="H88" s="40"/>
    </row>
    <row r="89" spans="1:8" s="2" customFormat="1" ht="16.8" customHeight="1">
      <c r="A89" s="39"/>
      <c r="B89" s="40"/>
      <c r="C89" s="239" t="s">
        <v>96</v>
      </c>
      <c r="D89" s="239" t="s">
        <v>228</v>
      </c>
      <c r="E89" s="19" t="s">
        <v>1</v>
      </c>
      <c r="F89" s="240">
        <v>17.38</v>
      </c>
      <c r="G89" s="39"/>
      <c r="H89" s="40"/>
    </row>
    <row r="90" spans="1:8" s="2" customFormat="1" ht="16.8" customHeight="1">
      <c r="A90" s="39"/>
      <c r="B90" s="40"/>
      <c r="C90" s="241" t="s">
        <v>827</v>
      </c>
      <c r="D90" s="39"/>
      <c r="E90" s="39"/>
      <c r="F90" s="39"/>
      <c r="G90" s="39"/>
      <c r="H90" s="40"/>
    </row>
    <row r="91" spans="1:8" s="2" customFormat="1" ht="16.8" customHeight="1">
      <c r="A91" s="39"/>
      <c r="B91" s="40"/>
      <c r="C91" s="239" t="s">
        <v>222</v>
      </c>
      <c r="D91" s="239" t="s">
        <v>223</v>
      </c>
      <c r="E91" s="19" t="s">
        <v>224</v>
      </c>
      <c r="F91" s="240">
        <v>543.36</v>
      </c>
      <c r="G91" s="39"/>
      <c r="H91" s="40"/>
    </row>
    <row r="92" spans="1:8" s="2" customFormat="1" ht="12">
      <c r="A92" s="39"/>
      <c r="B92" s="40"/>
      <c r="C92" s="239" t="s">
        <v>285</v>
      </c>
      <c r="D92" s="239" t="s">
        <v>286</v>
      </c>
      <c r="E92" s="19" t="s">
        <v>287</v>
      </c>
      <c r="F92" s="240">
        <v>583.849</v>
      </c>
      <c r="G92" s="39"/>
      <c r="H92" s="40"/>
    </row>
    <row r="93" spans="1:8" s="2" customFormat="1" ht="16.8" customHeight="1">
      <c r="A93" s="39"/>
      <c r="B93" s="40"/>
      <c r="C93" s="235" t="s">
        <v>98</v>
      </c>
      <c r="D93" s="236" t="s">
        <v>1</v>
      </c>
      <c r="E93" s="237" t="s">
        <v>1</v>
      </c>
      <c r="F93" s="238">
        <v>50.9</v>
      </c>
      <c r="G93" s="39"/>
      <c r="H93" s="40"/>
    </row>
    <row r="94" spans="1:8" s="2" customFormat="1" ht="16.8" customHeight="1">
      <c r="A94" s="39"/>
      <c r="B94" s="40"/>
      <c r="C94" s="239" t="s">
        <v>98</v>
      </c>
      <c r="D94" s="239" t="s">
        <v>229</v>
      </c>
      <c r="E94" s="19" t="s">
        <v>1</v>
      </c>
      <c r="F94" s="240">
        <v>50.9</v>
      </c>
      <c r="G94" s="39"/>
      <c r="H94" s="40"/>
    </row>
    <row r="95" spans="1:8" s="2" customFormat="1" ht="16.8" customHeight="1">
      <c r="A95" s="39"/>
      <c r="B95" s="40"/>
      <c r="C95" s="241" t="s">
        <v>827</v>
      </c>
      <c r="D95" s="39"/>
      <c r="E95" s="39"/>
      <c r="F95" s="39"/>
      <c r="G95" s="39"/>
      <c r="H95" s="40"/>
    </row>
    <row r="96" spans="1:8" s="2" customFormat="1" ht="16.8" customHeight="1">
      <c r="A96" s="39"/>
      <c r="B96" s="40"/>
      <c r="C96" s="239" t="s">
        <v>222</v>
      </c>
      <c r="D96" s="239" t="s">
        <v>223</v>
      </c>
      <c r="E96" s="19" t="s">
        <v>224</v>
      </c>
      <c r="F96" s="240">
        <v>543.36</v>
      </c>
      <c r="G96" s="39"/>
      <c r="H96" s="40"/>
    </row>
    <row r="97" spans="1:8" s="2" customFormat="1" ht="12">
      <c r="A97" s="39"/>
      <c r="B97" s="40"/>
      <c r="C97" s="239" t="s">
        <v>250</v>
      </c>
      <c r="D97" s="239" t="s">
        <v>251</v>
      </c>
      <c r="E97" s="19" t="s">
        <v>224</v>
      </c>
      <c r="F97" s="240">
        <v>593.976</v>
      </c>
      <c r="G97" s="39"/>
      <c r="H97" s="40"/>
    </row>
    <row r="98" spans="1:8" s="2" customFormat="1" ht="12">
      <c r="A98" s="39"/>
      <c r="B98" s="40"/>
      <c r="C98" s="239" t="s">
        <v>285</v>
      </c>
      <c r="D98" s="239" t="s">
        <v>286</v>
      </c>
      <c r="E98" s="19" t="s">
        <v>287</v>
      </c>
      <c r="F98" s="240">
        <v>583.849</v>
      </c>
      <c r="G98" s="39"/>
      <c r="H98" s="40"/>
    </row>
    <row r="99" spans="1:8" s="2" customFormat="1" ht="16.8" customHeight="1">
      <c r="A99" s="39"/>
      <c r="B99" s="40"/>
      <c r="C99" s="239" t="s">
        <v>402</v>
      </c>
      <c r="D99" s="239" t="s">
        <v>403</v>
      </c>
      <c r="E99" s="19" t="s">
        <v>224</v>
      </c>
      <c r="F99" s="240">
        <v>118.368</v>
      </c>
      <c r="G99" s="39"/>
      <c r="H99" s="40"/>
    </row>
    <row r="100" spans="1:8" s="2" customFormat="1" ht="16.8" customHeight="1">
      <c r="A100" s="39"/>
      <c r="B100" s="40"/>
      <c r="C100" s="239" t="s">
        <v>407</v>
      </c>
      <c r="D100" s="239" t="s">
        <v>408</v>
      </c>
      <c r="E100" s="19" t="s">
        <v>224</v>
      </c>
      <c r="F100" s="240">
        <v>57.024</v>
      </c>
      <c r="G100" s="39"/>
      <c r="H100" s="40"/>
    </row>
    <row r="101" spans="1:8" s="2" customFormat="1" ht="16.8" customHeight="1">
      <c r="A101" s="39"/>
      <c r="B101" s="40"/>
      <c r="C101" s="239" t="s">
        <v>417</v>
      </c>
      <c r="D101" s="239" t="s">
        <v>418</v>
      </c>
      <c r="E101" s="19" t="s">
        <v>224</v>
      </c>
      <c r="F101" s="240">
        <v>1171</v>
      </c>
      <c r="G101" s="39"/>
      <c r="H101" s="40"/>
    </row>
    <row r="102" spans="1:8" s="2" customFormat="1" ht="16.8" customHeight="1">
      <c r="A102" s="39"/>
      <c r="B102" s="40"/>
      <c r="C102" s="239" t="s">
        <v>431</v>
      </c>
      <c r="D102" s="239" t="s">
        <v>432</v>
      </c>
      <c r="E102" s="19" t="s">
        <v>224</v>
      </c>
      <c r="F102" s="240">
        <v>86.24</v>
      </c>
      <c r="G102" s="39"/>
      <c r="H102" s="40"/>
    </row>
    <row r="103" spans="1:8" s="2" customFormat="1" ht="16.8" customHeight="1">
      <c r="A103" s="39"/>
      <c r="B103" s="40"/>
      <c r="C103" s="235" t="s">
        <v>172</v>
      </c>
      <c r="D103" s="236" t="s">
        <v>1</v>
      </c>
      <c r="E103" s="237" t="s">
        <v>1</v>
      </c>
      <c r="F103" s="238">
        <v>566.82</v>
      </c>
      <c r="G103" s="39"/>
      <c r="H103" s="40"/>
    </row>
    <row r="104" spans="1:8" s="2" customFormat="1" ht="16.8" customHeight="1">
      <c r="A104" s="39"/>
      <c r="B104" s="40"/>
      <c r="C104" s="239" t="s">
        <v>172</v>
      </c>
      <c r="D104" s="239" t="s">
        <v>230</v>
      </c>
      <c r="E104" s="19" t="s">
        <v>1</v>
      </c>
      <c r="F104" s="240">
        <v>566.82</v>
      </c>
      <c r="G104" s="39"/>
      <c r="H104" s="40"/>
    </row>
    <row r="105" spans="1:8" s="2" customFormat="1" ht="16.8" customHeight="1">
      <c r="A105" s="39"/>
      <c r="B105" s="40"/>
      <c r="C105" s="241" t="s">
        <v>827</v>
      </c>
      <c r="D105" s="39"/>
      <c r="E105" s="39"/>
      <c r="F105" s="39"/>
      <c r="G105" s="39"/>
      <c r="H105" s="40"/>
    </row>
    <row r="106" spans="1:8" s="2" customFormat="1" ht="16.8" customHeight="1">
      <c r="A106" s="39"/>
      <c r="B106" s="40"/>
      <c r="C106" s="239" t="s">
        <v>222</v>
      </c>
      <c r="D106" s="239" t="s">
        <v>223</v>
      </c>
      <c r="E106" s="19" t="s">
        <v>224</v>
      </c>
      <c r="F106" s="240">
        <v>543.36</v>
      </c>
      <c r="G106" s="39"/>
      <c r="H106" s="40"/>
    </row>
    <row r="107" spans="1:8" s="2" customFormat="1" ht="12">
      <c r="A107" s="39"/>
      <c r="B107" s="40"/>
      <c r="C107" s="239" t="s">
        <v>285</v>
      </c>
      <c r="D107" s="239" t="s">
        <v>286</v>
      </c>
      <c r="E107" s="19" t="s">
        <v>287</v>
      </c>
      <c r="F107" s="240">
        <v>583.849</v>
      </c>
      <c r="G107" s="39"/>
      <c r="H107" s="40"/>
    </row>
    <row r="108" spans="1:8" s="2" customFormat="1" ht="16.8" customHeight="1">
      <c r="A108" s="39"/>
      <c r="B108" s="40"/>
      <c r="C108" s="239" t="s">
        <v>355</v>
      </c>
      <c r="D108" s="239" t="s">
        <v>356</v>
      </c>
      <c r="E108" s="19" t="s">
        <v>287</v>
      </c>
      <c r="F108" s="240">
        <v>596.099</v>
      </c>
      <c r="G108" s="39"/>
      <c r="H108" s="40"/>
    </row>
    <row r="109" spans="1:8" s="2" customFormat="1" ht="16.8" customHeight="1">
      <c r="A109" s="39"/>
      <c r="B109" s="40"/>
      <c r="C109" s="239" t="s">
        <v>412</v>
      </c>
      <c r="D109" s="239" t="s">
        <v>413</v>
      </c>
      <c r="E109" s="19" t="s">
        <v>224</v>
      </c>
      <c r="F109" s="240">
        <v>484.176</v>
      </c>
      <c r="G109" s="39"/>
      <c r="H109" s="40"/>
    </row>
    <row r="110" spans="1:8" s="2" customFormat="1" ht="16.8" customHeight="1">
      <c r="A110" s="39"/>
      <c r="B110" s="40"/>
      <c r="C110" s="235" t="s">
        <v>155</v>
      </c>
      <c r="D110" s="236" t="s">
        <v>1</v>
      </c>
      <c r="E110" s="237" t="s">
        <v>1</v>
      </c>
      <c r="F110" s="238">
        <v>9</v>
      </c>
      <c r="G110" s="39"/>
      <c r="H110" s="40"/>
    </row>
    <row r="111" spans="1:8" s="2" customFormat="1" ht="16.8" customHeight="1">
      <c r="A111" s="39"/>
      <c r="B111" s="40"/>
      <c r="C111" s="239" t="s">
        <v>155</v>
      </c>
      <c r="D111" s="239" t="s">
        <v>524</v>
      </c>
      <c r="E111" s="19" t="s">
        <v>1</v>
      </c>
      <c r="F111" s="240">
        <v>9</v>
      </c>
      <c r="G111" s="39"/>
      <c r="H111" s="40"/>
    </row>
    <row r="112" spans="1:8" s="2" customFormat="1" ht="16.8" customHeight="1">
      <c r="A112" s="39"/>
      <c r="B112" s="40"/>
      <c r="C112" s="241" t="s">
        <v>827</v>
      </c>
      <c r="D112" s="39"/>
      <c r="E112" s="39"/>
      <c r="F112" s="39"/>
      <c r="G112" s="39"/>
      <c r="H112" s="40"/>
    </row>
    <row r="113" spans="1:8" s="2" customFormat="1" ht="16.8" customHeight="1">
      <c r="A113" s="39"/>
      <c r="B113" s="40"/>
      <c r="C113" s="239" t="s">
        <v>521</v>
      </c>
      <c r="D113" s="239" t="s">
        <v>522</v>
      </c>
      <c r="E113" s="19" t="s">
        <v>269</v>
      </c>
      <c r="F113" s="240">
        <v>9</v>
      </c>
      <c r="G113" s="39"/>
      <c r="H113" s="40"/>
    </row>
    <row r="114" spans="1:8" s="2" customFormat="1" ht="16.8" customHeight="1">
      <c r="A114" s="39"/>
      <c r="B114" s="40"/>
      <c r="C114" s="239" t="s">
        <v>526</v>
      </c>
      <c r="D114" s="239" t="s">
        <v>527</v>
      </c>
      <c r="E114" s="19" t="s">
        <v>269</v>
      </c>
      <c r="F114" s="240">
        <v>9</v>
      </c>
      <c r="G114" s="39"/>
      <c r="H114" s="40"/>
    </row>
    <row r="115" spans="1:8" s="2" customFormat="1" ht="16.8" customHeight="1">
      <c r="A115" s="39"/>
      <c r="B115" s="40"/>
      <c r="C115" s="235" t="s">
        <v>241</v>
      </c>
      <c r="D115" s="236" t="s">
        <v>1</v>
      </c>
      <c r="E115" s="237" t="s">
        <v>1</v>
      </c>
      <c r="F115" s="238">
        <v>63.222</v>
      </c>
      <c r="G115" s="39"/>
      <c r="H115" s="40"/>
    </row>
    <row r="116" spans="1:8" s="2" customFormat="1" ht="16.8" customHeight="1">
      <c r="A116" s="39"/>
      <c r="B116" s="40"/>
      <c r="C116" s="239" t="s">
        <v>117</v>
      </c>
      <c r="D116" s="239" t="s">
        <v>238</v>
      </c>
      <c r="E116" s="19" t="s">
        <v>1</v>
      </c>
      <c r="F116" s="240">
        <v>4.301</v>
      </c>
      <c r="G116" s="39"/>
      <c r="H116" s="40"/>
    </row>
    <row r="117" spans="1:8" s="2" customFormat="1" ht="16.8" customHeight="1">
      <c r="A117" s="39"/>
      <c r="B117" s="40"/>
      <c r="C117" s="239" t="s">
        <v>182</v>
      </c>
      <c r="D117" s="239" t="s">
        <v>239</v>
      </c>
      <c r="E117" s="19" t="s">
        <v>1</v>
      </c>
      <c r="F117" s="240">
        <v>55.05</v>
      </c>
      <c r="G117" s="39"/>
      <c r="H117" s="40"/>
    </row>
    <row r="118" spans="1:8" s="2" customFormat="1" ht="16.8" customHeight="1">
      <c r="A118" s="39"/>
      <c r="B118" s="40"/>
      <c r="C118" s="239" t="s">
        <v>184</v>
      </c>
      <c r="D118" s="239" t="s">
        <v>240</v>
      </c>
      <c r="E118" s="19" t="s">
        <v>1</v>
      </c>
      <c r="F118" s="240">
        <v>3.871</v>
      </c>
      <c r="G118" s="39"/>
      <c r="H118" s="40"/>
    </row>
    <row r="119" spans="1:8" s="2" customFormat="1" ht="16.8" customHeight="1">
      <c r="A119" s="39"/>
      <c r="B119" s="40"/>
      <c r="C119" s="239" t="s">
        <v>241</v>
      </c>
      <c r="D119" s="239" t="s">
        <v>231</v>
      </c>
      <c r="E119" s="19" t="s">
        <v>1</v>
      </c>
      <c r="F119" s="240">
        <v>63.222</v>
      </c>
      <c r="G119" s="39"/>
      <c r="H119" s="40"/>
    </row>
    <row r="120" spans="1:8" s="2" customFormat="1" ht="16.8" customHeight="1">
      <c r="A120" s="39"/>
      <c r="B120" s="40"/>
      <c r="C120" s="235" t="s">
        <v>184</v>
      </c>
      <c r="D120" s="236" t="s">
        <v>1</v>
      </c>
      <c r="E120" s="237" t="s">
        <v>1</v>
      </c>
      <c r="F120" s="238">
        <v>3.871</v>
      </c>
      <c r="G120" s="39"/>
      <c r="H120" s="40"/>
    </row>
    <row r="121" spans="1:8" s="2" customFormat="1" ht="16.8" customHeight="1">
      <c r="A121" s="39"/>
      <c r="B121" s="40"/>
      <c r="C121" s="239" t="s">
        <v>184</v>
      </c>
      <c r="D121" s="239" t="s">
        <v>240</v>
      </c>
      <c r="E121" s="19" t="s">
        <v>1</v>
      </c>
      <c r="F121" s="240">
        <v>3.871</v>
      </c>
      <c r="G121" s="39"/>
      <c r="H121" s="40"/>
    </row>
    <row r="122" spans="1:8" s="2" customFormat="1" ht="16.8" customHeight="1">
      <c r="A122" s="39"/>
      <c r="B122" s="40"/>
      <c r="C122" s="241" t="s">
        <v>827</v>
      </c>
      <c r="D122" s="39"/>
      <c r="E122" s="39"/>
      <c r="F122" s="39"/>
      <c r="G122" s="39"/>
      <c r="H122" s="40"/>
    </row>
    <row r="123" spans="1:8" s="2" customFormat="1" ht="16.8" customHeight="1">
      <c r="A123" s="39"/>
      <c r="B123" s="40"/>
      <c r="C123" s="239" t="s">
        <v>222</v>
      </c>
      <c r="D123" s="239" t="s">
        <v>223</v>
      </c>
      <c r="E123" s="19" t="s">
        <v>224</v>
      </c>
      <c r="F123" s="240">
        <v>543.36</v>
      </c>
      <c r="G123" s="39"/>
      <c r="H123" s="40"/>
    </row>
    <row r="124" spans="1:8" s="2" customFormat="1" ht="12">
      <c r="A124" s="39"/>
      <c r="B124" s="40"/>
      <c r="C124" s="239" t="s">
        <v>285</v>
      </c>
      <c r="D124" s="239" t="s">
        <v>286</v>
      </c>
      <c r="E124" s="19" t="s">
        <v>287</v>
      </c>
      <c r="F124" s="240">
        <v>583.849</v>
      </c>
      <c r="G124" s="39"/>
      <c r="H124" s="40"/>
    </row>
    <row r="125" spans="1:8" s="2" customFormat="1" ht="16.8" customHeight="1">
      <c r="A125" s="39"/>
      <c r="B125" s="40"/>
      <c r="C125" s="235" t="s">
        <v>117</v>
      </c>
      <c r="D125" s="236" t="s">
        <v>1</v>
      </c>
      <c r="E125" s="237" t="s">
        <v>1</v>
      </c>
      <c r="F125" s="238">
        <v>4.301</v>
      </c>
      <c r="G125" s="39"/>
      <c r="H125" s="40"/>
    </row>
    <row r="126" spans="1:8" s="2" customFormat="1" ht="16.8" customHeight="1">
      <c r="A126" s="39"/>
      <c r="B126" s="40"/>
      <c r="C126" s="239" t="s">
        <v>117</v>
      </c>
      <c r="D126" s="239" t="s">
        <v>238</v>
      </c>
      <c r="E126" s="19" t="s">
        <v>1</v>
      </c>
      <c r="F126" s="240">
        <v>4.301</v>
      </c>
      <c r="G126" s="39"/>
      <c r="H126" s="40"/>
    </row>
    <row r="127" spans="1:8" s="2" customFormat="1" ht="16.8" customHeight="1">
      <c r="A127" s="39"/>
      <c r="B127" s="40"/>
      <c r="C127" s="241" t="s">
        <v>827</v>
      </c>
      <c r="D127" s="39"/>
      <c r="E127" s="39"/>
      <c r="F127" s="39"/>
      <c r="G127" s="39"/>
      <c r="H127" s="40"/>
    </row>
    <row r="128" spans="1:8" s="2" customFormat="1" ht="16.8" customHeight="1">
      <c r="A128" s="39"/>
      <c r="B128" s="40"/>
      <c r="C128" s="239" t="s">
        <v>222</v>
      </c>
      <c r="D128" s="239" t="s">
        <v>223</v>
      </c>
      <c r="E128" s="19" t="s">
        <v>224</v>
      </c>
      <c r="F128" s="240">
        <v>543.36</v>
      </c>
      <c r="G128" s="39"/>
      <c r="H128" s="40"/>
    </row>
    <row r="129" spans="1:8" s="2" customFormat="1" ht="12">
      <c r="A129" s="39"/>
      <c r="B129" s="40"/>
      <c r="C129" s="239" t="s">
        <v>285</v>
      </c>
      <c r="D129" s="239" t="s">
        <v>286</v>
      </c>
      <c r="E129" s="19" t="s">
        <v>287</v>
      </c>
      <c r="F129" s="240">
        <v>583.849</v>
      </c>
      <c r="G129" s="39"/>
      <c r="H129" s="40"/>
    </row>
    <row r="130" spans="1:8" s="2" customFormat="1" ht="16.8" customHeight="1">
      <c r="A130" s="39"/>
      <c r="B130" s="40"/>
      <c r="C130" s="235" t="s">
        <v>182</v>
      </c>
      <c r="D130" s="236" t="s">
        <v>1</v>
      </c>
      <c r="E130" s="237" t="s">
        <v>1</v>
      </c>
      <c r="F130" s="238">
        <v>55.05</v>
      </c>
      <c r="G130" s="39"/>
      <c r="H130" s="40"/>
    </row>
    <row r="131" spans="1:8" s="2" customFormat="1" ht="16.8" customHeight="1">
      <c r="A131" s="39"/>
      <c r="B131" s="40"/>
      <c r="C131" s="239" t="s">
        <v>182</v>
      </c>
      <c r="D131" s="239" t="s">
        <v>239</v>
      </c>
      <c r="E131" s="19" t="s">
        <v>1</v>
      </c>
      <c r="F131" s="240">
        <v>55.05</v>
      </c>
      <c r="G131" s="39"/>
      <c r="H131" s="40"/>
    </row>
    <row r="132" spans="1:8" s="2" customFormat="1" ht="16.8" customHeight="1">
      <c r="A132" s="39"/>
      <c r="B132" s="40"/>
      <c r="C132" s="241" t="s">
        <v>827</v>
      </c>
      <c r="D132" s="39"/>
      <c r="E132" s="39"/>
      <c r="F132" s="39"/>
      <c r="G132" s="39"/>
      <c r="H132" s="40"/>
    </row>
    <row r="133" spans="1:8" s="2" customFormat="1" ht="16.8" customHeight="1">
      <c r="A133" s="39"/>
      <c r="B133" s="40"/>
      <c r="C133" s="239" t="s">
        <v>222</v>
      </c>
      <c r="D133" s="239" t="s">
        <v>223</v>
      </c>
      <c r="E133" s="19" t="s">
        <v>224</v>
      </c>
      <c r="F133" s="240">
        <v>543.36</v>
      </c>
      <c r="G133" s="39"/>
      <c r="H133" s="40"/>
    </row>
    <row r="134" spans="1:8" s="2" customFormat="1" ht="12">
      <c r="A134" s="39"/>
      <c r="B134" s="40"/>
      <c r="C134" s="239" t="s">
        <v>285</v>
      </c>
      <c r="D134" s="239" t="s">
        <v>286</v>
      </c>
      <c r="E134" s="19" t="s">
        <v>287</v>
      </c>
      <c r="F134" s="240">
        <v>583.849</v>
      </c>
      <c r="G134" s="39"/>
      <c r="H134" s="40"/>
    </row>
    <row r="135" spans="1:8" s="2" customFormat="1" ht="16.8" customHeight="1">
      <c r="A135" s="39"/>
      <c r="B135" s="40"/>
      <c r="C135" s="235" t="s">
        <v>113</v>
      </c>
      <c r="D135" s="236" t="s">
        <v>1</v>
      </c>
      <c r="E135" s="237" t="s">
        <v>1</v>
      </c>
      <c r="F135" s="238">
        <v>910.36</v>
      </c>
      <c r="G135" s="39"/>
      <c r="H135" s="40"/>
    </row>
    <row r="136" spans="1:8" s="2" customFormat="1" ht="16.8" customHeight="1">
      <c r="A136" s="39"/>
      <c r="B136" s="40"/>
      <c r="C136" s="239" t="s">
        <v>107</v>
      </c>
      <c r="D136" s="239" t="s">
        <v>235</v>
      </c>
      <c r="E136" s="19" t="s">
        <v>1</v>
      </c>
      <c r="F136" s="240">
        <v>23.38</v>
      </c>
      <c r="G136" s="39"/>
      <c r="H136" s="40"/>
    </row>
    <row r="137" spans="1:8" s="2" customFormat="1" ht="16.8" customHeight="1">
      <c r="A137" s="39"/>
      <c r="B137" s="40"/>
      <c r="C137" s="239" t="s">
        <v>110</v>
      </c>
      <c r="D137" s="239" t="s">
        <v>236</v>
      </c>
      <c r="E137" s="19" t="s">
        <v>1</v>
      </c>
      <c r="F137" s="240">
        <v>73.43</v>
      </c>
      <c r="G137" s="39"/>
      <c r="H137" s="40"/>
    </row>
    <row r="138" spans="1:8" s="2" customFormat="1" ht="16.8" customHeight="1">
      <c r="A138" s="39"/>
      <c r="B138" s="40"/>
      <c r="C138" s="239" t="s">
        <v>174</v>
      </c>
      <c r="D138" s="239" t="s">
        <v>237</v>
      </c>
      <c r="E138" s="19" t="s">
        <v>1</v>
      </c>
      <c r="F138" s="240">
        <v>813.55</v>
      </c>
      <c r="G138" s="39"/>
      <c r="H138" s="40"/>
    </row>
    <row r="139" spans="1:8" s="2" customFormat="1" ht="16.8" customHeight="1">
      <c r="A139" s="39"/>
      <c r="B139" s="40"/>
      <c r="C139" s="239" t="s">
        <v>113</v>
      </c>
      <c r="D139" s="239" t="s">
        <v>231</v>
      </c>
      <c r="E139" s="19" t="s">
        <v>1</v>
      </c>
      <c r="F139" s="240">
        <v>910.36</v>
      </c>
      <c r="G139" s="39"/>
      <c r="H139" s="40"/>
    </row>
    <row r="140" spans="1:8" s="2" customFormat="1" ht="16.8" customHeight="1">
      <c r="A140" s="39"/>
      <c r="B140" s="40"/>
      <c r="C140" s="241" t="s">
        <v>827</v>
      </c>
      <c r="D140" s="39"/>
      <c r="E140" s="39"/>
      <c r="F140" s="39"/>
      <c r="G140" s="39"/>
      <c r="H140" s="40"/>
    </row>
    <row r="141" spans="1:8" s="2" customFormat="1" ht="16.8" customHeight="1">
      <c r="A141" s="39"/>
      <c r="B141" s="40"/>
      <c r="C141" s="239" t="s">
        <v>222</v>
      </c>
      <c r="D141" s="239" t="s">
        <v>223</v>
      </c>
      <c r="E141" s="19" t="s">
        <v>224</v>
      </c>
      <c r="F141" s="240">
        <v>543.36</v>
      </c>
      <c r="G141" s="39"/>
      <c r="H141" s="40"/>
    </row>
    <row r="142" spans="1:8" s="2" customFormat="1" ht="16.8" customHeight="1">
      <c r="A142" s="39"/>
      <c r="B142" s="40"/>
      <c r="C142" s="235" t="s">
        <v>107</v>
      </c>
      <c r="D142" s="236" t="s">
        <v>1</v>
      </c>
      <c r="E142" s="237" t="s">
        <v>1</v>
      </c>
      <c r="F142" s="238">
        <v>23.38</v>
      </c>
      <c r="G142" s="39"/>
      <c r="H142" s="40"/>
    </row>
    <row r="143" spans="1:8" s="2" customFormat="1" ht="16.8" customHeight="1">
      <c r="A143" s="39"/>
      <c r="B143" s="40"/>
      <c r="C143" s="239" t="s">
        <v>107</v>
      </c>
      <c r="D143" s="239" t="s">
        <v>235</v>
      </c>
      <c r="E143" s="19" t="s">
        <v>1</v>
      </c>
      <c r="F143" s="240">
        <v>23.38</v>
      </c>
      <c r="G143" s="39"/>
      <c r="H143" s="40"/>
    </row>
    <row r="144" spans="1:8" s="2" customFormat="1" ht="16.8" customHeight="1">
      <c r="A144" s="39"/>
      <c r="B144" s="40"/>
      <c r="C144" s="241" t="s">
        <v>827</v>
      </c>
      <c r="D144" s="39"/>
      <c r="E144" s="39"/>
      <c r="F144" s="39"/>
      <c r="G144" s="39"/>
      <c r="H144" s="40"/>
    </row>
    <row r="145" spans="1:8" s="2" customFormat="1" ht="16.8" customHeight="1">
      <c r="A145" s="39"/>
      <c r="B145" s="40"/>
      <c r="C145" s="239" t="s">
        <v>222</v>
      </c>
      <c r="D145" s="239" t="s">
        <v>223</v>
      </c>
      <c r="E145" s="19" t="s">
        <v>224</v>
      </c>
      <c r="F145" s="240">
        <v>543.36</v>
      </c>
      <c r="G145" s="39"/>
      <c r="H145" s="40"/>
    </row>
    <row r="146" spans="1:8" s="2" customFormat="1" ht="12">
      <c r="A146" s="39"/>
      <c r="B146" s="40"/>
      <c r="C146" s="239" t="s">
        <v>285</v>
      </c>
      <c r="D146" s="239" t="s">
        <v>286</v>
      </c>
      <c r="E146" s="19" t="s">
        <v>287</v>
      </c>
      <c r="F146" s="240">
        <v>583.849</v>
      </c>
      <c r="G146" s="39"/>
      <c r="H146" s="40"/>
    </row>
    <row r="147" spans="1:8" s="2" customFormat="1" ht="16.8" customHeight="1">
      <c r="A147" s="39"/>
      <c r="B147" s="40"/>
      <c r="C147" s="235" t="s">
        <v>110</v>
      </c>
      <c r="D147" s="236" t="s">
        <v>1</v>
      </c>
      <c r="E147" s="237" t="s">
        <v>1</v>
      </c>
      <c r="F147" s="238">
        <v>73.43</v>
      </c>
      <c r="G147" s="39"/>
      <c r="H147" s="40"/>
    </row>
    <row r="148" spans="1:8" s="2" customFormat="1" ht="16.8" customHeight="1">
      <c r="A148" s="39"/>
      <c r="B148" s="40"/>
      <c r="C148" s="239" t="s">
        <v>110</v>
      </c>
      <c r="D148" s="239" t="s">
        <v>236</v>
      </c>
      <c r="E148" s="19" t="s">
        <v>1</v>
      </c>
      <c r="F148" s="240">
        <v>73.43</v>
      </c>
      <c r="G148" s="39"/>
      <c r="H148" s="40"/>
    </row>
    <row r="149" spans="1:8" s="2" customFormat="1" ht="16.8" customHeight="1">
      <c r="A149" s="39"/>
      <c r="B149" s="40"/>
      <c r="C149" s="241" t="s">
        <v>827</v>
      </c>
      <c r="D149" s="39"/>
      <c r="E149" s="39"/>
      <c r="F149" s="39"/>
      <c r="G149" s="39"/>
      <c r="H149" s="40"/>
    </row>
    <row r="150" spans="1:8" s="2" customFormat="1" ht="16.8" customHeight="1">
      <c r="A150" s="39"/>
      <c r="B150" s="40"/>
      <c r="C150" s="239" t="s">
        <v>222</v>
      </c>
      <c r="D150" s="239" t="s">
        <v>223</v>
      </c>
      <c r="E150" s="19" t="s">
        <v>224</v>
      </c>
      <c r="F150" s="240">
        <v>543.36</v>
      </c>
      <c r="G150" s="39"/>
      <c r="H150" s="40"/>
    </row>
    <row r="151" spans="1:8" s="2" customFormat="1" ht="12">
      <c r="A151" s="39"/>
      <c r="B151" s="40"/>
      <c r="C151" s="239" t="s">
        <v>285</v>
      </c>
      <c r="D151" s="239" t="s">
        <v>286</v>
      </c>
      <c r="E151" s="19" t="s">
        <v>287</v>
      </c>
      <c r="F151" s="240">
        <v>583.849</v>
      </c>
      <c r="G151" s="39"/>
      <c r="H151" s="40"/>
    </row>
    <row r="152" spans="1:8" s="2" customFormat="1" ht="16.8" customHeight="1">
      <c r="A152" s="39"/>
      <c r="B152" s="40"/>
      <c r="C152" s="235" t="s">
        <v>174</v>
      </c>
      <c r="D152" s="236" t="s">
        <v>1</v>
      </c>
      <c r="E152" s="237" t="s">
        <v>1</v>
      </c>
      <c r="F152" s="238">
        <v>813.55</v>
      </c>
      <c r="G152" s="39"/>
      <c r="H152" s="40"/>
    </row>
    <row r="153" spans="1:8" s="2" customFormat="1" ht="16.8" customHeight="1">
      <c r="A153" s="39"/>
      <c r="B153" s="40"/>
      <c r="C153" s="239" t="s">
        <v>174</v>
      </c>
      <c r="D153" s="239" t="s">
        <v>237</v>
      </c>
      <c r="E153" s="19" t="s">
        <v>1</v>
      </c>
      <c r="F153" s="240">
        <v>813.55</v>
      </c>
      <c r="G153" s="39"/>
      <c r="H153" s="40"/>
    </row>
    <row r="154" spans="1:8" s="2" customFormat="1" ht="16.8" customHeight="1">
      <c r="A154" s="39"/>
      <c r="B154" s="40"/>
      <c r="C154" s="241" t="s">
        <v>827</v>
      </c>
      <c r="D154" s="39"/>
      <c r="E154" s="39"/>
      <c r="F154" s="39"/>
      <c r="G154" s="39"/>
      <c r="H154" s="40"/>
    </row>
    <row r="155" spans="1:8" s="2" customFormat="1" ht="16.8" customHeight="1">
      <c r="A155" s="39"/>
      <c r="B155" s="40"/>
      <c r="C155" s="239" t="s">
        <v>222</v>
      </c>
      <c r="D155" s="239" t="s">
        <v>223</v>
      </c>
      <c r="E155" s="19" t="s">
        <v>224</v>
      </c>
      <c r="F155" s="240">
        <v>543.36</v>
      </c>
      <c r="G155" s="39"/>
      <c r="H155" s="40"/>
    </row>
    <row r="156" spans="1:8" s="2" customFormat="1" ht="12">
      <c r="A156" s="39"/>
      <c r="B156" s="40"/>
      <c r="C156" s="239" t="s">
        <v>285</v>
      </c>
      <c r="D156" s="239" t="s">
        <v>286</v>
      </c>
      <c r="E156" s="19" t="s">
        <v>287</v>
      </c>
      <c r="F156" s="240">
        <v>583.849</v>
      </c>
      <c r="G156" s="39"/>
      <c r="H156" s="40"/>
    </row>
    <row r="157" spans="1:8" s="2" customFormat="1" ht="16.8" customHeight="1">
      <c r="A157" s="39"/>
      <c r="B157" s="40"/>
      <c r="C157" s="235" t="s">
        <v>384</v>
      </c>
      <c r="D157" s="236" t="s">
        <v>1</v>
      </c>
      <c r="E157" s="237" t="s">
        <v>1</v>
      </c>
      <c r="F157" s="238">
        <v>81.504</v>
      </c>
      <c r="G157" s="39"/>
      <c r="H157" s="40"/>
    </row>
    <row r="158" spans="1:8" s="2" customFormat="1" ht="16.8" customHeight="1">
      <c r="A158" s="39"/>
      <c r="B158" s="40"/>
      <c r="C158" s="239" t="s">
        <v>384</v>
      </c>
      <c r="D158" s="239" t="s">
        <v>385</v>
      </c>
      <c r="E158" s="19" t="s">
        <v>1</v>
      </c>
      <c r="F158" s="240">
        <v>81.504</v>
      </c>
      <c r="G158" s="39"/>
      <c r="H158" s="40"/>
    </row>
    <row r="159" spans="1:8" s="2" customFormat="1" ht="16.8" customHeight="1">
      <c r="A159" s="39"/>
      <c r="B159" s="40"/>
      <c r="C159" s="235" t="s">
        <v>153</v>
      </c>
      <c r="D159" s="236" t="s">
        <v>1</v>
      </c>
      <c r="E159" s="237" t="s">
        <v>1</v>
      </c>
      <c r="F159" s="238">
        <v>182.608</v>
      </c>
      <c r="G159" s="39"/>
      <c r="H159" s="40"/>
    </row>
    <row r="160" spans="1:8" s="2" customFormat="1" ht="16.8" customHeight="1">
      <c r="A160" s="39"/>
      <c r="B160" s="40"/>
      <c r="C160" s="239" t="s">
        <v>153</v>
      </c>
      <c r="D160" s="239" t="s">
        <v>373</v>
      </c>
      <c r="E160" s="19" t="s">
        <v>1</v>
      </c>
      <c r="F160" s="240">
        <v>182.608</v>
      </c>
      <c r="G160" s="39"/>
      <c r="H160" s="40"/>
    </row>
    <row r="161" spans="1:8" s="2" customFormat="1" ht="16.8" customHeight="1">
      <c r="A161" s="39"/>
      <c r="B161" s="40"/>
      <c r="C161" s="241" t="s">
        <v>827</v>
      </c>
      <c r="D161" s="39"/>
      <c r="E161" s="39"/>
      <c r="F161" s="39"/>
      <c r="G161" s="39"/>
      <c r="H161" s="40"/>
    </row>
    <row r="162" spans="1:8" s="2" customFormat="1" ht="16.8" customHeight="1">
      <c r="A162" s="39"/>
      <c r="B162" s="40"/>
      <c r="C162" s="239" t="s">
        <v>370</v>
      </c>
      <c r="D162" s="239" t="s">
        <v>371</v>
      </c>
      <c r="E162" s="19" t="s">
        <v>287</v>
      </c>
      <c r="F162" s="240">
        <v>182.608</v>
      </c>
      <c r="G162" s="39"/>
      <c r="H162" s="40"/>
    </row>
    <row r="163" spans="1:8" s="2" customFormat="1" ht="16.8" customHeight="1">
      <c r="A163" s="39"/>
      <c r="B163" s="40"/>
      <c r="C163" s="239" t="s">
        <v>375</v>
      </c>
      <c r="D163" s="239" t="s">
        <v>376</v>
      </c>
      <c r="E163" s="19" t="s">
        <v>346</v>
      </c>
      <c r="F163" s="240">
        <v>365.216</v>
      </c>
      <c r="G163" s="39"/>
      <c r="H163" s="40"/>
    </row>
    <row r="164" spans="1:8" s="2" customFormat="1" ht="16.8" customHeight="1">
      <c r="A164" s="39"/>
      <c r="B164" s="40"/>
      <c r="C164" s="235" t="s">
        <v>246</v>
      </c>
      <c r="D164" s="236" t="s">
        <v>1</v>
      </c>
      <c r="E164" s="237" t="s">
        <v>1</v>
      </c>
      <c r="F164" s="238">
        <v>543.36</v>
      </c>
      <c r="G164" s="39"/>
      <c r="H164" s="40"/>
    </row>
    <row r="165" spans="1:8" s="2" customFormat="1" ht="16.8" customHeight="1">
      <c r="A165" s="39"/>
      <c r="B165" s="40"/>
      <c r="C165" s="239" t="s">
        <v>119</v>
      </c>
      <c r="D165" s="239" t="s">
        <v>243</v>
      </c>
      <c r="E165" s="19" t="s">
        <v>1</v>
      </c>
      <c r="F165" s="240">
        <v>13.904</v>
      </c>
      <c r="G165" s="39"/>
      <c r="H165" s="40"/>
    </row>
    <row r="166" spans="1:8" s="2" customFormat="1" ht="16.8" customHeight="1">
      <c r="A166" s="39"/>
      <c r="B166" s="40"/>
      <c r="C166" s="239" t="s">
        <v>121</v>
      </c>
      <c r="D166" s="239" t="s">
        <v>244</v>
      </c>
      <c r="E166" s="19" t="s">
        <v>1</v>
      </c>
      <c r="F166" s="240">
        <v>527.296</v>
      </c>
      <c r="G166" s="39"/>
      <c r="H166" s="40"/>
    </row>
    <row r="167" spans="1:8" s="2" customFormat="1" ht="16.8" customHeight="1">
      <c r="A167" s="39"/>
      <c r="B167" s="40"/>
      <c r="C167" s="239" t="s">
        <v>180</v>
      </c>
      <c r="D167" s="239" t="s">
        <v>245</v>
      </c>
      <c r="E167" s="19" t="s">
        <v>1</v>
      </c>
      <c r="F167" s="240">
        <v>2.16</v>
      </c>
      <c r="G167" s="39"/>
      <c r="H167" s="40"/>
    </row>
    <row r="168" spans="1:8" s="2" customFormat="1" ht="16.8" customHeight="1">
      <c r="A168" s="39"/>
      <c r="B168" s="40"/>
      <c r="C168" s="239" t="s">
        <v>246</v>
      </c>
      <c r="D168" s="239" t="s">
        <v>231</v>
      </c>
      <c r="E168" s="19" t="s">
        <v>1</v>
      </c>
      <c r="F168" s="240">
        <v>543.36</v>
      </c>
      <c r="G168" s="39"/>
      <c r="H168" s="40"/>
    </row>
    <row r="169" spans="1:8" s="2" customFormat="1" ht="16.8" customHeight="1">
      <c r="A169" s="39"/>
      <c r="B169" s="40"/>
      <c r="C169" s="235" t="s">
        <v>180</v>
      </c>
      <c r="D169" s="236" t="s">
        <v>1</v>
      </c>
      <c r="E169" s="237" t="s">
        <v>1</v>
      </c>
      <c r="F169" s="238">
        <v>2.16</v>
      </c>
      <c r="G169" s="39"/>
      <c r="H169" s="40"/>
    </row>
    <row r="170" spans="1:8" s="2" customFormat="1" ht="16.8" customHeight="1">
      <c r="A170" s="39"/>
      <c r="B170" s="40"/>
      <c r="C170" s="239" t="s">
        <v>180</v>
      </c>
      <c r="D170" s="239" t="s">
        <v>245</v>
      </c>
      <c r="E170" s="19" t="s">
        <v>1</v>
      </c>
      <c r="F170" s="240">
        <v>2.16</v>
      </c>
      <c r="G170" s="39"/>
      <c r="H170" s="40"/>
    </row>
    <row r="171" spans="1:8" s="2" customFormat="1" ht="16.8" customHeight="1">
      <c r="A171" s="39"/>
      <c r="B171" s="40"/>
      <c r="C171" s="241" t="s">
        <v>827</v>
      </c>
      <c r="D171" s="39"/>
      <c r="E171" s="39"/>
      <c r="F171" s="39"/>
      <c r="G171" s="39"/>
      <c r="H171" s="40"/>
    </row>
    <row r="172" spans="1:8" s="2" customFormat="1" ht="16.8" customHeight="1">
      <c r="A172" s="39"/>
      <c r="B172" s="40"/>
      <c r="C172" s="239" t="s">
        <v>222</v>
      </c>
      <c r="D172" s="239" t="s">
        <v>223</v>
      </c>
      <c r="E172" s="19" t="s">
        <v>224</v>
      </c>
      <c r="F172" s="240">
        <v>543.36</v>
      </c>
      <c r="G172" s="39"/>
      <c r="H172" s="40"/>
    </row>
    <row r="173" spans="1:8" s="2" customFormat="1" ht="16.8" customHeight="1">
      <c r="A173" s="39"/>
      <c r="B173" s="40"/>
      <c r="C173" s="239" t="s">
        <v>402</v>
      </c>
      <c r="D173" s="239" t="s">
        <v>403</v>
      </c>
      <c r="E173" s="19" t="s">
        <v>224</v>
      </c>
      <c r="F173" s="240">
        <v>118.368</v>
      </c>
      <c r="G173" s="39"/>
      <c r="H173" s="40"/>
    </row>
    <row r="174" spans="1:8" s="2" customFormat="1" ht="16.8" customHeight="1">
      <c r="A174" s="39"/>
      <c r="B174" s="40"/>
      <c r="C174" s="239" t="s">
        <v>776</v>
      </c>
      <c r="D174" s="239" t="s">
        <v>345</v>
      </c>
      <c r="E174" s="19" t="s">
        <v>346</v>
      </c>
      <c r="F174" s="240">
        <v>239.078</v>
      </c>
      <c r="G174" s="39"/>
      <c r="H174" s="40"/>
    </row>
    <row r="175" spans="1:8" s="2" customFormat="1" ht="16.8" customHeight="1">
      <c r="A175" s="39"/>
      <c r="B175" s="40"/>
      <c r="C175" s="235" t="s">
        <v>119</v>
      </c>
      <c r="D175" s="236" t="s">
        <v>1</v>
      </c>
      <c r="E175" s="237" t="s">
        <v>1</v>
      </c>
      <c r="F175" s="238">
        <v>13.904</v>
      </c>
      <c r="G175" s="39"/>
      <c r="H175" s="40"/>
    </row>
    <row r="176" spans="1:8" s="2" customFormat="1" ht="16.8" customHeight="1">
      <c r="A176" s="39"/>
      <c r="B176" s="40"/>
      <c r="C176" s="239" t="s">
        <v>119</v>
      </c>
      <c r="D176" s="239" t="s">
        <v>243</v>
      </c>
      <c r="E176" s="19" t="s">
        <v>1</v>
      </c>
      <c r="F176" s="240">
        <v>13.904</v>
      </c>
      <c r="G176" s="39"/>
      <c r="H176" s="40"/>
    </row>
    <row r="177" spans="1:8" s="2" customFormat="1" ht="16.8" customHeight="1">
      <c r="A177" s="39"/>
      <c r="B177" s="40"/>
      <c r="C177" s="241" t="s">
        <v>827</v>
      </c>
      <c r="D177" s="39"/>
      <c r="E177" s="39"/>
      <c r="F177" s="39"/>
      <c r="G177" s="39"/>
      <c r="H177" s="40"/>
    </row>
    <row r="178" spans="1:8" s="2" customFormat="1" ht="16.8" customHeight="1">
      <c r="A178" s="39"/>
      <c r="B178" s="40"/>
      <c r="C178" s="239" t="s">
        <v>222</v>
      </c>
      <c r="D178" s="239" t="s">
        <v>223</v>
      </c>
      <c r="E178" s="19" t="s">
        <v>224</v>
      </c>
      <c r="F178" s="240">
        <v>543.36</v>
      </c>
      <c r="G178" s="39"/>
      <c r="H178" s="40"/>
    </row>
    <row r="179" spans="1:8" s="2" customFormat="1" ht="12">
      <c r="A179" s="39"/>
      <c r="B179" s="40"/>
      <c r="C179" s="239" t="s">
        <v>247</v>
      </c>
      <c r="D179" s="239" t="s">
        <v>248</v>
      </c>
      <c r="E179" s="19" t="s">
        <v>224</v>
      </c>
      <c r="F179" s="240">
        <v>541.2</v>
      </c>
      <c r="G179" s="39"/>
      <c r="H179" s="40"/>
    </row>
    <row r="180" spans="1:8" s="2" customFormat="1" ht="16.8" customHeight="1">
      <c r="A180" s="39"/>
      <c r="B180" s="40"/>
      <c r="C180" s="239" t="s">
        <v>402</v>
      </c>
      <c r="D180" s="239" t="s">
        <v>403</v>
      </c>
      <c r="E180" s="19" t="s">
        <v>224</v>
      </c>
      <c r="F180" s="240">
        <v>118.368</v>
      </c>
      <c r="G180" s="39"/>
      <c r="H180" s="40"/>
    </row>
    <row r="181" spans="1:8" s="2" customFormat="1" ht="16.8" customHeight="1">
      <c r="A181" s="39"/>
      <c r="B181" s="40"/>
      <c r="C181" s="239" t="s">
        <v>776</v>
      </c>
      <c r="D181" s="239" t="s">
        <v>345</v>
      </c>
      <c r="E181" s="19" t="s">
        <v>346</v>
      </c>
      <c r="F181" s="240">
        <v>239.078</v>
      </c>
      <c r="G181" s="39"/>
      <c r="H181" s="40"/>
    </row>
    <row r="182" spans="1:8" s="2" customFormat="1" ht="16.8" customHeight="1">
      <c r="A182" s="39"/>
      <c r="B182" s="40"/>
      <c r="C182" s="235" t="s">
        <v>121</v>
      </c>
      <c r="D182" s="236" t="s">
        <v>1</v>
      </c>
      <c r="E182" s="237" t="s">
        <v>1</v>
      </c>
      <c r="F182" s="238">
        <v>527.296</v>
      </c>
      <c r="G182" s="39"/>
      <c r="H182" s="40"/>
    </row>
    <row r="183" spans="1:8" s="2" customFormat="1" ht="16.8" customHeight="1">
      <c r="A183" s="39"/>
      <c r="B183" s="40"/>
      <c r="C183" s="239" t="s">
        <v>121</v>
      </c>
      <c r="D183" s="239" t="s">
        <v>244</v>
      </c>
      <c r="E183" s="19" t="s">
        <v>1</v>
      </c>
      <c r="F183" s="240">
        <v>527.296</v>
      </c>
      <c r="G183" s="39"/>
      <c r="H183" s="40"/>
    </row>
    <row r="184" spans="1:8" s="2" customFormat="1" ht="16.8" customHeight="1">
      <c r="A184" s="39"/>
      <c r="B184" s="40"/>
      <c r="C184" s="241" t="s">
        <v>827</v>
      </c>
      <c r="D184" s="39"/>
      <c r="E184" s="39"/>
      <c r="F184" s="39"/>
      <c r="G184" s="39"/>
      <c r="H184" s="40"/>
    </row>
    <row r="185" spans="1:8" s="2" customFormat="1" ht="16.8" customHeight="1">
      <c r="A185" s="39"/>
      <c r="B185" s="40"/>
      <c r="C185" s="239" t="s">
        <v>222</v>
      </c>
      <c r="D185" s="239" t="s">
        <v>223</v>
      </c>
      <c r="E185" s="19" t="s">
        <v>224</v>
      </c>
      <c r="F185" s="240">
        <v>543.36</v>
      </c>
      <c r="G185" s="39"/>
      <c r="H185" s="40"/>
    </row>
    <row r="186" spans="1:8" s="2" customFormat="1" ht="12">
      <c r="A186" s="39"/>
      <c r="B186" s="40"/>
      <c r="C186" s="239" t="s">
        <v>247</v>
      </c>
      <c r="D186" s="239" t="s">
        <v>248</v>
      </c>
      <c r="E186" s="19" t="s">
        <v>224</v>
      </c>
      <c r="F186" s="240">
        <v>541.2</v>
      </c>
      <c r="G186" s="39"/>
      <c r="H186" s="40"/>
    </row>
    <row r="187" spans="1:8" s="2" customFormat="1" ht="16.8" customHeight="1">
      <c r="A187" s="39"/>
      <c r="B187" s="40"/>
      <c r="C187" s="239" t="s">
        <v>776</v>
      </c>
      <c r="D187" s="239" t="s">
        <v>345</v>
      </c>
      <c r="E187" s="19" t="s">
        <v>346</v>
      </c>
      <c r="F187" s="240">
        <v>239.078</v>
      </c>
      <c r="G187" s="39"/>
      <c r="H187" s="40"/>
    </row>
    <row r="188" spans="1:8" s="2" customFormat="1" ht="16.8" customHeight="1">
      <c r="A188" s="39"/>
      <c r="B188" s="40"/>
      <c r="C188" s="235" t="s">
        <v>129</v>
      </c>
      <c r="D188" s="236" t="s">
        <v>1</v>
      </c>
      <c r="E188" s="237" t="s">
        <v>1</v>
      </c>
      <c r="F188" s="238">
        <v>13.904</v>
      </c>
      <c r="G188" s="39"/>
      <c r="H188" s="40"/>
    </row>
    <row r="189" spans="1:8" s="2" customFormat="1" ht="16.8" customHeight="1">
      <c r="A189" s="39"/>
      <c r="B189" s="40"/>
      <c r="C189" s="239" t="s">
        <v>129</v>
      </c>
      <c r="D189" s="239" t="s">
        <v>119</v>
      </c>
      <c r="E189" s="19" t="s">
        <v>1</v>
      </c>
      <c r="F189" s="240">
        <v>13.904</v>
      </c>
      <c r="G189" s="39"/>
      <c r="H189" s="40"/>
    </row>
    <row r="190" spans="1:8" s="2" customFormat="1" ht="16.8" customHeight="1">
      <c r="A190" s="39"/>
      <c r="B190" s="40"/>
      <c r="C190" s="241" t="s">
        <v>827</v>
      </c>
      <c r="D190" s="39"/>
      <c r="E190" s="39"/>
      <c r="F190" s="39"/>
      <c r="G190" s="39"/>
      <c r="H190" s="40"/>
    </row>
    <row r="191" spans="1:8" s="2" customFormat="1" ht="12">
      <c r="A191" s="39"/>
      <c r="B191" s="40"/>
      <c r="C191" s="239" t="s">
        <v>247</v>
      </c>
      <c r="D191" s="239" t="s">
        <v>248</v>
      </c>
      <c r="E191" s="19" t="s">
        <v>224</v>
      </c>
      <c r="F191" s="240">
        <v>541.2</v>
      </c>
      <c r="G191" s="39"/>
      <c r="H191" s="40"/>
    </row>
    <row r="192" spans="1:8" s="2" customFormat="1" ht="12">
      <c r="A192" s="39"/>
      <c r="B192" s="40"/>
      <c r="C192" s="239" t="s">
        <v>250</v>
      </c>
      <c r="D192" s="239" t="s">
        <v>251</v>
      </c>
      <c r="E192" s="19" t="s">
        <v>224</v>
      </c>
      <c r="F192" s="240">
        <v>593.976</v>
      </c>
      <c r="G192" s="39"/>
      <c r="H192" s="40"/>
    </row>
    <row r="193" spans="1:8" s="2" customFormat="1" ht="16.8" customHeight="1">
      <c r="A193" s="39"/>
      <c r="B193" s="40"/>
      <c r="C193" s="239" t="s">
        <v>407</v>
      </c>
      <c r="D193" s="239" t="s">
        <v>408</v>
      </c>
      <c r="E193" s="19" t="s">
        <v>224</v>
      </c>
      <c r="F193" s="240">
        <v>57.024</v>
      </c>
      <c r="G193" s="39"/>
      <c r="H193" s="40"/>
    </row>
    <row r="194" spans="1:8" s="2" customFormat="1" ht="16.8" customHeight="1">
      <c r="A194" s="39"/>
      <c r="B194" s="40"/>
      <c r="C194" s="239" t="s">
        <v>417</v>
      </c>
      <c r="D194" s="239" t="s">
        <v>418</v>
      </c>
      <c r="E194" s="19" t="s">
        <v>224</v>
      </c>
      <c r="F194" s="240">
        <v>1171</v>
      </c>
      <c r="G194" s="39"/>
      <c r="H194" s="40"/>
    </row>
    <row r="195" spans="1:8" s="2" customFormat="1" ht="12">
      <c r="A195" s="39"/>
      <c r="B195" s="40"/>
      <c r="C195" s="239" t="s">
        <v>423</v>
      </c>
      <c r="D195" s="239" t="s">
        <v>424</v>
      </c>
      <c r="E195" s="19" t="s">
        <v>224</v>
      </c>
      <c r="F195" s="240">
        <v>1135.176</v>
      </c>
      <c r="G195" s="39"/>
      <c r="H195" s="40"/>
    </row>
    <row r="196" spans="1:8" s="2" customFormat="1" ht="16.8" customHeight="1">
      <c r="A196" s="39"/>
      <c r="B196" s="40"/>
      <c r="C196" s="239" t="s">
        <v>437</v>
      </c>
      <c r="D196" s="239" t="s">
        <v>438</v>
      </c>
      <c r="E196" s="19" t="s">
        <v>224</v>
      </c>
      <c r="F196" s="240">
        <v>13.904</v>
      </c>
      <c r="G196" s="39"/>
      <c r="H196" s="40"/>
    </row>
    <row r="197" spans="1:8" s="2" customFormat="1" ht="12">
      <c r="A197" s="39"/>
      <c r="B197" s="40"/>
      <c r="C197" s="239" t="s">
        <v>771</v>
      </c>
      <c r="D197" s="239" t="s">
        <v>772</v>
      </c>
      <c r="E197" s="19" t="s">
        <v>346</v>
      </c>
      <c r="F197" s="240">
        <v>317.26</v>
      </c>
      <c r="G197" s="39"/>
      <c r="H197" s="40"/>
    </row>
    <row r="198" spans="1:8" s="2" customFormat="1" ht="16.8" customHeight="1">
      <c r="A198" s="39"/>
      <c r="B198" s="40"/>
      <c r="C198" s="235" t="s">
        <v>130</v>
      </c>
      <c r="D198" s="236" t="s">
        <v>1</v>
      </c>
      <c r="E198" s="237" t="s">
        <v>1</v>
      </c>
      <c r="F198" s="238">
        <v>527.296</v>
      </c>
      <c r="G198" s="39"/>
      <c r="H198" s="40"/>
    </row>
    <row r="199" spans="1:8" s="2" customFormat="1" ht="16.8" customHeight="1">
      <c r="A199" s="39"/>
      <c r="B199" s="40"/>
      <c r="C199" s="239" t="s">
        <v>130</v>
      </c>
      <c r="D199" s="239" t="s">
        <v>121</v>
      </c>
      <c r="E199" s="19" t="s">
        <v>1</v>
      </c>
      <c r="F199" s="240">
        <v>527.296</v>
      </c>
      <c r="G199" s="39"/>
      <c r="H199" s="40"/>
    </row>
    <row r="200" spans="1:8" s="2" customFormat="1" ht="16.8" customHeight="1">
      <c r="A200" s="39"/>
      <c r="B200" s="40"/>
      <c r="C200" s="241" t="s">
        <v>827</v>
      </c>
      <c r="D200" s="39"/>
      <c r="E200" s="39"/>
      <c r="F200" s="39"/>
      <c r="G200" s="39"/>
      <c r="H200" s="40"/>
    </row>
    <row r="201" spans="1:8" s="2" customFormat="1" ht="12">
      <c r="A201" s="39"/>
      <c r="B201" s="40"/>
      <c r="C201" s="239" t="s">
        <v>247</v>
      </c>
      <c r="D201" s="239" t="s">
        <v>248</v>
      </c>
      <c r="E201" s="19" t="s">
        <v>224</v>
      </c>
      <c r="F201" s="240">
        <v>541.2</v>
      </c>
      <c r="G201" s="39"/>
      <c r="H201" s="40"/>
    </row>
    <row r="202" spans="1:8" s="2" customFormat="1" ht="12">
      <c r="A202" s="39"/>
      <c r="B202" s="40"/>
      <c r="C202" s="239" t="s">
        <v>423</v>
      </c>
      <c r="D202" s="239" t="s">
        <v>424</v>
      </c>
      <c r="E202" s="19" t="s">
        <v>224</v>
      </c>
      <c r="F202" s="240">
        <v>1135.176</v>
      </c>
      <c r="G202" s="39"/>
      <c r="H202" s="40"/>
    </row>
    <row r="203" spans="1:8" s="2" customFormat="1" ht="12">
      <c r="A203" s="39"/>
      <c r="B203" s="40"/>
      <c r="C203" s="239" t="s">
        <v>771</v>
      </c>
      <c r="D203" s="239" t="s">
        <v>772</v>
      </c>
      <c r="E203" s="19" t="s">
        <v>346</v>
      </c>
      <c r="F203" s="240">
        <v>317.26</v>
      </c>
      <c r="G203" s="39"/>
      <c r="H203" s="40"/>
    </row>
    <row r="204" spans="1:8" s="2" customFormat="1" ht="16.8" customHeight="1">
      <c r="A204" s="39"/>
      <c r="B204" s="40"/>
      <c r="C204" s="235" t="s">
        <v>131</v>
      </c>
      <c r="D204" s="236" t="s">
        <v>1</v>
      </c>
      <c r="E204" s="237" t="s">
        <v>1</v>
      </c>
      <c r="F204" s="238">
        <v>117.096</v>
      </c>
      <c r="G204" s="39"/>
      <c r="H204" s="40"/>
    </row>
    <row r="205" spans="1:8" s="2" customFormat="1" ht="12">
      <c r="A205" s="39"/>
      <c r="B205" s="40"/>
      <c r="C205" s="239" t="s">
        <v>131</v>
      </c>
      <c r="D205" s="239" t="s">
        <v>253</v>
      </c>
      <c r="E205" s="19" t="s">
        <v>1</v>
      </c>
      <c r="F205" s="240">
        <v>117.096</v>
      </c>
      <c r="G205" s="39"/>
      <c r="H205" s="40"/>
    </row>
    <row r="206" spans="1:8" s="2" customFormat="1" ht="16.8" customHeight="1">
      <c r="A206" s="39"/>
      <c r="B206" s="40"/>
      <c r="C206" s="241" t="s">
        <v>827</v>
      </c>
      <c r="D206" s="39"/>
      <c r="E206" s="39"/>
      <c r="F206" s="39"/>
      <c r="G206" s="39"/>
      <c r="H206" s="40"/>
    </row>
    <row r="207" spans="1:8" s="2" customFormat="1" ht="12">
      <c r="A207" s="39"/>
      <c r="B207" s="40"/>
      <c r="C207" s="239" t="s">
        <v>250</v>
      </c>
      <c r="D207" s="239" t="s">
        <v>251</v>
      </c>
      <c r="E207" s="19" t="s">
        <v>224</v>
      </c>
      <c r="F207" s="240">
        <v>593.976</v>
      </c>
      <c r="G207" s="39"/>
      <c r="H207" s="40"/>
    </row>
    <row r="208" spans="1:8" s="2" customFormat="1" ht="16.8" customHeight="1">
      <c r="A208" s="39"/>
      <c r="B208" s="40"/>
      <c r="C208" s="239" t="s">
        <v>417</v>
      </c>
      <c r="D208" s="239" t="s">
        <v>418</v>
      </c>
      <c r="E208" s="19" t="s">
        <v>224</v>
      </c>
      <c r="F208" s="240">
        <v>1171</v>
      </c>
      <c r="G208" s="39"/>
      <c r="H208" s="40"/>
    </row>
    <row r="209" spans="1:8" s="2" customFormat="1" ht="12">
      <c r="A209" s="39"/>
      <c r="B209" s="40"/>
      <c r="C209" s="239" t="s">
        <v>423</v>
      </c>
      <c r="D209" s="239" t="s">
        <v>424</v>
      </c>
      <c r="E209" s="19" t="s">
        <v>224</v>
      </c>
      <c r="F209" s="240">
        <v>1135.176</v>
      </c>
      <c r="G209" s="39"/>
      <c r="H209" s="40"/>
    </row>
    <row r="210" spans="1:8" s="2" customFormat="1" ht="12">
      <c r="A210" s="39"/>
      <c r="B210" s="40"/>
      <c r="C210" s="239" t="s">
        <v>771</v>
      </c>
      <c r="D210" s="239" t="s">
        <v>772</v>
      </c>
      <c r="E210" s="19" t="s">
        <v>346</v>
      </c>
      <c r="F210" s="240">
        <v>317.26</v>
      </c>
      <c r="G210" s="39"/>
      <c r="H210" s="40"/>
    </row>
    <row r="211" spans="1:8" s="2" customFormat="1" ht="16.8" customHeight="1">
      <c r="A211" s="39"/>
      <c r="B211" s="40"/>
      <c r="C211" s="235" t="s">
        <v>133</v>
      </c>
      <c r="D211" s="236" t="s">
        <v>1</v>
      </c>
      <c r="E211" s="237" t="s">
        <v>1</v>
      </c>
      <c r="F211" s="238">
        <v>476.88</v>
      </c>
      <c r="G211" s="39"/>
      <c r="H211" s="40"/>
    </row>
    <row r="212" spans="1:8" s="2" customFormat="1" ht="12">
      <c r="A212" s="39"/>
      <c r="B212" s="40"/>
      <c r="C212" s="239" t="s">
        <v>133</v>
      </c>
      <c r="D212" s="239" t="s">
        <v>254</v>
      </c>
      <c r="E212" s="19" t="s">
        <v>1</v>
      </c>
      <c r="F212" s="240">
        <v>476.88</v>
      </c>
      <c r="G212" s="39"/>
      <c r="H212" s="40"/>
    </row>
    <row r="213" spans="1:8" s="2" customFormat="1" ht="16.8" customHeight="1">
      <c r="A213" s="39"/>
      <c r="B213" s="40"/>
      <c r="C213" s="241" t="s">
        <v>827</v>
      </c>
      <c r="D213" s="39"/>
      <c r="E213" s="39"/>
      <c r="F213" s="39"/>
      <c r="G213" s="39"/>
      <c r="H213" s="40"/>
    </row>
    <row r="214" spans="1:8" s="2" customFormat="1" ht="12">
      <c r="A214" s="39"/>
      <c r="B214" s="40"/>
      <c r="C214" s="239" t="s">
        <v>250</v>
      </c>
      <c r="D214" s="239" t="s">
        <v>251</v>
      </c>
      <c r="E214" s="19" t="s">
        <v>224</v>
      </c>
      <c r="F214" s="240">
        <v>593.976</v>
      </c>
      <c r="G214" s="39"/>
      <c r="H214" s="40"/>
    </row>
    <row r="215" spans="1:8" s="2" customFormat="1" ht="16.8" customHeight="1">
      <c r="A215" s="39"/>
      <c r="B215" s="40"/>
      <c r="C215" s="239" t="s">
        <v>417</v>
      </c>
      <c r="D215" s="239" t="s">
        <v>418</v>
      </c>
      <c r="E215" s="19" t="s">
        <v>224</v>
      </c>
      <c r="F215" s="240">
        <v>1171</v>
      </c>
      <c r="G215" s="39"/>
      <c r="H215" s="40"/>
    </row>
    <row r="216" spans="1:8" s="2" customFormat="1" ht="12">
      <c r="A216" s="39"/>
      <c r="B216" s="40"/>
      <c r="C216" s="239" t="s">
        <v>423</v>
      </c>
      <c r="D216" s="239" t="s">
        <v>424</v>
      </c>
      <c r="E216" s="19" t="s">
        <v>224</v>
      </c>
      <c r="F216" s="240">
        <v>1135.176</v>
      </c>
      <c r="G216" s="39"/>
      <c r="H216" s="40"/>
    </row>
    <row r="217" spans="1:8" s="2" customFormat="1" ht="12">
      <c r="A217" s="39"/>
      <c r="B217" s="40"/>
      <c r="C217" s="239" t="s">
        <v>771</v>
      </c>
      <c r="D217" s="239" t="s">
        <v>772</v>
      </c>
      <c r="E217" s="19" t="s">
        <v>346</v>
      </c>
      <c r="F217" s="240">
        <v>317.26</v>
      </c>
      <c r="G217" s="39"/>
      <c r="H217" s="40"/>
    </row>
    <row r="218" spans="1:8" s="2" customFormat="1" ht="16.8" customHeight="1">
      <c r="A218" s="39"/>
      <c r="B218" s="40"/>
      <c r="C218" s="235" t="s">
        <v>150</v>
      </c>
      <c r="D218" s="236" t="s">
        <v>1</v>
      </c>
      <c r="E218" s="237" t="s">
        <v>1</v>
      </c>
      <c r="F218" s="238">
        <v>729.811</v>
      </c>
      <c r="G218" s="39"/>
      <c r="H218" s="40"/>
    </row>
    <row r="219" spans="1:8" s="2" customFormat="1" ht="16.8" customHeight="1">
      <c r="A219" s="39"/>
      <c r="B219" s="40"/>
      <c r="C219" s="239" t="s">
        <v>150</v>
      </c>
      <c r="D219" s="239" t="s">
        <v>348</v>
      </c>
      <c r="E219" s="19" t="s">
        <v>1</v>
      </c>
      <c r="F219" s="240">
        <v>729.811</v>
      </c>
      <c r="G219" s="39"/>
      <c r="H219" s="40"/>
    </row>
    <row r="220" spans="1:8" s="2" customFormat="1" ht="16.8" customHeight="1">
      <c r="A220" s="39"/>
      <c r="B220" s="40"/>
      <c r="C220" s="241" t="s">
        <v>827</v>
      </c>
      <c r="D220" s="39"/>
      <c r="E220" s="39"/>
      <c r="F220" s="39"/>
      <c r="G220" s="39"/>
      <c r="H220" s="40"/>
    </row>
    <row r="221" spans="1:8" s="2" customFormat="1" ht="16.8" customHeight="1">
      <c r="A221" s="39"/>
      <c r="B221" s="40"/>
      <c r="C221" s="239" t="s">
        <v>344</v>
      </c>
      <c r="D221" s="239" t="s">
        <v>345</v>
      </c>
      <c r="E221" s="19" t="s">
        <v>346</v>
      </c>
      <c r="F221" s="240">
        <v>1459.622</v>
      </c>
      <c r="G221" s="39"/>
      <c r="H221" s="40"/>
    </row>
    <row r="222" spans="1:8" s="2" customFormat="1" ht="16.8" customHeight="1">
      <c r="A222" s="39"/>
      <c r="B222" s="40"/>
      <c r="C222" s="239" t="s">
        <v>351</v>
      </c>
      <c r="D222" s="239" t="s">
        <v>352</v>
      </c>
      <c r="E222" s="19" t="s">
        <v>287</v>
      </c>
      <c r="F222" s="240">
        <v>729.811</v>
      </c>
      <c r="G222" s="39"/>
      <c r="H222" s="40"/>
    </row>
    <row r="223" spans="1:8" s="2" customFormat="1" ht="16.8" customHeight="1">
      <c r="A223" s="39"/>
      <c r="B223" s="40"/>
      <c r="C223" s="235" t="s">
        <v>148</v>
      </c>
      <c r="D223" s="236" t="s">
        <v>1</v>
      </c>
      <c r="E223" s="237" t="s">
        <v>1</v>
      </c>
      <c r="F223" s="238">
        <v>583.849</v>
      </c>
      <c r="G223" s="39"/>
      <c r="H223" s="40"/>
    </row>
    <row r="224" spans="1:8" s="2" customFormat="1" ht="16.8" customHeight="1">
      <c r="A224" s="39"/>
      <c r="B224" s="40"/>
      <c r="C224" s="239" t="s">
        <v>148</v>
      </c>
      <c r="D224" s="239" t="s">
        <v>328</v>
      </c>
      <c r="E224" s="19" t="s">
        <v>1</v>
      </c>
      <c r="F224" s="240">
        <v>583.849</v>
      </c>
      <c r="G224" s="39"/>
      <c r="H224" s="40"/>
    </row>
    <row r="225" spans="1:8" s="2" customFormat="1" ht="16.8" customHeight="1">
      <c r="A225" s="39"/>
      <c r="B225" s="40"/>
      <c r="C225" s="241" t="s">
        <v>827</v>
      </c>
      <c r="D225" s="39"/>
      <c r="E225" s="39"/>
      <c r="F225" s="39"/>
      <c r="G225" s="39"/>
      <c r="H225" s="40"/>
    </row>
    <row r="226" spans="1:8" s="2" customFormat="1" ht="12">
      <c r="A226" s="39"/>
      <c r="B226" s="40"/>
      <c r="C226" s="239" t="s">
        <v>322</v>
      </c>
      <c r="D226" s="239" t="s">
        <v>323</v>
      </c>
      <c r="E226" s="19" t="s">
        <v>287</v>
      </c>
      <c r="F226" s="240">
        <v>583.849</v>
      </c>
      <c r="G226" s="39"/>
      <c r="H226" s="40"/>
    </row>
    <row r="227" spans="1:8" s="2" customFormat="1" ht="12">
      <c r="A227" s="39"/>
      <c r="B227" s="40"/>
      <c r="C227" s="239" t="s">
        <v>329</v>
      </c>
      <c r="D227" s="239" t="s">
        <v>330</v>
      </c>
      <c r="E227" s="19" t="s">
        <v>287</v>
      </c>
      <c r="F227" s="240">
        <v>13428.527</v>
      </c>
      <c r="G227" s="39"/>
      <c r="H227" s="40"/>
    </row>
    <row r="228" spans="1:8" s="2" customFormat="1" ht="16.8" customHeight="1">
      <c r="A228" s="39"/>
      <c r="B228" s="40"/>
      <c r="C228" s="239" t="s">
        <v>344</v>
      </c>
      <c r="D228" s="239" t="s">
        <v>345</v>
      </c>
      <c r="E228" s="19" t="s">
        <v>346</v>
      </c>
      <c r="F228" s="240">
        <v>1459.622</v>
      </c>
      <c r="G228" s="39"/>
      <c r="H228" s="40"/>
    </row>
    <row r="229" spans="1:8" s="2" customFormat="1" ht="16.8" customHeight="1">
      <c r="A229" s="39"/>
      <c r="B229" s="40"/>
      <c r="C229" s="235" t="s">
        <v>149</v>
      </c>
      <c r="D229" s="236" t="s">
        <v>1</v>
      </c>
      <c r="E229" s="237" t="s">
        <v>1</v>
      </c>
      <c r="F229" s="238">
        <v>145.962</v>
      </c>
      <c r="G229" s="39"/>
      <c r="H229" s="40"/>
    </row>
    <row r="230" spans="1:8" s="2" customFormat="1" ht="16.8" customHeight="1">
      <c r="A230" s="39"/>
      <c r="B230" s="40"/>
      <c r="C230" s="239" t="s">
        <v>1</v>
      </c>
      <c r="D230" s="239" t="s">
        <v>325</v>
      </c>
      <c r="E230" s="19" t="s">
        <v>1</v>
      </c>
      <c r="F230" s="240">
        <v>0</v>
      </c>
      <c r="G230" s="39"/>
      <c r="H230" s="40"/>
    </row>
    <row r="231" spans="1:8" s="2" customFormat="1" ht="16.8" customHeight="1">
      <c r="A231" s="39"/>
      <c r="B231" s="40"/>
      <c r="C231" s="239" t="s">
        <v>149</v>
      </c>
      <c r="D231" s="239" t="s">
        <v>337</v>
      </c>
      <c r="E231" s="19" t="s">
        <v>1</v>
      </c>
      <c r="F231" s="240">
        <v>145.962</v>
      </c>
      <c r="G231" s="39"/>
      <c r="H231" s="40"/>
    </row>
    <row r="232" spans="1:8" s="2" customFormat="1" ht="16.8" customHeight="1">
      <c r="A232" s="39"/>
      <c r="B232" s="40"/>
      <c r="C232" s="241" t="s">
        <v>827</v>
      </c>
      <c r="D232" s="39"/>
      <c r="E232" s="39"/>
      <c r="F232" s="39"/>
      <c r="G232" s="39"/>
      <c r="H232" s="40"/>
    </row>
    <row r="233" spans="1:8" s="2" customFormat="1" ht="12">
      <c r="A233" s="39"/>
      <c r="B233" s="40"/>
      <c r="C233" s="239" t="s">
        <v>334</v>
      </c>
      <c r="D233" s="239" t="s">
        <v>335</v>
      </c>
      <c r="E233" s="19" t="s">
        <v>287</v>
      </c>
      <c r="F233" s="240">
        <v>145.962</v>
      </c>
      <c r="G233" s="39"/>
      <c r="H233" s="40"/>
    </row>
    <row r="234" spans="1:8" s="2" customFormat="1" ht="12">
      <c r="A234" s="39"/>
      <c r="B234" s="40"/>
      <c r="C234" s="239" t="s">
        <v>339</v>
      </c>
      <c r="D234" s="239" t="s">
        <v>340</v>
      </c>
      <c r="E234" s="19" t="s">
        <v>287</v>
      </c>
      <c r="F234" s="240">
        <v>3357.126</v>
      </c>
      <c r="G234" s="39"/>
      <c r="H234" s="40"/>
    </row>
    <row r="235" spans="1:8" s="2" customFormat="1" ht="16.8" customHeight="1">
      <c r="A235" s="39"/>
      <c r="B235" s="40"/>
      <c r="C235" s="239" t="s">
        <v>344</v>
      </c>
      <c r="D235" s="239" t="s">
        <v>345</v>
      </c>
      <c r="E235" s="19" t="s">
        <v>346</v>
      </c>
      <c r="F235" s="240">
        <v>1459.622</v>
      </c>
      <c r="G235" s="39"/>
      <c r="H235" s="40"/>
    </row>
    <row r="236" spans="1:8" s="2" customFormat="1" ht="16.8" customHeight="1">
      <c r="A236" s="39"/>
      <c r="B236" s="40"/>
      <c r="C236" s="235" t="s">
        <v>143</v>
      </c>
      <c r="D236" s="236" t="s">
        <v>1</v>
      </c>
      <c r="E236" s="237" t="s">
        <v>1</v>
      </c>
      <c r="F236" s="238">
        <v>2434.253</v>
      </c>
      <c r="G236" s="39"/>
      <c r="H236" s="40"/>
    </row>
    <row r="237" spans="1:8" s="2" customFormat="1" ht="16.8" customHeight="1">
      <c r="A237" s="39"/>
      <c r="B237" s="40"/>
      <c r="C237" s="239" t="s">
        <v>143</v>
      </c>
      <c r="D237" s="239" t="s">
        <v>316</v>
      </c>
      <c r="E237" s="19" t="s">
        <v>1</v>
      </c>
      <c r="F237" s="240">
        <v>2434.253</v>
      </c>
      <c r="G237" s="39"/>
      <c r="H237" s="40"/>
    </row>
    <row r="238" spans="1:8" s="2" customFormat="1" ht="16.8" customHeight="1">
      <c r="A238" s="39"/>
      <c r="B238" s="40"/>
      <c r="C238" s="241" t="s">
        <v>827</v>
      </c>
      <c r="D238" s="39"/>
      <c r="E238" s="39"/>
      <c r="F238" s="39"/>
      <c r="G238" s="39"/>
      <c r="H238" s="40"/>
    </row>
    <row r="239" spans="1:8" s="2" customFormat="1" ht="16.8" customHeight="1">
      <c r="A239" s="39"/>
      <c r="B239" s="40"/>
      <c r="C239" s="239" t="s">
        <v>313</v>
      </c>
      <c r="D239" s="239" t="s">
        <v>314</v>
      </c>
      <c r="E239" s="19" t="s">
        <v>224</v>
      </c>
      <c r="F239" s="240">
        <v>2434.253</v>
      </c>
      <c r="G239" s="39"/>
      <c r="H239" s="40"/>
    </row>
    <row r="240" spans="1:8" s="2" customFormat="1" ht="16.8" customHeight="1">
      <c r="A240" s="39"/>
      <c r="B240" s="40"/>
      <c r="C240" s="239" t="s">
        <v>318</v>
      </c>
      <c r="D240" s="239" t="s">
        <v>319</v>
      </c>
      <c r="E240" s="19" t="s">
        <v>224</v>
      </c>
      <c r="F240" s="240">
        <v>2434.253</v>
      </c>
      <c r="G240" s="39"/>
      <c r="H240" s="40"/>
    </row>
    <row r="241" spans="1:8" s="2" customFormat="1" ht="16.8" customHeight="1">
      <c r="A241" s="39"/>
      <c r="B241" s="40"/>
      <c r="C241" s="235" t="s">
        <v>716</v>
      </c>
      <c r="D241" s="236" t="s">
        <v>1</v>
      </c>
      <c r="E241" s="237" t="s">
        <v>1</v>
      </c>
      <c r="F241" s="238">
        <v>1</v>
      </c>
      <c r="G241" s="39"/>
      <c r="H241" s="40"/>
    </row>
    <row r="242" spans="1:8" s="2" customFormat="1" ht="16.8" customHeight="1">
      <c r="A242" s="39"/>
      <c r="B242" s="40"/>
      <c r="C242" s="239" t="s">
        <v>716</v>
      </c>
      <c r="D242" s="239" t="s">
        <v>717</v>
      </c>
      <c r="E242" s="19" t="s">
        <v>1</v>
      </c>
      <c r="F242" s="240">
        <v>1</v>
      </c>
      <c r="G242" s="39"/>
      <c r="H242" s="40"/>
    </row>
    <row r="243" spans="1:8" s="2" customFormat="1" ht="16.8" customHeight="1">
      <c r="A243" s="39"/>
      <c r="B243" s="40"/>
      <c r="C243" s="235" t="s">
        <v>115</v>
      </c>
      <c r="D243" s="236" t="s">
        <v>1</v>
      </c>
      <c r="E243" s="237" t="s">
        <v>1</v>
      </c>
      <c r="F243" s="238">
        <v>1.792</v>
      </c>
      <c r="G243" s="39"/>
      <c r="H243" s="40"/>
    </row>
    <row r="244" spans="1:8" s="2" customFormat="1" ht="16.8" customHeight="1">
      <c r="A244" s="39"/>
      <c r="B244" s="40"/>
      <c r="C244" s="239" t="s">
        <v>115</v>
      </c>
      <c r="D244" s="239" t="s">
        <v>242</v>
      </c>
      <c r="E244" s="19" t="s">
        <v>1</v>
      </c>
      <c r="F244" s="240">
        <v>1.792</v>
      </c>
      <c r="G244" s="39"/>
      <c r="H244" s="40"/>
    </row>
    <row r="245" spans="1:8" s="2" customFormat="1" ht="16.8" customHeight="1">
      <c r="A245" s="39"/>
      <c r="B245" s="40"/>
      <c r="C245" s="241" t="s">
        <v>827</v>
      </c>
      <c r="D245" s="39"/>
      <c r="E245" s="39"/>
      <c r="F245" s="39"/>
      <c r="G245" s="39"/>
      <c r="H245" s="40"/>
    </row>
    <row r="246" spans="1:8" s="2" customFormat="1" ht="16.8" customHeight="1">
      <c r="A246" s="39"/>
      <c r="B246" s="40"/>
      <c r="C246" s="239" t="s">
        <v>222</v>
      </c>
      <c r="D246" s="239" t="s">
        <v>223</v>
      </c>
      <c r="E246" s="19" t="s">
        <v>224</v>
      </c>
      <c r="F246" s="240">
        <v>543.36</v>
      </c>
      <c r="G246" s="39"/>
      <c r="H246" s="40"/>
    </row>
    <row r="247" spans="1:8" s="2" customFormat="1" ht="16.8" customHeight="1">
      <c r="A247" s="39"/>
      <c r="B247" s="40"/>
      <c r="C247" s="239" t="s">
        <v>306</v>
      </c>
      <c r="D247" s="239" t="s">
        <v>307</v>
      </c>
      <c r="E247" s="19" t="s">
        <v>287</v>
      </c>
      <c r="F247" s="240">
        <v>37.192</v>
      </c>
      <c r="G247" s="39"/>
      <c r="H247" s="40"/>
    </row>
    <row r="248" spans="1:8" s="2" customFormat="1" ht="16.8" customHeight="1">
      <c r="A248" s="39"/>
      <c r="B248" s="40"/>
      <c r="C248" s="239" t="s">
        <v>313</v>
      </c>
      <c r="D248" s="239" t="s">
        <v>314</v>
      </c>
      <c r="E248" s="19" t="s">
        <v>224</v>
      </c>
      <c r="F248" s="240">
        <v>2434.253</v>
      </c>
      <c r="G248" s="39"/>
      <c r="H248" s="40"/>
    </row>
    <row r="249" spans="1:8" s="2" customFormat="1" ht="16.8" customHeight="1">
      <c r="A249" s="39"/>
      <c r="B249" s="40"/>
      <c r="C249" s="235" t="s">
        <v>170</v>
      </c>
      <c r="D249" s="236" t="s">
        <v>1</v>
      </c>
      <c r="E249" s="237" t="s">
        <v>1</v>
      </c>
      <c r="F249" s="238">
        <v>17.634</v>
      </c>
      <c r="G249" s="39"/>
      <c r="H249" s="40"/>
    </row>
    <row r="250" spans="1:8" s="2" customFormat="1" ht="16.8" customHeight="1">
      <c r="A250" s="39"/>
      <c r="B250" s="40"/>
      <c r="C250" s="239" t="s">
        <v>170</v>
      </c>
      <c r="D250" s="239" t="s">
        <v>785</v>
      </c>
      <c r="E250" s="19" t="s">
        <v>1</v>
      </c>
      <c r="F250" s="240">
        <v>17.634</v>
      </c>
      <c r="G250" s="39"/>
      <c r="H250" s="40"/>
    </row>
    <row r="251" spans="1:8" s="2" customFormat="1" ht="16.8" customHeight="1">
      <c r="A251" s="39"/>
      <c r="B251" s="40"/>
      <c r="C251" s="241" t="s">
        <v>827</v>
      </c>
      <c r="D251" s="39"/>
      <c r="E251" s="39"/>
      <c r="F251" s="39"/>
      <c r="G251" s="39"/>
      <c r="H251" s="40"/>
    </row>
    <row r="252" spans="1:8" s="2" customFormat="1" ht="16.8" customHeight="1">
      <c r="A252" s="39"/>
      <c r="B252" s="40"/>
      <c r="C252" s="239" t="s">
        <v>782</v>
      </c>
      <c r="D252" s="239" t="s">
        <v>783</v>
      </c>
      <c r="E252" s="19" t="s">
        <v>346</v>
      </c>
      <c r="F252" s="240">
        <v>17.634</v>
      </c>
      <c r="G252" s="39"/>
      <c r="H252" s="40"/>
    </row>
    <row r="253" spans="1:8" s="2" customFormat="1" ht="12">
      <c r="A253" s="39"/>
      <c r="B253" s="40"/>
      <c r="C253" s="239" t="s">
        <v>787</v>
      </c>
      <c r="D253" s="239" t="s">
        <v>788</v>
      </c>
      <c r="E253" s="19" t="s">
        <v>346</v>
      </c>
      <c r="F253" s="240">
        <v>17.634</v>
      </c>
      <c r="G253" s="39"/>
      <c r="H253" s="40"/>
    </row>
    <row r="254" spans="1:8" s="2" customFormat="1" ht="16.8" customHeight="1">
      <c r="A254" s="39"/>
      <c r="B254" s="40"/>
      <c r="C254" s="235" t="s">
        <v>168</v>
      </c>
      <c r="D254" s="236" t="s">
        <v>1</v>
      </c>
      <c r="E254" s="237" t="s">
        <v>1</v>
      </c>
      <c r="F254" s="238">
        <v>556.338</v>
      </c>
      <c r="G254" s="39"/>
      <c r="H254" s="40"/>
    </row>
    <row r="255" spans="1:8" s="2" customFormat="1" ht="16.8" customHeight="1">
      <c r="A255" s="39"/>
      <c r="B255" s="40"/>
      <c r="C255" s="239" t="s">
        <v>168</v>
      </c>
      <c r="D255" s="239" t="s">
        <v>746</v>
      </c>
      <c r="E255" s="19" t="s">
        <v>1</v>
      </c>
      <c r="F255" s="240">
        <v>556.338</v>
      </c>
      <c r="G255" s="39"/>
      <c r="H255" s="40"/>
    </row>
    <row r="256" spans="1:8" s="2" customFormat="1" ht="16.8" customHeight="1">
      <c r="A256" s="39"/>
      <c r="B256" s="40"/>
      <c r="C256" s="241" t="s">
        <v>827</v>
      </c>
      <c r="D256" s="39"/>
      <c r="E256" s="39"/>
      <c r="F256" s="39"/>
      <c r="G256" s="39"/>
      <c r="H256" s="40"/>
    </row>
    <row r="257" spans="1:8" s="2" customFormat="1" ht="16.8" customHeight="1">
      <c r="A257" s="39"/>
      <c r="B257" s="40"/>
      <c r="C257" s="239" t="s">
        <v>743</v>
      </c>
      <c r="D257" s="239" t="s">
        <v>744</v>
      </c>
      <c r="E257" s="19" t="s">
        <v>346</v>
      </c>
      <c r="F257" s="240">
        <v>556.338</v>
      </c>
      <c r="G257" s="39"/>
      <c r="H257" s="40"/>
    </row>
    <row r="258" spans="1:8" s="2" customFormat="1" ht="16.8" customHeight="1">
      <c r="A258" s="39"/>
      <c r="B258" s="40"/>
      <c r="C258" s="239" t="s">
        <v>748</v>
      </c>
      <c r="D258" s="239" t="s">
        <v>749</v>
      </c>
      <c r="E258" s="19" t="s">
        <v>346</v>
      </c>
      <c r="F258" s="240">
        <v>12795.774</v>
      </c>
      <c r="G258" s="39"/>
      <c r="H258" s="40"/>
    </row>
    <row r="259" spans="1:8" s="2" customFormat="1" ht="16.8" customHeight="1">
      <c r="A259" s="39"/>
      <c r="B259" s="40"/>
      <c r="C259" s="235" t="s">
        <v>159</v>
      </c>
      <c r="D259" s="236" t="s">
        <v>1</v>
      </c>
      <c r="E259" s="237" t="s">
        <v>1</v>
      </c>
      <c r="F259" s="238">
        <v>239.078</v>
      </c>
      <c r="G259" s="39"/>
      <c r="H259" s="40"/>
    </row>
    <row r="260" spans="1:8" s="2" customFormat="1" ht="16.8" customHeight="1">
      <c r="A260" s="39"/>
      <c r="B260" s="40"/>
      <c r="C260" s="239" t="s">
        <v>159</v>
      </c>
      <c r="D260" s="239" t="s">
        <v>778</v>
      </c>
      <c r="E260" s="19" t="s">
        <v>1</v>
      </c>
      <c r="F260" s="240">
        <v>239.078</v>
      </c>
      <c r="G260" s="39"/>
      <c r="H260" s="40"/>
    </row>
    <row r="261" spans="1:8" s="2" customFormat="1" ht="16.8" customHeight="1">
      <c r="A261" s="39"/>
      <c r="B261" s="40"/>
      <c r="C261" s="241" t="s">
        <v>827</v>
      </c>
      <c r="D261" s="39"/>
      <c r="E261" s="39"/>
      <c r="F261" s="39"/>
      <c r="G261" s="39"/>
      <c r="H261" s="40"/>
    </row>
    <row r="262" spans="1:8" s="2" customFormat="1" ht="16.8" customHeight="1">
      <c r="A262" s="39"/>
      <c r="B262" s="40"/>
      <c r="C262" s="239" t="s">
        <v>776</v>
      </c>
      <c r="D262" s="239" t="s">
        <v>345</v>
      </c>
      <c r="E262" s="19" t="s">
        <v>346</v>
      </c>
      <c r="F262" s="240">
        <v>239.078</v>
      </c>
      <c r="G262" s="39"/>
      <c r="H262" s="40"/>
    </row>
    <row r="263" spans="1:8" s="2" customFormat="1" ht="16.8" customHeight="1">
      <c r="A263" s="39"/>
      <c r="B263" s="40"/>
      <c r="C263" s="239" t="s">
        <v>743</v>
      </c>
      <c r="D263" s="239" t="s">
        <v>744</v>
      </c>
      <c r="E263" s="19" t="s">
        <v>346</v>
      </c>
      <c r="F263" s="240">
        <v>556.338</v>
      </c>
      <c r="G263" s="39"/>
      <c r="H263" s="40"/>
    </row>
    <row r="264" spans="1:8" s="2" customFormat="1" ht="16.8" customHeight="1">
      <c r="A264" s="39"/>
      <c r="B264" s="40"/>
      <c r="C264" s="235" t="s">
        <v>164</v>
      </c>
      <c r="D264" s="236" t="s">
        <v>1</v>
      </c>
      <c r="E264" s="237" t="s">
        <v>1</v>
      </c>
      <c r="F264" s="238">
        <v>4.41</v>
      </c>
      <c r="G264" s="39"/>
      <c r="H264" s="40"/>
    </row>
    <row r="265" spans="1:8" s="2" customFormat="1" ht="16.8" customHeight="1">
      <c r="A265" s="39"/>
      <c r="B265" s="40"/>
      <c r="C265" s="239" t="s">
        <v>164</v>
      </c>
      <c r="D265" s="239" t="s">
        <v>769</v>
      </c>
      <c r="E265" s="19" t="s">
        <v>1</v>
      </c>
      <c r="F265" s="240">
        <v>4.41</v>
      </c>
      <c r="G265" s="39"/>
      <c r="H265" s="40"/>
    </row>
    <row r="266" spans="1:8" s="2" customFormat="1" ht="16.8" customHeight="1">
      <c r="A266" s="39"/>
      <c r="B266" s="40"/>
      <c r="C266" s="241" t="s">
        <v>827</v>
      </c>
      <c r="D266" s="39"/>
      <c r="E266" s="39"/>
      <c r="F266" s="39"/>
      <c r="G266" s="39"/>
      <c r="H266" s="40"/>
    </row>
    <row r="267" spans="1:8" s="2" customFormat="1" ht="12">
      <c r="A267" s="39"/>
      <c r="B267" s="40"/>
      <c r="C267" s="239" t="s">
        <v>766</v>
      </c>
      <c r="D267" s="239" t="s">
        <v>767</v>
      </c>
      <c r="E267" s="19" t="s">
        <v>346</v>
      </c>
      <c r="F267" s="240">
        <v>4.41</v>
      </c>
      <c r="G267" s="39"/>
      <c r="H267" s="40"/>
    </row>
    <row r="268" spans="1:8" s="2" customFormat="1" ht="16.8" customHeight="1">
      <c r="A268" s="39"/>
      <c r="B268" s="40"/>
      <c r="C268" s="239" t="s">
        <v>753</v>
      </c>
      <c r="D268" s="239" t="s">
        <v>754</v>
      </c>
      <c r="E268" s="19" t="s">
        <v>346</v>
      </c>
      <c r="F268" s="240">
        <v>4.41</v>
      </c>
      <c r="G268" s="39"/>
      <c r="H268" s="40"/>
    </row>
    <row r="269" spans="1:8" s="2" customFormat="1" ht="16.8" customHeight="1">
      <c r="A269" s="39"/>
      <c r="B269" s="40"/>
      <c r="C269" s="239" t="s">
        <v>757</v>
      </c>
      <c r="D269" s="239" t="s">
        <v>758</v>
      </c>
      <c r="E269" s="19" t="s">
        <v>346</v>
      </c>
      <c r="F269" s="240">
        <v>141.12</v>
      </c>
      <c r="G269" s="39"/>
      <c r="H269" s="40"/>
    </row>
    <row r="270" spans="1:8" s="2" customFormat="1" ht="16.8" customHeight="1">
      <c r="A270" s="39"/>
      <c r="B270" s="40"/>
      <c r="C270" s="239" t="s">
        <v>762</v>
      </c>
      <c r="D270" s="239" t="s">
        <v>763</v>
      </c>
      <c r="E270" s="19" t="s">
        <v>346</v>
      </c>
      <c r="F270" s="240">
        <v>4.41</v>
      </c>
      <c r="G270" s="39"/>
      <c r="H270" s="40"/>
    </row>
    <row r="271" spans="1:8" s="2" customFormat="1" ht="16.8" customHeight="1">
      <c r="A271" s="39"/>
      <c r="B271" s="40"/>
      <c r="C271" s="235" t="s">
        <v>166</v>
      </c>
      <c r="D271" s="236" t="s">
        <v>1</v>
      </c>
      <c r="E271" s="237" t="s">
        <v>1</v>
      </c>
      <c r="F271" s="238">
        <v>317.26</v>
      </c>
      <c r="G271" s="39"/>
      <c r="H271" s="40"/>
    </row>
    <row r="272" spans="1:8" s="2" customFormat="1" ht="12">
      <c r="A272" s="39"/>
      <c r="B272" s="40"/>
      <c r="C272" s="239" t="s">
        <v>166</v>
      </c>
      <c r="D272" s="239" t="s">
        <v>774</v>
      </c>
      <c r="E272" s="19" t="s">
        <v>1</v>
      </c>
      <c r="F272" s="240">
        <v>317.26</v>
      </c>
      <c r="G272" s="39"/>
      <c r="H272" s="40"/>
    </row>
    <row r="273" spans="1:8" s="2" customFormat="1" ht="16.8" customHeight="1">
      <c r="A273" s="39"/>
      <c r="B273" s="40"/>
      <c r="C273" s="241" t="s">
        <v>827</v>
      </c>
      <c r="D273" s="39"/>
      <c r="E273" s="39"/>
      <c r="F273" s="39"/>
      <c r="G273" s="39"/>
      <c r="H273" s="40"/>
    </row>
    <row r="274" spans="1:8" s="2" customFormat="1" ht="12">
      <c r="A274" s="39"/>
      <c r="B274" s="40"/>
      <c r="C274" s="239" t="s">
        <v>771</v>
      </c>
      <c r="D274" s="239" t="s">
        <v>772</v>
      </c>
      <c r="E274" s="19" t="s">
        <v>346</v>
      </c>
      <c r="F274" s="240">
        <v>317.26</v>
      </c>
      <c r="G274" s="39"/>
      <c r="H274" s="40"/>
    </row>
    <row r="275" spans="1:8" s="2" customFormat="1" ht="16.8" customHeight="1">
      <c r="A275" s="39"/>
      <c r="B275" s="40"/>
      <c r="C275" s="239" t="s">
        <v>743</v>
      </c>
      <c r="D275" s="239" t="s">
        <v>744</v>
      </c>
      <c r="E275" s="19" t="s">
        <v>346</v>
      </c>
      <c r="F275" s="240">
        <v>556.338</v>
      </c>
      <c r="G275" s="39"/>
      <c r="H275" s="40"/>
    </row>
    <row r="276" spans="1:8" s="2" customFormat="1" ht="16.8" customHeight="1">
      <c r="A276" s="39"/>
      <c r="B276" s="40"/>
      <c r="C276" s="235" t="s">
        <v>157</v>
      </c>
      <c r="D276" s="236" t="s">
        <v>1</v>
      </c>
      <c r="E276" s="237" t="s">
        <v>1</v>
      </c>
      <c r="F276" s="238">
        <v>1195.6</v>
      </c>
      <c r="G276" s="39"/>
      <c r="H276" s="40"/>
    </row>
    <row r="277" spans="1:8" s="2" customFormat="1" ht="16.8" customHeight="1">
      <c r="A277" s="39"/>
      <c r="B277" s="40"/>
      <c r="C277" s="239" t="s">
        <v>673</v>
      </c>
      <c r="D277" s="239" t="s">
        <v>674</v>
      </c>
      <c r="E277" s="19" t="s">
        <v>1</v>
      </c>
      <c r="F277" s="240">
        <v>24.36</v>
      </c>
      <c r="G277" s="39"/>
      <c r="H277" s="40"/>
    </row>
    <row r="278" spans="1:8" s="2" customFormat="1" ht="16.8" customHeight="1">
      <c r="A278" s="39"/>
      <c r="B278" s="40"/>
      <c r="C278" s="239" t="s">
        <v>675</v>
      </c>
      <c r="D278" s="239" t="s">
        <v>676</v>
      </c>
      <c r="E278" s="19" t="s">
        <v>1</v>
      </c>
      <c r="F278" s="240">
        <v>73.24</v>
      </c>
      <c r="G278" s="39"/>
      <c r="H278" s="40"/>
    </row>
    <row r="279" spans="1:8" s="2" customFormat="1" ht="16.8" customHeight="1">
      <c r="A279" s="39"/>
      <c r="B279" s="40"/>
      <c r="C279" s="239" t="s">
        <v>677</v>
      </c>
      <c r="D279" s="239" t="s">
        <v>678</v>
      </c>
      <c r="E279" s="19" t="s">
        <v>1</v>
      </c>
      <c r="F279" s="240">
        <v>1098</v>
      </c>
      <c r="G279" s="39"/>
      <c r="H279" s="40"/>
    </row>
    <row r="280" spans="1:8" s="2" customFormat="1" ht="16.8" customHeight="1">
      <c r="A280" s="39"/>
      <c r="B280" s="40"/>
      <c r="C280" s="239" t="s">
        <v>157</v>
      </c>
      <c r="D280" s="239" t="s">
        <v>273</v>
      </c>
      <c r="E280" s="19" t="s">
        <v>1</v>
      </c>
      <c r="F280" s="240">
        <v>1195.6</v>
      </c>
      <c r="G280" s="39"/>
      <c r="H280" s="40"/>
    </row>
    <row r="281" spans="1:8" s="2" customFormat="1" ht="16.8" customHeight="1">
      <c r="A281" s="39"/>
      <c r="B281" s="40"/>
      <c r="C281" s="241" t="s">
        <v>827</v>
      </c>
      <c r="D281" s="39"/>
      <c r="E281" s="39"/>
      <c r="F281" s="39"/>
      <c r="G281" s="39"/>
      <c r="H281" s="40"/>
    </row>
    <row r="282" spans="1:8" s="2" customFormat="1" ht="16.8" customHeight="1">
      <c r="A282" s="39"/>
      <c r="B282" s="40"/>
      <c r="C282" s="239" t="s">
        <v>670</v>
      </c>
      <c r="D282" s="239" t="s">
        <v>671</v>
      </c>
      <c r="E282" s="19" t="s">
        <v>269</v>
      </c>
      <c r="F282" s="240">
        <v>1195.6</v>
      </c>
      <c r="G282" s="39"/>
      <c r="H282" s="40"/>
    </row>
    <row r="283" spans="1:8" s="2" customFormat="1" ht="16.8" customHeight="1">
      <c r="A283" s="39"/>
      <c r="B283" s="40"/>
      <c r="C283" s="239" t="s">
        <v>681</v>
      </c>
      <c r="D283" s="239" t="s">
        <v>682</v>
      </c>
      <c r="E283" s="19" t="s">
        <v>269</v>
      </c>
      <c r="F283" s="240">
        <v>1195.6</v>
      </c>
      <c r="G283" s="39"/>
      <c r="H283" s="40"/>
    </row>
    <row r="284" spans="1:8" s="2" customFormat="1" ht="16.8" customHeight="1">
      <c r="A284" s="39"/>
      <c r="B284" s="40"/>
      <c r="C284" s="235" t="s">
        <v>673</v>
      </c>
      <c r="D284" s="236" t="s">
        <v>1</v>
      </c>
      <c r="E284" s="237" t="s">
        <v>1</v>
      </c>
      <c r="F284" s="238">
        <v>24.36</v>
      </c>
      <c r="G284" s="39"/>
      <c r="H284" s="40"/>
    </row>
    <row r="285" spans="1:8" s="2" customFormat="1" ht="16.8" customHeight="1">
      <c r="A285" s="39"/>
      <c r="B285" s="40"/>
      <c r="C285" s="239" t="s">
        <v>673</v>
      </c>
      <c r="D285" s="239" t="s">
        <v>674</v>
      </c>
      <c r="E285" s="19" t="s">
        <v>1</v>
      </c>
      <c r="F285" s="240">
        <v>24.36</v>
      </c>
      <c r="G285" s="39"/>
      <c r="H285" s="40"/>
    </row>
    <row r="286" spans="1:8" s="2" customFormat="1" ht="16.8" customHeight="1">
      <c r="A286" s="39"/>
      <c r="B286" s="40"/>
      <c r="C286" s="235" t="s">
        <v>679</v>
      </c>
      <c r="D286" s="236" t="s">
        <v>1</v>
      </c>
      <c r="E286" s="237" t="s">
        <v>1</v>
      </c>
      <c r="F286" s="238">
        <v>1171.24</v>
      </c>
      <c r="G286" s="39"/>
      <c r="H286" s="40"/>
    </row>
    <row r="287" spans="1:8" s="2" customFormat="1" ht="16.8" customHeight="1">
      <c r="A287" s="39"/>
      <c r="B287" s="40"/>
      <c r="C287" s="239" t="s">
        <v>675</v>
      </c>
      <c r="D287" s="239" t="s">
        <v>676</v>
      </c>
      <c r="E287" s="19" t="s">
        <v>1</v>
      </c>
      <c r="F287" s="240">
        <v>73.24</v>
      </c>
      <c r="G287" s="39"/>
      <c r="H287" s="40"/>
    </row>
    <row r="288" spans="1:8" s="2" customFormat="1" ht="16.8" customHeight="1">
      <c r="A288" s="39"/>
      <c r="B288" s="40"/>
      <c r="C288" s="239" t="s">
        <v>677</v>
      </c>
      <c r="D288" s="239" t="s">
        <v>678</v>
      </c>
      <c r="E288" s="19" t="s">
        <v>1</v>
      </c>
      <c r="F288" s="240">
        <v>1098</v>
      </c>
      <c r="G288" s="39"/>
      <c r="H288" s="40"/>
    </row>
    <row r="289" spans="1:8" s="2" customFormat="1" ht="16.8" customHeight="1">
      <c r="A289" s="39"/>
      <c r="B289" s="40"/>
      <c r="C289" s="239" t="s">
        <v>679</v>
      </c>
      <c r="D289" s="239" t="s">
        <v>231</v>
      </c>
      <c r="E289" s="19" t="s">
        <v>1</v>
      </c>
      <c r="F289" s="240">
        <v>1171.24</v>
      </c>
      <c r="G289" s="39"/>
      <c r="H289" s="40"/>
    </row>
    <row r="290" spans="1:8" s="2" customFormat="1" ht="16.8" customHeight="1">
      <c r="A290" s="39"/>
      <c r="B290" s="40"/>
      <c r="C290" s="235" t="s">
        <v>675</v>
      </c>
      <c r="D290" s="236" t="s">
        <v>1</v>
      </c>
      <c r="E290" s="237" t="s">
        <v>1</v>
      </c>
      <c r="F290" s="238">
        <v>73.24</v>
      </c>
      <c r="G290" s="39"/>
      <c r="H290" s="40"/>
    </row>
    <row r="291" spans="1:8" s="2" customFormat="1" ht="16.8" customHeight="1">
      <c r="A291" s="39"/>
      <c r="B291" s="40"/>
      <c r="C291" s="239" t="s">
        <v>675</v>
      </c>
      <c r="D291" s="239" t="s">
        <v>676</v>
      </c>
      <c r="E291" s="19" t="s">
        <v>1</v>
      </c>
      <c r="F291" s="240">
        <v>73.24</v>
      </c>
      <c r="G291" s="39"/>
      <c r="H291" s="40"/>
    </row>
    <row r="292" spans="1:8" s="2" customFormat="1" ht="16.8" customHeight="1">
      <c r="A292" s="39"/>
      <c r="B292" s="40"/>
      <c r="C292" s="235" t="s">
        <v>677</v>
      </c>
      <c r="D292" s="236" t="s">
        <v>1</v>
      </c>
      <c r="E292" s="237" t="s">
        <v>1</v>
      </c>
      <c r="F292" s="238">
        <v>1098</v>
      </c>
      <c r="G292" s="39"/>
      <c r="H292" s="40"/>
    </row>
    <row r="293" spans="1:8" s="2" customFormat="1" ht="16.8" customHeight="1">
      <c r="A293" s="39"/>
      <c r="B293" s="40"/>
      <c r="C293" s="239" t="s">
        <v>677</v>
      </c>
      <c r="D293" s="239" t="s">
        <v>678</v>
      </c>
      <c r="E293" s="19" t="s">
        <v>1</v>
      </c>
      <c r="F293" s="240">
        <v>1098</v>
      </c>
      <c r="G293" s="39"/>
      <c r="H293" s="40"/>
    </row>
    <row r="294" spans="1:8" s="2" customFormat="1" ht="16.8" customHeight="1">
      <c r="A294" s="39"/>
      <c r="B294" s="40"/>
      <c r="C294" s="235" t="s">
        <v>295</v>
      </c>
      <c r="D294" s="236" t="s">
        <v>1</v>
      </c>
      <c r="E294" s="237" t="s">
        <v>1</v>
      </c>
      <c r="F294" s="238">
        <v>3.223</v>
      </c>
      <c r="G294" s="39"/>
      <c r="H294" s="40"/>
    </row>
    <row r="295" spans="1:8" s="2" customFormat="1" ht="16.8" customHeight="1">
      <c r="A295" s="39"/>
      <c r="B295" s="40"/>
      <c r="C295" s="239" t="s">
        <v>295</v>
      </c>
      <c r="D295" s="239" t="s">
        <v>296</v>
      </c>
      <c r="E295" s="19" t="s">
        <v>1</v>
      </c>
      <c r="F295" s="240">
        <v>3.223</v>
      </c>
      <c r="G295" s="39"/>
      <c r="H295" s="40"/>
    </row>
    <row r="296" spans="1:8" s="2" customFormat="1" ht="16.8" customHeight="1">
      <c r="A296" s="39"/>
      <c r="B296" s="40"/>
      <c r="C296" s="235" t="s">
        <v>289</v>
      </c>
      <c r="D296" s="236" t="s">
        <v>1</v>
      </c>
      <c r="E296" s="237" t="s">
        <v>1</v>
      </c>
      <c r="F296" s="238">
        <v>17.54</v>
      </c>
      <c r="G296" s="39"/>
      <c r="H296" s="40"/>
    </row>
    <row r="297" spans="1:8" s="2" customFormat="1" ht="16.8" customHeight="1">
      <c r="A297" s="39"/>
      <c r="B297" s="40"/>
      <c r="C297" s="239" t="s">
        <v>289</v>
      </c>
      <c r="D297" s="239" t="s">
        <v>290</v>
      </c>
      <c r="E297" s="19" t="s">
        <v>1</v>
      </c>
      <c r="F297" s="240">
        <v>17.54</v>
      </c>
      <c r="G297" s="39"/>
      <c r="H297" s="40"/>
    </row>
    <row r="298" spans="1:8" s="2" customFormat="1" ht="16.8" customHeight="1">
      <c r="A298" s="39"/>
      <c r="B298" s="40"/>
      <c r="C298" s="235" t="s">
        <v>291</v>
      </c>
      <c r="D298" s="236" t="s">
        <v>1</v>
      </c>
      <c r="E298" s="237" t="s">
        <v>1</v>
      </c>
      <c r="F298" s="238">
        <v>58.327</v>
      </c>
      <c r="G298" s="39"/>
      <c r="H298" s="40"/>
    </row>
    <row r="299" spans="1:8" s="2" customFormat="1" ht="16.8" customHeight="1">
      <c r="A299" s="39"/>
      <c r="B299" s="40"/>
      <c r="C299" s="239" t="s">
        <v>291</v>
      </c>
      <c r="D299" s="239" t="s">
        <v>292</v>
      </c>
      <c r="E299" s="19" t="s">
        <v>1</v>
      </c>
      <c r="F299" s="240">
        <v>58.327</v>
      </c>
      <c r="G299" s="39"/>
      <c r="H299" s="40"/>
    </row>
    <row r="300" spans="1:8" s="2" customFormat="1" ht="16.8" customHeight="1">
      <c r="A300" s="39"/>
      <c r="B300" s="40"/>
      <c r="C300" s="235" t="s">
        <v>293</v>
      </c>
      <c r="D300" s="236" t="s">
        <v>1</v>
      </c>
      <c r="E300" s="237" t="s">
        <v>1</v>
      </c>
      <c r="F300" s="238">
        <v>650.721</v>
      </c>
      <c r="G300" s="39"/>
      <c r="H300" s="40"/>
    </row>
    <row r="301" spans="1:8" s="2" customFormat="1" ht="16.8" customHeight="1">
      <c r="A301" s="39"/>
      <c r="B301" s="40"/>
      <c r="C301" s="239" t="s">
        <v>293</v>
      </c>
      <c r="D301" s="239" t="s">
        <v>294</v>
      </c>
      <c r="E301" s="19" t="s">
        <v>1</v>
      </c>
      <c r="F301" s="240">
        <v>650.721</v>
      </c>
      <c r="G301" s="39"/>
      <c r="H301" s="40"/>
    </row>
    <row r="302" spans="1:8" s="2" customFormat="1" ht="16.8" customHeight="1">
      <c r="A302" s="39"/>
      <c r="B302" s="40"/>
      <c r="C302" s="235" t="s">
        <v>138</v>
      </c>
      <c r="D302" s="236" t="s">
        <v>1</v>
      </c>
      <c r="E302" s="237" t="s">
        <v>1</v>
      </c>
      <c r="F302" s="238">
        <v>729.811</v>
      </c>
      <c r="G302" s="39"/>
      <c r="H302" s="40"/>
    </row>
    <row r="303" spans="1:8" s="2" customFormat="1" ht="16.8" customHeight="1">
      <c r="A303" s="39"/>
      <c r="B303" s="40"/>
      <c r="C303" s="239" t="s">
        <v>138</v>
      </c>
      <c r="D303" s="239" t="s">
        <v>298</v>
      </c>
      <c r="E303" s="19" t="s">
        <v>1</v>
      </c>
      <c r="F303" s="240">
        <v>729.811</v>
      </c>
      <c r="G303" s="39"/>
      <c r="H303" s="40"/>
    </row>
    <row r="304" spans="1:8" s="2" customFormat="1" ht="16.8" customHeight="1">
      <c r="A304" s="39"/>
      <c r="B304" s="40"/>
      <c r="C304" s="241" t="s">
        <v>827</v>
      </c>
      <c r="D304" s="39"/>
      <c r="E304" s="39"/>
      <c r="F304" s="39"/>
      <c r="G304" s="39"/>
      <c r="H304" s="40"/>
    </row>
    <row r="305" spans="1:8" s="2" customFormat="1" ht="12">
      <c r="A305" s="39"/>
      <c r="B305" s="40"/>
      <c r="C305" s="239" t="s">
        <v>285</v>
      </c>
      <c r="D305" s="239" t="s">
        <v>286</v>
      </c>
      <c r="E305" s="19" t="s">
        <v>287</v>
      </c>
      <c r="F305" s="240">
        <v>583.849</v>
      </c>
      <c r="G305" s="39"/>
      <c r="H305" s="40"/>
    </row>
    <row r="306" spans="1:8" s="2" customFormat="1" ht="12">
      <c r="A306" s="39"/>
      <c r="B306" s="40"/>
      <c r="C306" s="239" t="s">
        <v>301</v>
      </c>
      <c r="D306" s="239" t="s">
        <v>302</v>
      </c>
      <c r="E306" s="19" t="s">
        <v>287</v>
      </c>
      <c r="F306" s="240">
        <v>145.962</v>
      </c>
      <c r="G306" s="39"/>
      <c r="H306" s="40"/>
    </row>
    <row r="307" spans="1:8" s="2" customFormat="1" ht="12">
      <c r="A307" s="39"/>
      <c r="B307" s="40"/>
      <c r="C307" s="239" t="s">
        <v>322</v>
      </c>
      <c r="D307" s="239" t="s">
        <v>323</v>
      </c>
      <c r="E307" s="19" t="s">
        <v>287</v>
      </c>
      <c r="F307" s="240">
        <v>583.849</v>
      </c>
      <c r="G307" s="39"/>
      <c r="H307" s="40"/>
    </row>
    <row r="308" spans="1:8" s="2" customFormat="1" ht="12">
      <c r="A308" s="39"/>
      <c r="B308" s="40"/>
      <c r="C308" s="239" t="s">
        <v>334</v>
      </c>
      <c r="D308" s="239" t="s">
        <v>335</v>
      </c>
      <c r="E308" s="19" t="s">
        <v>287</v>
      </c>
      <c r="F308" s="240">
        <v>145.962</v>
      </c>
      <c r="G308" s="39"/>
      <c r="H308" s="40"/>
    </row>
    <row r="309" spans="1:8" s="2" customFormat="1" ht="16.8" customHeight="1">
      <c r="A309" s="39"/>
      <c r="B309" s="40"/>
      <c r="C309" s="235" t="s">
        <v>137</v>
      </c>
      <c r="D309" s="236" t="s">
        <v>1</v>
      </c>
      <c r="E309" s="237" t="s">
        <v>1</v>
      </c>
      <c r="F309" s="238">
        <v>0</v>
      </c>
      <c r="G309" s="39"/>
      <c r="H309" s="40"/>
    </row>
    <row r="310" spans="1:8" s="2" customFormat="1" ht="16.8" customHeight="1">
      <c r="A310" s="39"/>
      <c r="B310" s="40"/>
      <c r="C310" s="239" t="s">
        <v>137</v>
      </c>
      <c r="D310" s="239" t="s">
        <v>297</v>
      </c>
      <c r="E310" s="19" t="s">
        <v>1</v>
      </c>
      <c r="F310" s="240">
        <v>0</v>
      </c>
      <c r="G310" s="39"/>
      <c r="H310" s="40"/>
    </row>
    <row r="311" spans="1:8" s="2" customFormat="1" ht="16.8" customHeight="1">
      <c r="A311" s="39"/>
      <c r="B311" s="40"/>
      <c r="C311" s="241" t="s">
        <v>827</v>
      </c>
      <c r="D311" s="39"/>
      <c r="E311" s="39"/>
      <c r="F311" s="39"/>
      <c r="G311" s="39"/>
      <c r="H311" s="40"/>
    </row>
    <row r="312" spans="1:8" s="2" customFormat="1" ht="12">
      <c r="A312" s="39"/>
      <c r="B312" s="40"/>
      <c r="C312" s="239" t="s">
        <v>285</v>
      </c>
      <c r="D312" s="239" t="s">
        <v>286</v>
      </c>
      <c r="E312" s="19" t="s">
        <v>287</v>
      </c>
      <c r="F312" s="240">
        <v>583.849</v>
      </c>
      <c r="G312" s="39"/>
      <c r="H312" s="40"/>
    </row>
    <row r="313" spans="1:8" s="2" customFormat="1" ht="16.8" customHeight="1">
      <c r="A313" s="39"/>
      <c r="B313" s="40"/>
      <c r="C313" s="239" t="s">
        <v>355</v>
      </c>
      <c r="D313" s="239" t="s">
        <v>356</v>
      </c>
      <c r="E313" s="19" t="s">
        <v>287</v>
      </c>
      <c r="F313" s="240">
        <v>596.099</v>
      </c>
      <c r="G313" s="39"/>
      <c r="H313" s="40"/>
    </row>
    <row r="314" spans="1:8" s="2" customFormat="1" ht="16.8" customHeight="1">
      <c r="A314" s="39"/>
      <c r="B314" s="40"/>
      <c r="C314" s="235" t="s">
        <v>135</v>
      </c>
      <c r="D314" s="236" t="s">
        <v>1</v>
      </c>
      <c r="E314" s="237" t="s">
        <v>1</v>
      </c>
      <c r="F314" s="238">
        <v>729.811</v>
      </c>
      <c r="G314" s="39"/>
      <c r="H314" s="40"/>
    </row>
    <row r="315" spans="1:8" s="2" customFormat="1" ht="16.8" customHeight="1">
      <c r="A315" s="39"/>
      <c r="B315" s="40"/>
      <c r="C315" s="239" t="s">
        <v>289</v>
      </c>
      <c r="D315" s="239" t="s">
        <v>290</v>
      </c>
      <c r="E315" s="19" t="s">
        <v>1</v>
      </c>
      <c r="F315" s="240">
        <v>17.54</v>
      </c>
      <c r="G315" s="39"/>
      <c r="H315" s="40"/>
    </row>
    <row r="316" spans="1:8" s="2" customFormat="1" ht="16.8" customHeight="1">
      <c r="A316" s="39"/>
      <c r="B316" s="40"/>
      <c r="C316" s="239" t="s">
        <v>291</v>
      </c>
      <c r="D316" s="239" t="s">
        <v>292</v>
      </c>
      <c r="E316" s="19" t="s">
        <v>1</v>
      </c>
      <c r="F316" s="240">
        <v>58.327</v>
      </c>
      <c r="G316" s="39"/>
      <c r="H316" s="40"/>
    </row>
    <row r="317" spans="1:8" s="2" customFormat="1" ht="16.8" customHeight="1">
      <c r="A317" s="39"/>
      <c r="B317" s="40"/>
      <c r="C317" s="239" t="s">
        <v>293</v>
      </c>
      <c r="D317" s="239" t="s">
        <v>294</v>
      </c>
      <c r="E317" s="19" t="s">
        <v>1</v>
      </c>
      <c r="F317" s="240">
        <v>650.721</v>
      </c>
      <c r="G317" s="39"/>
      <c r="H317" s="40"/>
    </row>
    <row r="318" spans="1:8" s="2" customFormat="1" ht="16.8" customHeight="1">
      <c r="A318" s="39"/>
      <c r="B318" s="40"/>
      <c r="C318" s="239" t="s">
        <v>295</v>
      </c>
      <c r="D318" s="239" t="s">
        <v>296</v>
      </c>
      <c r="E318" s="19" t="s">
        <v>1</v>
      </c>
      <c r="F318" s="240">
        <v>3.223</v>
      </c>
      <c r="G318" s="39"/>
      <c r="H318" s="40"/>
    </row>
    <row r="319" spans="1:8" s="2" customFormat="1" ht="16.8" customHeight="1">
      <c r="A319" s="39"/>
      <c r="B319" s="40"/>
      <c r="C319" s="239" t="s">
        <v>135</v>
      </c>
      <c r="D319" s="239" t="s">
        <v>231</v>
      </c>
      <c r="E319" s="19" t="s">
        <v>1</v>
      </c>
      <c r="F319" s="240">
        <v>729.811</v>
      </c>
      <c r="G319" s="39"/>
      <c r="H319" s="40"/>
    </row>
    <row r="320" spans="1:8" s="2" customFormat="1" ht="16.8" customHeight="1">
      <c r="A320" s="39"/>
      <c r="B320" s="40"/>
      <c r="C320" s="241" t="s">
        <v>827</v>
      </c>
      <c r="D320" s="39"/>
      <c r="E320" s="39"/>
      <c r="F320" s="39"/>
      <c r="G320" s="39"/>
      <c r="H320" s="40"/>
    </row>
    <row r="321" spans="1:8" s="2" customFormat="1" ht="12">
      <c r="A321" s="39"/>
      <c r="B321" s="40"/>
      <c r="C321" s="239" t="s">
        <v>285</v>
      </c>
      <c r="D321" s="239" t="s">
        <v>286</v>
      </c>
      <c r="E321" s="19" t="s">
        <v>287</v>
      </c>
      <c r="F321" s="240">
        <v>583.849</v>
      </c>
      <c r="G321" s="39"/>
      <c r="H321" s="40"/>
    </row>
    <row r="322" spans="1:8" s="2" customFormat="1" ht="12">
      <c r="A322" s="39"/>
      <c r="B322" s="40"/>
      <c r="C322" s="239" t="s">
        <v>322</v>
      </c>
      <c r="D322" s="239" t="s">
        <v>323</v>
      </c>
      <c r="E322" s="19" t="s">
        <v>287</v>
      </c>
      <c r="F322" s="240">
        <v>583.849</v>
      </c>
      <c r="G322" s="39"/>
      <c r="H322" s="40"/>
    </row>
    <row r="323" spans="1:8" s="2" customFormat="1" ht="12">
      <c r="A323" s="39"/>
      <c r="B323" s="40"/>
      <c r="C323" s="239" t="s">
        <v>334</v>
      </c>
      <c r="D323" s="239" t="s">
        <v>335</v>
      </c>
      <c r="E323" s="19" t="s">
        <v>287</v>
      </c>
      <c r="F323" s="240">
        <v>145.962</v>
      </c>
      <c r="G323" s="39"/>
      <c r="H323" s="40"/>
    </row>
    <row r="324" spans="1:8" s="2" customFormat="1" ht="16.8" customHeight="1">
      <c r="A324" s="39"/>
      <c r="B324" s="40"/>
      <c r="C324" s="239" t="s">
        <v>355</v>
      </c>
      <c r="D324" s="239" t="s">
        <v>356</v>
      </c>
      <c r="E324" s="19" t="s">
        <v>287</v>
      </c>
      <c r="F324" s="240">
        <v>596.099</v>
      </c>
      <c r="G324" s="39"/>
      <c r="H324" s="40"/>
    </row>
    <row r="325" spans="1:8" s="2" customFormat="1" ht="16.8" customHeight="1">
      <c r="A325" s="39"/>
      <c r="B325" s="40"/>
      <c r="C325" s="235" t="s">
        <v>139</v>
      </c>
      <c r="D325" s="236" t="s">
        <v>1</v>
      </c>
      <c r="E325" s="237" t="s">
        <v>1</v>
      </c>
      <c r="F325" s="238">
        <v>583.849</v>
      </c>
      <c r="G325" s="39"/>
      <c r="H325" s="40"/>
    </row>
    <row r="326" spans="1:8" s="2" customFormat="1" ht="16.8" customHeight="1">
      <c r="A326" s="39"/>
      <c r="B326" s="40"/>
      <c r="C326" s="239" t="s">
        <v>139</v>
      </c>
      <c r="D326" s="239" t="s">
        <v>299</v>
      </c>
      <c r="E326" s="19" t="s">
        <v>1</v>
      </c>
      <c r="F326" s="240">
        <v>583.849</v>
      </c>
      <c r="G326" s="39"/>
      <c r="H326" s="40"/>
    </row>
    <row r="327" spans="1:8" s="2" customFormat="1" ht="16.8" customHeight="1">
      <c r="A327" s="39"/>
      <c r="B327" s="40"/>
      <c r="C327" s="241" t="s">
        <v>827</v>
      </c>
      <c r="D327" s="39"/>
      <c r="E327" s="39"/>
      <c r="F327" s="39"/>
      <c r="G327" s="39"/>
      <c r="H327" s="40"/>
    </row>
    <row r="328" spans="1:8" s="2" customFormat="1" ht="12">
      <c r="A328" s="39"/>
      <c r="B328" s="40"/>
      <c r="C328" s="239" t="s">
        <v>285</v>
      </c>
      <c r="D328" s="239" t="s">
        <v>286</v>
      </c>
      <c r="E328" s="19" t="s">
        <v>287</v>
      </c>
      <c r="F328" s="240">
        <v>583.849</v>
      </c>
      <c r="G328" s="39"/>
      <c r="H328" s="40"/>
    </row>
    <row r="329" spans="1:8" s="2" customFormat="1" ht="12">
      <c r="A329" s="39"/>
      <c r="B329" s="40"/>
      <c r="C329" s="239" t="s">
        <v>322</v>
      </c>
      <c r="D329" s="239" t="s">
        <v>323</v>
      </c>
      <c r="E329" s="19" t="s">
        <v>287</v>
      </c>
      <c r="F329" s="240">
        <v>583.849</v>
      </c>
      <c r="G329" s="39"/>
      <c r="H329" s="40"/>
    </row>
    <row r="330" spans="1:8" s="2" customFormat="1" ht="16.8" customHeight="1">
      <c r="A330" s="39"/>
      <c r="B330" s="40"/>
      <c r="C330" s="235" t="s">
        <v>141</v>
      </c>
      <c r="D330" s="236" t="s">
        <v>1</v>
      </c>
      <c r="E330" s="237" t="s">
        <v>1</v>
      </c>
      <c r="F330" s="238">
        <v>145.962</v>
      </c>
      <c r="G330" s="39"/>
      <c r="H330" s="40"/>
    </row>
    <row r="331" spans="1:8" s="2" customFormat="1" ht="16.8" customHeight="1">
      <c r="A331" s="39"/>
      <c r="B331" s="40"/>
      <c r="C331" s="239" t="s">
        <v>141</v>
      </c>
      <c r="D331" s="239" t="s">
        <v>304</v>
      </c>
      <c r="E331" s="19" t="s">
        <v>1</v>
      </c>
      <c r="F331" s="240">
        <v>145.962</v>
      </c>
      <c r="G331" s="39"/>
      <c r="H331" s="40"/>
    </row>
    <row r="332" spans="1:8" s="2" customFormat="1" ht="16.8" customHeight="1">
      <c r="A332" s="39"/>
      <c r="B332" s="40"/>
      <c r="C332" s="241" t="s">
        <v>827</v>
      </c>
      <c r="D332" s="39"/>
      <c r="E332" s="39"/>
      <c r="F332" s="39"/>
      <c r="G332" s="39"/>
      <c r="H332" s="40"/>
    </row>
    <row r="333" spans="1:8" s="2" customFormat="1" ht="12">
      <c r="A333" s="39"/>
      <c r="B333" s="40"/>
      <c r="C333" s="239" t="s">
        <v>301</v>
      </c>
      <c r="D333" s="239" t="s">
        <v>302</v>
      </c>
      <c r="E333" s="19" t="s">
        <v>287</v>
      </c>
      <c r="F333" s="240">
        <v>145.962</v>
      </c>
      <c r="G333" s="39"/>
      <c r="H333" s="40"/>
    </row>
    <row r="334" spans="1:8" s="2" customFormat="1" ht="12">
      <c r="A334" s="39"/>
      <c r="B334" s="40"/>
      <c r="C334" s="239" t="s">
        <v>334</v>
      </c>
      <c r="D334" s="239" t="s">
        <v>335</v>
      </c>
      <c r="E334" s="19" t="s">
        <v>287</v>
      </c>
      <c r="F334" s="240">
        <v>145.962</v>
      </c>
      <c r="G334" s="39"/>
      <c r="H334" s="40"/>
    </row>
    <row r="335" spans="1:8" s="2" customFormat="1" ht="16.8" customHeight="1">
      <c r="A335" s="39"/>
      <c r="B335" s="40"/>
      <c r="C335" s="235" t="s">
        <v>147</v>
      </c>
      <c r="D335" s="236" t="s">
        <v>1</v>
      </c>
      <c r="E335" s="237" t="s">
        <v>1</v>
      </c>
      <c r="F335" s="238">
        <v>0</v>
      </c>
      <c r="G335" s="39"/>
      <c r="H335" s="40"/>
    </row>
    <row r="336" spans="1:8" s="2" customFormat="1" ht="16.8" customHeight="1">
      <c r="A336" s="39"/>
      <c r="B336" s="40"/>
      <c r="C336" s="239" t="s">
        <v>147</v>
      </c>
      <c r="D336" s="239" t="s">
        <v>327</v>
      </c>
      <c r="E336" s="19" t="s">
        <v>1</v>
      </c>
      <c r="F336" s="240">
        <v>0</v>
      </c>
      <c r="G336" s="39"/>
      <c r="H336" s="40"/>
    </row>
    <row r="337" spans="1:8" s="2" customFormat="1" ht="16.8" customHeight="1">
      <c r="A337" s="39"/>
      <c r="B337" s="40"/>
      <c r="C337" s="241" t="s">
        <v>827</v>
      </c>
      <c r="D337" s="39"/>
      <c r="E337" s="39"/>
      <c r="F337" s="39"/>
      <c r="G337" s="39"/>
      <c r="H337" s="40"/>
    </row>
    <row r="338" spans="1:8" s="2" customFormat="1" ht="12">
      <c r="A338" s="39"/>
      <c r="B338" s="40"/>
      <c r="C338" s="239" t="s">
        <v>322</v>
      </c>
      <c r="D338" s="239" t="s">
        <v>323</v>
      </c>
      <c r="E338" s="19" t="s">
        <v>287</v>
      </c>
      <c r="F338" s="240">
        <v>583.849</v>
      </c>
      <c r="G338" s="39"/>
      <c r="H338" s="40"/>
    </row>
    <row r="339" spans="1:8" s="2" customFormat="1" ht="12">
      <c r="A339" s="39"/>
      <c r="B339" s="40"/>
      <c r="C339" s="239" t="s">
        <v>334</v>
      </c>
      <c r="D339" s="239" t="s">
        <v>335</v>
      </c>
      <c r="E339" s="19" t="s">
        <v>287</v>
      </c>
      <c r="F339" s="240">
        <v>145.962</v>
      </c>
      <c r="G339" s="39"/>
      <c r="H339" s="40"/>
    </row>
    <row r="340" spans="1:8" s="2" customFormat="1" ht="16.8" customHeight="1">
      <c r="A340" s="39"/>
      <c r="B340" s="40"/>
      <c r="C340" s="239" t="s">
        <v>355</v>
      </c>
      <c r="D340" s="239" t="s">
        <v>356</v>
      </c>
      <c r="E340" s="19" t="s">
        <v>287</v>
      </c>
      <c r="F340" s="240">
        <v>596.099</v>
      </c>
      <c r="G340" s="39"/>
      <c r="H340" s="40"/>
    </row>
    <row r="341" spans="1:8" s="2" customFormat="1" ht="16.8" customHeight="1">
      <c r="A341" s="39"/>
      <c r="B341" s="40"/>
      <c r="C341" s="235" t="s">
        <v>145</v>
      </c>
      <c r="D341" s="236" t="s">
        <v>1</v>
      </c>
      <c r="E341" s="237" t="s">
        <v>1</v>
      </c>
      <c r="F341" s="238">
        <v>269.281</v>
      </c>
      <c r="G341" s="39"/>
      <c r="H341" s="40"/>
    </row>
    <row r="342" spans="1:8" s="2" customFormat="1" ht="16.8" customHeight="1">
      <c r="A342" s="39"/>
      <c r="B342" s="40"/>
      <c r="C342" s="239" t="s">
        <v>1</v>
      </c>
      <c r="D342" s="239" t="s">
        <v>325</v>
      </c>
      <c r="E342" s="19" t="s">
        <v>1</v>
      </c>
      <c r="F342" s="240">
        <v>0</v>
      </c>
      <c r="G342" s="39"/>
      <c r="H342" s="40"/>
    </row>
    <row r="343" spans="1:8" s="2" customFormat="1" ht="16.8" customHeight="1">
      <c r="A343" s="39"/>
      <c r="B343" s="40"/>
      <c r="C343" s="239" t="s">
        <v>145</v>
      </c>
      <c r="D343" s="239" t="s">
        <v>326</v>
      </c>
      <c r="E343" s="19" t="s">
        <v>1</v>
      </c>
      <c r="F343" s="240">
        <v>269.281</v>
      </c>
      <c r="G343" s="39"/>
      <c r="H343" s="40"/>
    </row>
    <row r="344" spans="1:8" s="2" customFormat="1" ht="16.8" customHeight="1">
      <c r="A344" s="39"/>
      <c r="B344" s="40"/>
      <c r="C344" s="241" t="s">
        <v>827</v>
      </c>
      <c r="D344" s="39"/>
      <c r="E344" s="39"/>
      <c r="F344" s="39"/>
      <c r="G344" s="39"/>
      <c r="H344" s="40"/>
    </row>
    <row r="345" spans="1:8" s="2" customFormat="1" ht="12">
      <c r="A345" s="39"/>
      <c r="B345" s="40"/>
      <c r="C345" s="239" t="s">
        <v>322</v>
      </c>
      <c r="D345" s="239" t="s">
        <v>323</v>
      </c>
      <c r="E345" s="19" t="s">
        <v>287</v>
      </c>
      <c r="F345" s="240">
        <v>583.849</v>
      </c>
      <c r="G345" s="39"/>
      <c r="H345" s="40"/>
    </row>
    <row r="346" spans="1:8" s="2" customFormat="1" ht="16.8" customHeight="1">
      <c r="A346" s="39"/>
      <c r="B346" s="40"/>
      <c r="C346" s="239" t="s">
        <v>355</v>
      </c>
      <c r="D346" s="239" t="s">
        <v>356</v>
      </c>
      <c r="E346" s="19" t="s">
        <v>287</v>
      </c>
      <c r="F346" s="240">
        <v>596.099</v>
      </c>
      <c r="G346" s="39"/>
      <c r="H346" s="40"/>
    </row>
    <row r="347" spans="1:8" s="2" customFormat="1" ht="16.8" customHeight="1">
      <c r="A347" s="39"/>
      <c r="B347" s="40"/>
      <c r="C347" s="235" t="s">
        <v>127</v>
      </c>
      <c r="D347" s="236" t="s">
        <v>1</v>
      </c>
      <c r="E347" s="237" t="s">
        <v>1</v>
      </c>
      <c r="F347" s="238">
        <v>8</v>
      </c>
      <c r="G347" s="39"/>
      <c r="H347" s="40"/>
    </row>
    <row r="348" spans="1:8" s="2" customFormat="1" ht="16.8" customHeight="1">
      <c r="A348" s="39"/>
      <c r="B348" s="40"/>
      <c r="C348" s="239" t="s">
        <v>1</v>
      </c>
      <c r="D348" s="239" t="s">
        <v>283</v>
      </c>
      <c r="E348" s="19" t="s">
        <v>1</v>
      </c>
      <c r="F348" s="240">
        <v>4</v>
      </c>
      <c r="G348" s="39"/>
      <c r="H348" s="40"/>
    </row>
    <row r="349" spans="1:8" s="2" customFormat="1" ht="16.8" customHeight="1">
      <c r="A349" s="39"/>
      <c r="B349" s="40"/>
      <c r="C349" s="239" t="s">
        <v>1</v>
      </c>
      <c r="D349" s="239" t="s">
        <v>284</v>
      </c>
      <c r="E349" s="19" t="s">
        <v>1</v>
      </c>
      <c r="F349" s="240">
        <v>4</v>
      </c>
      <c r="G349" s="39"/>
      <c r="H349" s="40"/>
    </row>
    <row r="350" spans="1:8" s="2" customFormat="1" ht="16.8" customHeight="1">
      <c r="A350" s="39"/>
      <c r="B350" s="40"/>
      <c r="C350" s="239" t="s">
        <v>127</v>
      </c>
      <c r="D350" s="239" t="s">
        <v>273</v>
      </c>
      <c r="E350" s="19" t="s">
        <v>1</v>
      </c>
      <c r="F350" s="240">
        <v>8</v>
      </c>
      <c r="G350" s="39"/>
      <c r="H350" s="40"/>
    </row>
    <row r="351" spans="1:8" s="2" customFormat="1" ht="16.8" customHeight="1">
      <c r="A351" s="39"/>
      <c r="B351" s="40"/>
      <c r="C351" s="241" t="s">
        <v>827</v>
      </c>
      <c r="D351" s="39"/>
      <c r="E351" s="39"/>
      <c r="F351" s="39"/>
      <c r="G351" s="39"/>
      <c r="H351" s="40"/>
    </row>
    <row r="352" spans="1:8" s="2" customFormat="1" ht="16.8" customHeight="1">
      <c r="A352" s="39"/>
      <c r="B352" s="40"/>
      <c r="C352" s="239" t="s">
        <v>280</v>
      </c>
      <c r="D352" s="239" t="s">
        <v>281</v>
      </c>
      <c r="E352" s="19" t="s">
        <v>269</v>
      </c>
      <c r="F352" s="240">
        <v>8</v>
      </c>
      <c r="G352" s="39"/>
      <c r="H352" s="40"/>
    </row>
    <row r="353" spans="1:8" s="2" customFormat="1" ht="16.8" customHeight="1">
      <c r="A353" s="39"/>
      <c r="B353" s="40"/>
      <c r="C353" s="239" t="s">
        <v>306</v>
      </c>
      <c r="D353" s="239" t="s">
        <v>307</v>
      </c>
      <c r="E353" s="19" t="s">
        <v>287</v>
      </c>
      <c r="F353" s="240">
        <v>37.192</v>
      </c>
      <c r="G353" s="39"/>
      <c r="H353" s="40"/>
    </row>
    <row r="354" spans="1:8" s="2" customFormat="1" ht="16.8" customHeight="1">
      <c r="A354" s="39"/>
      <c r="B354" s="40"/>
      <c r="C354" s="235" t="s">
        <v>123</v>
      </c>
      <c r="D354" s="236" t="s">
        <v>1</v>
      </c>
      <c r="E354" s="237" t="s">
        <v>1</v>
      </c>
      <c r="F354" s="238">
        <v>3.2</v>
      </c>
      <c r="G354" s="39"/>
      <c r="H354" s="40"/>
    </row>
    <row r="355" spans="1:8" s="2" customFormat="1" ht="16.8" customHeight="1">
      <c r="A355" s="39"/>
      <c r="B355" s="40"/>
      <c r="C355" s="239" t="s">
        <v>1</v>
      </c>
      <c r="D355" s="239" t="s">
        <v>271</v>
      </c>
      <c r="E355" s="19" t="s">
        <v>1</v>
      </c>
      <c r="F355" s="240">
        <v>2.4</v>
      </c>
      <c r="G355" s="39"/>
      <c r="H355" s="40"/>
    </row>
    <row r="356" spans="1:8" s="2" customFormat="1" ht="16.8" customHeight="1">
      <c r="A356" s="39"/>
      <c r="B356" s="40"/>
      <c r="C356" s="239" t="s">
        <v>1</v>
      </c>
      <c r="D356" s="239" t="s">
        <v>272</v>
      </c>
      <c r="E356" s="19" t="s">
        <v>1</v>
      </c>
      <c r="F356" s="240">
        <v>0.8</v>
      </c>
      <c r="G356" s="39"/>
      <c r="H356" s="40"/>
    </row>
    <row r="357" spans="1:8" s="2" customFormat="1" ht="16.8" customHeight="1">
      <c r="A357" s="39"/>
      <c r="B357" s="40"/>
      <c r="C357" s="239" t="s">
        <v>123</v>
      </c>
      <c r="D357" s="239" t="s">
        <v>273</v>
      </c>
      <c r="E357" s="19" t="s">
        <v>1</v>
      </c>
      <c r="F357" s="240">
        <v>3.2</v>
      </c>
      <c r="G357" s="39"/>
      <c r="H357" s="40"/>
    </row>
    <row r="358" spans="1:8" s="2" customFormat="1" ht="16.8" customHeight="1">
      <c r="A358" s="39"/>
      <c r="B358" s="40"/>
      <c r="C358" s="241" t="s">
        <v>827</v>
      </c>
      <c r="D358" s="39"/>
      <c r="E358" s="39"/>
      <c r="F358" s="39"/>
      <c r="G358" s="39"/>
      <c r="H358" s="40"/>
    </row>
    <row r="359" spans="1:8" s="2" customFormat="1" ht="16.8" customHeight="1">
      <c r="A359" s="39"/>
      <c r="B359" s="40"/>
      <c r="C359" s="239" t="s">
        <v>267</v>
      </c>
      <c r="D359" s="239" t="s">
        <v>268</v>
      </c>
      <c r="E359" s="19" t="s">
        <v>269</v>
      </c>
      <c r="F359" s="240">
        <v>3.2</v>
      </c>
      <c r="G359" s="39"/>
      <c r="H359" s="40"/>
    </row>
    <row r="360" spans="1:8" s="2" customFormat="1" ht="16.8" customHeight="1">
      <c r="A360" s="39"/>
      <c r="B360" s="40"/>
      <c r="C360" s="239" t="s">
        <v>306</v>
      </c>
      <c r="D360" s="239" t="s">
        <v>307</v>
      </c>
      <c r="E360" s="19" t="s">
        <v>287</v>
      </c>
      <c r="F360" s="240">
        <v>37.192</v>
      </c>
      <c r="G360" s="39"/>
      <c r="H360" s="40"/>
    </row>
    <row r="361" spans="1:8" s="2" customFormat="1" ht="16.8" customHeight="1">
      <c r="A361" s="39"/>
      <c r="B361" s="40"/>
      <c r="C361" s="235" t="s">
        <v>125</v>
      </c>
      <c r="D361" s="236" t="s">
        <v>1</v>
      </c>
      <c r="E361" s="237" t="s">
        <v>1</v>
      </c>
      <c r="F361" s="238">
        <v>2.4</v>
      </c>
      <c r="G361" s="39"/>
      <c r="H361" s="40"/>
    </row>
    <row r="362" spans="1:8" s="2" customFormat="1" ht="16.8" customHeight="1">
      <c r="A362" s="39"/>
      <c r="B362" s="40"/>
      <c r="C362" s="239" t="s">
        <v>1</v>
      </c>
      <c r="D362" s="239" t="s">
        <v>278</v>
      </c>
      <c r="E362" s="19" t="s">
        <v>1</v>
      </c>
      <c r="F362" s="240">
        <v>0.8</v>
      </c>
      <c r="G362" s="39"/>
      <c r="H362" s="40"/>
    </row>
    <row r="363" spans="1:8" s="2" customFormat="1" ht="16.8" customHeight="1">
      <c r="A363" s="39"/>
      <c r="B363" s="40"/>
      <c r="C363" s="239" t="s">
        <v>1</v>
      </c>
      <c r="D363" s="239" t="s">
        <v>279</v>
      </c>
      <c r="E363" s="19" t="s">
        <v>1</v>
      </c>
      <c r="F363" s="240">
        <v>1.6</v>
      </c>
      <c r="G363" s="39"/>
      <c r="H363" s="40"/>
    </row>
    <row r="364" spans="1:8" s="2" customFormat="1" ht="16.8" customHeight="1">
      <c r="A364" s="39"/>
      <c r="B364" s="40"/>
      <c r="C364" s="239" t="s">
        <v>125</v>
      </c>
      <c r="D364" s="239" t="s">
        <v>273</v>
      </c>
      <c r="E364" s="19" t="s">
        <v>1</v>
      </c>
      <c r="F364" s="240">
        <v>2.4</v>
      </c>
      <c r="G364" s="39"/>
      <c r="H364" s="40"/>
    </row>
    <row r="365" spans="1:8" s="2" customFormat="1" ht="16.8" customHeight="1">
      <c r="A365" s="39"/>
      <c r="B365" s="40"/>
      <c r="C365" s="241" t="s">
        <v>827</v>
      </c>
      <c r="D365" s="39"/>
      <c r="E365" s="39"/>
      <c r="F365" s="39"/>
      <c r="G365" s="39"/>
      <c r="H365" s="40"/>
    </row>
    <row r="366" spans="1:8" s="2" customFormat="1" ht="16.8" customHeight="1">
      <c r="A366" s="39"/>
      <c r="B366" s="40"/>
      <c r="C366" s="239" t="s">
        <v>275</v>
      </c>
      <c r="D366" s="239" t="s">
        <v>276</v>
      </c>
      <c r="E366" s="19" t="s">
        <v>269</v>
      </c>
      <c r="F366" s="240">
        <v>2.4</v>
      </c>
      <c r="G366" s="39"/>
      <c r="H366" s="40"/>
    </row>
    <row r="367" spans="1:8" s="2" customFormat="1" ht="16.8" customHeight="1">
      <c r="A367" s="39"/>
      <c r="B367" s="40"/>
      <c r="C367" s="239" t="s">
        <v>306</v>
      </c>
      <c r="D367" s="239" t="s">
        <v>307</v>
      </c>
      <c r="E367" s="19" t="s">
        <v>287</v>
      </c>
      <c r="F367" s="240">
        <v>37.192</v>
      </c>
      <c r="G367" s="39"/>
      <c r="H367" s="40"/>
    </row>
    <row r="368" spans="1:8" s="2" customFormat="1" ht="16.8" customHeight="1">
      <c r="A368" s="39"/>
      <c r="B368" s="40"/>
      <c r="C368" s="235" t="s">
        <v>362</v>
      </c>
      <c r="D368" s="236" t="s">
        <v>1</v>
      </c>
      <c r="E368" s="237" t="s">
        <v>1</v>
      </c>
      <c r="F368" s="238">
        <v>596.099</v>
      </c>
      <c r="G368" s="39"/>
      <c r="H368" s="40"/>
    </row>
    <row r="369" spans="1:8" s="2" customFormat="1" ht="12">
      <c r="A369" s="39"/>
      <c r="B369" s="40"/>
      <c r="C369" s="239" t="s">
        <v>151</v>
      </c>
      <c r="D369" s="239" t="s">
        <v>358</v>
      </c>
      <c r="E369" s="19" t="s">
        <v>1</v>
      </c>
      <c r="F369" s="240">
        <v>596.099</v>
      </c>
      <c r="G369" s="39"/>
      <c r="H369" s="40"/>
    </row>
    <row r="370" spans="1:8" s="2" customFormat="1" ht="16.8" customHeight="1">
      <c r="A370" s="39"/>
      <c r="B370" s="40"/>
      <c r="C370" s="239" t="s">
        <v>359</v>
      </c>
      <c r="D370" s="239" t="s">
        <v>360</v>
      </c>
      <c r="E370" s="19" t="s">
        <v>1</v>
      </c>
      <c r="F370" s="240">
        <v>0</v>
      </c>
      <c r="G370" s="39"/>
      <c r="H370" s="40"/>
    </row>
    <row r="371" spans="1:8" s="2" customFormat="1" ht="16.8" customHeight="1">
      <c r="A371" s="39"/>
      <c r="B371" s="40"/>
      <c r="C371" s="239" t="s">
        <v>362</v>
      </c>
      <c r="D371" s="239" t="s">
        <v>273</v>
      </c>
      <c r="E371" s="19" t="s">
        <v>1</v>
      </c>
      <c r="F371" s="240">
        <v>596.099</v>
      </c>
      <c r="G371" s="39"/>
      <c r="H371" s="40"/>
    </row>
    <row r="372" spans="1:8" s="2" customFormat="1" ht="16.8" customHeight="1">
      <c r="A372" s="39"/>
      <c r="B372" s="40"/>
      <c r="C372" s="235" t="s">
        <v>359</v>
      </c>
      <c r="D372" s="236" t="s">
        <v>1</v>
      </c>
      <c r="E372" s="237" t="s">
        <v>1</v>
      </c>
      <c r="F372" s="238">
        <v>0</v>
      </c>
      <c r="G372" s="39"/>
      <c r="H372" s="40"/>
    </row>
    <row r="373" spans="1:8" s="2" customFormat="1" ht="16.8" customHeight="1">
      <c r="A373" s="39"/>
      <c r="B373" s="40"/>
      <c r="C373" s="239" t="s">
        <v>359</v>
      </c>
      <c r="D373" s="239" t="s">
        <v>360</v>
      </c>
      <c r="E373" s="19" t="s">
        <v>1</v>
      </c>
      <c r="F373" s="240">
        <v>0</v>
      </c>
      <c r="G373" s="39"/>
      <c r="H373" s="40"/>
    </row>
    <row r="374" spans="1:8" s="2" customFormat="1" ht="16.8" customHeight="1">
      <c r="A374" s="39"/>
      <c r="B374" s="40"/>
      <c r="C374" s="235" t="s">
        <v>361</v>
      </c>
      <c r="D374" s="236" t="s">
        <v>1</v>
      </c>
      <c r="E374" s="237" t="s">
        <v>1</v>
      </c>
      <c r="F374" s="238">
        <v>596.099</v>
      </c>
      <c r="G374" s="39"/>
      <c r="H374" s="40"/>
    </row>
    <row r="375" spans="1:8" s="2" customFormat="1" ht="12">
      <c r="A375" s="39"/>
      <c r="B375" s="40"/>
      <c r="C375" s="239" t="s">
        <v>151</v>
      </c>
      <c r="D375" s="239" t="s">
        <v>358</v>
      </c>
      <c r="E375" s="19" t="s">
        <v>1</v>
      </c>
      <c r="F375" s="240">
        <v>596.099</v>
      </c>
      <c r="G375" s="39"/>
      <c r="H375" s="40"/>
    </row>
    <row r="376" spans="1:8" s="2" customFormat="1" ht="16.8" customHeight="1">
      <c r="A376" s="39"/>
      <c r="B376" s="40"/>
      <c r="C376" s="239" t="s">
        <v>359</v>
      </c>
      <c r="D376" s="239" t="s">
        <v>360</v>
      </c>
      <c r="E376" s="19" t="s">
        <v>1</v>
      </c>
      <c r="F376" s="240">
        <v>0</v>
      </c>
      <c r="G376" s="39"/>
      <c r="H376" s="40"/>
    </row>
    <row r="377" spans="1:8" s="2" customFormat="1" ht="16.8" customHeight="1">
      <c r="A377" s="39"/>
      <c r="B377" s="40"/>
      <c r="C377" s="239" t="s">
        <v>361</v>
      </c>
      <c r="D377" s="239" t="s">
        <v>231</v>
      </c>
      <c r="E377" s="19" t="s">
        <v>1</v>
      </c>
      <c r="F377" s="240">
        <v>596.099</v>
      </c>
      <c r="G377" s="39"/>
      <c r="H377" s="40"/>
    </row>
    <row r="378" spans="1:8" s="2" customFormat="1" ht="16.8" customHeight="1">
      <c r="A378" s="39"/>
      <c r="B378" s="40"/>
      <c r="C378" s="235" t="s">
        <v>151</v>
      </c>
      <c r="D378" s="236" t="s">
        <v>1</v>
      </c>
      <c r="E378" s="237" t="s">
        <v>1</v>
      </c>
      <c r="F378" s="238">
        <v>596.099</v>
      </c>
      <c r="G378" s="39"/>
      <c r="H378" s="40"/>
    </row>
    <row r="379" spans="1:8" s="2" customFormat="1" ht="12">
      <c r="A379" s="39"/>
      <c r="B379" s="40"/>
      <c r="C379" s="239" t="s">
        <v>151</v>
      </c>
      <c r="D379" s="239" t="s">
        <v>358</v>
      </c>
      <c r="E379" s="19" t="s">
        <v>1</v>
      </c>
      <c r="F379" s="240">
        <v>596.099</v>
      </c>
      <c r="G379" s="39"/>
      <c r="H379" s="40"/>
    </row>
    <row r="380" spans="1:8" s="2" customFormat="1" ht="16.8" customHeight="1">
      <c r="A380" s="39"/>
      <c r="B380" s="40"/>
      <c r="C380" s="241" t="s">
        <v>827</v>
      </c>
      <c r="D380" s="39"/>
      <c r="E380" s="39"/>
      <c r="F380" s="39"/>
      <c r="G380" s="39"/>
      <c r="H380" s="40"/>
    </row>
    <row r="381" spans="1:8" s="2" customFormat="1" ht="16.8" customHeight="1">
      <c r="A381" s="39"/>
      <c r="B381" s="40"/>
      <c r="C381" s="239" t="s">
        <v>355</v>
      </c>
      <c r="D381" s="239" t="s">
        <v>356</v>
      </c>
      <c r="E381" s="19" t="s">
        <v>287</v>
      </c>
      <c r="F381" s="240">
        <v>596.099</v>
      </c>
      <c r="G381" s="39"/>
      <c r="H381" s="40"/>
    </row>
    <row r="382" spans="1:8" s="2" customFormat="1" ht="16.8" customHeight="1">
      <c r="A382" s="39"/>
      <c r="B382" s="40"/>
      <c r="C382" s="239" t="s">
        <v>364</v>
      </c>
      <c r="D382" s="239" t="s">
        <v>365</v>
      </c>
      <c r="E382" s="19" t="s">
        <v>346</v>
      </c>
      <c r="F382" s="240">
        <v>1192.198</v>
      </c>
      <c r="G382" s="39"/>
      <c r="H382" s="40"/>
    </row>
    <row r="383" spans="1:8" s="2" customFormat="1" ht="7.4" customHeight="1">
      <c r="A383" s="39"/>
      <c r="B383" s="61"/>
      <c r="C383" s="62"/>
      <c r="D383" s="62"/>
      <c r="E383" s="62"/>
      <c r="F383" s="62"/>
      <c r="G383" s="62"/>
      <c r="H383" s="40"/>
    </row>
    <row r="384" spans="1:8" s="2" customFormat="1" ht="12">
      <c r="A384" s="39"/>
      <c r="B384" s="39"/>
      <c r="C384" s="39"/>
      <c r="D384" s="39"/>
      <c r="E384" s="39"/>
      <c r="F384" s="39"/>
      <c r="G384" s="39"/>
      <c r="H384" s="39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PETR-HP450G4\Petr</dc:creator>
  <cp:keywords/>
  <dc:description/>
  <cp:lastModifiedBy>PETR-HP450G4\Petr</cp:lastModifiedBy>
  <dcterms:created xsi:type="dcterms:W3CDTF">2023-01-25T08:21:14Z</dcterms:created>
  <dcterms:modified xsi:type="dcterms:W3CDTF">2023-01-25T08:21:21Z</dcterms:modified>
  <cp:category/>
  <cp:version/>
  <cp:contentType/>
  <cp:contentStatus/>
</cp:coreProperties>
</file>