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55" windowWidth="17895" windowHeight="11190" activeTab="5"/>
  </bookViews>
  <sheets>
    <sheet name="Rekapitulace stavby" sheetId="1" r:id="rId1"/>
    <sheet name="01 - SO 01 - Bourací a de..." sheetId="2" r:id="rId2"/>
    <sheet name="02 - SO 02 - Stavební čás..." sheetId="3" r:id="rId3"/>
    <sheet name="03 - SO 03 - Oplocení a t..." sheetId="4" r:id="rId4"/>
    <sheet name="04 - SO 04 - Přeložka NN " sheetId="5" r:id="rId5"/>
    <sheet name="05 - SO 05 - Elektrostave..." sheetId="6" r:id="rId6"/>
    <sheet name="06 - SO 06 - Venkovní pot..." sheetId="7" r:id="rId7"/>
    <sheet name="07 - PS 01 - Strojně tech..." sheetId="8" r:id="rId8"/>
    <sheet name="08 - PS 02 - Elektrotechn..." sheetId="9" r:id="rId9"/>
    <sheet name="09 - VRN" sheetId="10" r:id="rId10"/>
    <sheet name="Seznam figur" sheetId="11" r:id="rId11"/>
    <sheet name="Pokyny pro vyplnění" sheetId="12" r:id="rId12"/>
  </sheets>
  <definedNames>
    <definedName name="_xlnm._FilterDatabase" localSheetId="1" hidden="1">'01 - SO 01 - Bourací a de...'!$C$86:$K$187</definedName>
    <definedName name="_xlnm._FilterDatabase" localSheetId="2" hidden="1">'02 - SO 02 - Stavební čás...'!$C$100:$K$574</definedName>
    <definedName name="_xlnm._FilterDatabase" localSheetId="3" hidden="1">'03 - SO 03 - Oplocení a t...'!$C$86:$K$204</definedName>
    <definedName name="_xlnm._FilterDatabase" localSheetId="4" hidden="1">'04 - SO 04 - Přeložka NN '!$C$78:$K$88</definedName>
    <definedName name="_xlnm._FilterDatabase" localSheetId="5" hidden="1">'05 - SO 05 - Elektrostave...'!$C$80:$K$137</definedName>
    <definedName name="_xlnm._FilterDatabase" localSheetId="6" hidden="1">'06 - SO 06 - Venkovní pot...'!$C$84:$K$189</definedName>
    <definedName name="_xlnm._FilterDatabase" localSheetId="7" hidden="1">'07 - PS 01 - Strojně tech...'!$C$83:$K$139</definedName>
    <definedName name="_xlnm._FilterDatabase" localSheetId="8" hidden="1">'08 - PS 02 - Elektrotechn...'!$C$81:$K$181</definedName>
    <definedName name="_xlnm._FilterDatabase" localSheetId="9" hidden="1">'09 - VRN'!$C$79:$K$92</definedName>
    <definedName name="_xlnm.Print_Area" localSheetId="1">'01 - SO 01 - Bourací a de...'!$C$4:$J$39,'01 - SO 01 - Bourací a de...'!$C$45:$J$68,'01 - SO 01 - Bourací a de...'!$C$74:$K$187</definedName>
    <definedName name="_xlnm.Print_Area" localSheetId="2">'02 - SO 02 - Stavební čás...'!$C$4:$J$39,'02 - SO 02 - Stavební čás...'!$C$45:$J$82,'02 - SO 02 - Stavební čás...'!$C$88:$K$574</definedName>
    <definedName name="_xlnm.Print_Area" localSheetId="3">'03 - SO 03 - Oplocení a t...'!$C$4:$J$39,'03 - SO 03 - Oplocení a t...'!$C$45:$J$68,'03 - SO 03 - Oplocení a t...'!$C$74:$K$204</definedName>
    <definedName name="_xlnm.Print_Area" localSheetId="4">'04 - SO 04 - Přeložka NN '!$C$4:$J$39,'04 - SO 04 - Přeložka NN '!$C$45:$J$60,'04 - SO 04 - Přeložka NN '!$C$66:$K$88</definedName>
    <definedName name="_xlnm.Print_Area" localSheetId="5">'05 - SO 05 - Elektrostave...'!$C$4:$J$39,'05 - SO 05 - Elektrostave...'!$C$45:$J$62,'05 - SO 05 - Elektrostave...'!$C$68:$K$137</definedName>
    <definedName name="_xlnm.Print_Area" localSheetId="6">'06 - SO 06 - Venkovní pot...'!$C$4:$J$39,'06 - SO 06 - Venkovní pot...'!$C$45:$J$66,'06 - SO 06 - Venkovní pot...'!$C$72:$K$189</definedName>
    <definedName name="_xlnm.Print_Area" localSheetId="7">'07 - PS 01 - Strojně tech...'!$C$4:$J$39,'07 - PS 01 - Strojně tech...'!$C$45:$J$65,'07 - PS 01 - Strojně tech...'!$C$71:$K$139</definedName>
    <definedName name="_xlnm.Print_Area" localSheetId="8">'08 - PS 02 - Elektrotechn...'!$C$4:$J$39,'08 - PS 02 - Elektrotechn...'!$C$45:$J$63,'08 - PS 02 - Elektrotechn...'!$C$69:$K$181</definedName>
    <definedName name="_xlnm.Print_Area" localSheetId="9">'09 - VRN'!$C$4:$J$39,'09 - VRN'!$C$45:$J$61,'09 - VRN'!$C$67:$K$92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10">'Seznam figur'!$C$4:$G$222</definedName>
    <definedName name="_xlnm.Print_Titles" localSheetId="0">'Rekapitulace stavby'!$52:$52</definedName>
    <definedName name="_xlnm.Print_Titles" localSheetId="1">'01 - SO 01 - Bourací a de...'!$86:$86</definedName>
    <definedName name="_xlnm.Print_Titles" localSheetId="2">'02 - SO 02 - Stavební čás...'!$100:$100</definedName>
    <definedName name="_xlnm.Print_Titles" localSheetId="3">'03 - SO 03 - Oplocení a t...'!$86:$86</definedName>
    <definedName name="_xlnm.Print_Titles" localSheetId="4">'04 - SO 04 - Přeložka NN '!$78:$78</definedName>
    <definedName name="_xlnm.Print_Titles" localSheetId="5">'05 - SO 05 - Elektrostave...'!$80:$80</definedName>
    <definedName name="_xlnm.Print_Titles" localSheetId="6">'06 - SO 06 - Venkovní pot...'!$84:$84</definedName>
    <definedName name="_xlnm.Print_Titles" localSheetId="7">'07 - PS 01 - Strojně tech...'!$83:$83</definedName>
    <definedName name="_xlnm.Print_Titles" localSheetId="8">'08 - PS 02 - Elektrotechn...'!$81:$81</definedName>
    <definedName name="_xlnm.Print_Titles" localSheetId="9">'09 - VRN'!$79:$79</definedName>
    <definedName name="_xlnm.Print_Titles" localSheetId="10">'Seznam figur'!$9:$9</definedName>
  </definedNames>
  <calcPr calcId="162913"/>
</workbook>
</file>

<file path=xl/sharedStrings.xml><?xml version="1.0" encoding="utf-8"?>
<sst xmlns="http://schemas.openxmlformats.org/spreadsheetml/2006/main" count="13995" uniqueCount="2546">
  <si>
    <t>Export Komplet</t>
  </si>
  <si>
    <t>VZ</t>
  </si>
  <si>
    <t>2.0</t>
  </si>
  <si>
    <t/>
  </si>
  <si>
    <t>False</t>
  </si>
  <si>
    <t>{a814f39c-7646-4c0c-a1fc-7a7e2db165d3}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</si>
  <si>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</si>
  <si>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</si>
  <si>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</si>
  <si>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</si>
  <si>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</si>
  <si>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</si>
  <si>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</si>
  <si>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</si>
  <si>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</si>
  <si>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21-11-5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</si>
  <si>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</si>
  <si>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</si>
  <si>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Klášter Hradiště, vodojem - stavební úpravy</t>
  </si>
  <si>
    <t>KSO:</t>
  </si>
  <si>
    <t>CC-CZ:</t>
  </si>
  <si>
    <t>Místo:</t>
  </si>
  <si>
    <t>Klášter Hradiště nad Jizerou</t>
  </si>
  <si>
    <t>Datum:</t>
  </si>
  <si>
    <t>27. 11. 2021</t>
  </si>
  <si>
    <t>Zadavatel:</t>
  </si>
  <si>
    <t>IČ:</t>
  </si>
  <si>
    <t>VaK Mladá Boleslav, a.s.</t>
  </si>
  <si>
    <t>DIČ:</t>
  </si>
  <si>
    <t>Uchazeč:</t>
  </si>
  <si>
    <t>Vyplň údaj</t>
  </si>
  <si>
    <t>Projektant:</t>
  </si>
  <si>
    <t>Vodohospodářské inženýrské služby, a.s.</t>
  </si>
  <si>
    <t>True</t>
  </si>
  <si>
    <t>Zpracovatel:</t>
  </si>
  <si>
    <t>Ing. Josef Němeček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</si>
  <si>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</si>
  <si>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</si>
  <si>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</si>
  <si>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</si>
  <si>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</si>
  <si>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</si>
  <si>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</si>
  <si>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</si>
  <si>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</si>
  <si>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</si>
  <si>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</si>
  <si>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</si>
  <si>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</si>
  <si>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</si>
  <si>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</si>
  <si>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</si>
  <si>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</si>
  <si>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</si>
  <si>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</si>
  <si>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</si>
  <si>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</si>
  <si>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</si>
  <si>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</si>
  <si>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</si>
  <si>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</si>
  <si>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</si>
  <si>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</si>
  <si>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</si>
  <si>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</si>
  <si>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</si>
  <si>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</si>
  <si>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</si>
  <si>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</si>
  <si>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</si>
  <si>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</si>
  <si>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</si>
  <si>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</si>
  <si>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</si>
  <si>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</si>
  <si>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</si>
  <si>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</si>
  <si>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</si>
  <si>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Bourací a demontážní práce</t>
  </si>
  <si>
    <t>STA</t>
  </si>
  <si>
    <t>1</t>
  </si>
  <si>
    <t>{a66f7bb2-e5f1-4982-8c2d-f5e357a82c3d}</t>
  </si>
  <si>
    <t>2</t>
  </si>
  <si>
    <t>02</t>
  </si>
  <si>
    <t xml:space="preserve">SO 02 - Stavební část - vodojem </t>
  </si>
  <si>
    <t>{cce5a50f-5c60-4fe7-9c8d-1f148fe3dedf}</t>
  </si>
  <si>
    <t>03</t>
  </si>
  <si>
    <t xml:space="preserve">SO 03 - Oplocení a terénní úpravy </t>
  </si>
  <si>
    <t>{f2518300-224f-4e19-a999-5eef4402c91b}</t>
  </si>
  <si>
    <t>04</t>
  </si>
  <si>
    <t xml:space="preserve">SO 04 - Přeložka NN </t>
  </si>
  <si>
    <t>{2c2412e3-5391-4077-ae74-9fdca9208392}</t>
  </si>
  <si>
    <t>05</t>
  </si>
  <si>
    <t xml:space="preserve">SO 05 - Elektrostavební část </t>
  </si>
  <si>
    <t>{3c89f689-ec9d-47dc-af27-b578ad0ed97f}</t>
  </si>
  <si>
    <t>06</t>
  </si>
  <si>
    <t xml:space="preserve">SO 06 - Venkovní potrubí </t>
  </si>
  <si>
    <t>{8bcebeb9-c43d-44bb-9333-2bf3b79ed77b}</t>
  </si>
  <si>
    <t>07</t>
  </si>
  <si>
    <t>PS 01 - Strojně technologická část</t>
  </si>
  <si>
    <t>PRO</t>
  </si>
  <si>
    <t>{4efb02de-0da9-4e10-914d-5e9120b38150}</t>
  </si>
  <si>
    <t>08</t>
  </si>
  <si>
    <t>PS 02 - Elektrotechnologická část</t>
  </si>
  <si>
    <t>{4c03c3e8-bbe9-4a8a-8dae-2ab6959a5e91}</t>
  </si>
  <si>
    <t>09</t>
  </si>
  <si>
    <t>VRN</t>
  </si>
  <si>
    <t>VON</t>
  </si>
  <si>
    <t>{37bb3441-3f27-4104-a2f1-9caa154fa6cb}</t>
  </si>
  <si>
    <t>VJ</t>
  </si>
  <si>
    <t>Výkop jámy před vstupem</t>
  </si>
  <si>
    <t>m3</t>
  </si>
  <si>
    <t>37,95</t>
  </si>
  <si>
    <t>odkop akumulací</t>
  </si>
  <si>
    <t>76,85</t>
  </si>
  <si>
    <t>KRYCÍ LIST SOUPISU PRACÍ</t>
  </si>
  <si>
    <t>Objekt:</t>
  </si>
  <si>
    <t>01 - SO 01 - Bourací a demontážní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</si>
  <si>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</si>
  <si>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</si>
  <si>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</si>
  <si>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</si>
  <si>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</si>
  <si>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</si>
  <si>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</si>
  <si>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</si>
  <si>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PSV - Práce a dodávky PSV</t>
  </si>
  <si>
    <t xml:space="preserve">    712 - Povlakové krytiny</t>
  </si>
  <si>
    <t xml:space="preserve">    741 - Elektroinstalace - silnoproud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</si>
  <si>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</si>
  <si>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</si>
  <si>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</si>
  <si>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</si>
  <si>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</si>
  <si>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</si>
  <si>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</si>
  <si>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</si>
  <si>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</si>
  <si>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</si>
  <si>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</si>
  <si>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</si>
  <si>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</si>
  <si>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</si>
  <si>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</si>
  <si>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</si>
  <si>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</si>
  <si>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</si>
  <si>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</si>
  <si>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</si>
  <si>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strojně při souvislé ploše přes 100 do 500 m2, tl. vrstvy do 200 mm</t>
  </si>
  <si>
    <t>m2</t>
  </si>
  <si>
    <t>CS ÚRS 2021 02</t>
  </si>
  <si>
    <t>4</t>
  </si>
  <si>
    <t>1878063846</t>
  </si>
  <si>
    <t>VV</t>
  </si>
  <si>
    <t>30*16  "plocha dotčená stavbou</t>
  </si>
  <si>
    <t>122211101</t>
  </si>
  <si>
    <t>Odkopávky a prokopávky ručně zapažené i nezapažené v hornině třídy těžitelnosti I skupiny 3</t>
  </si>
  <si>
    <t>-1009871722</t>
  </si>
  <si>
    <t>V*0,15  "15% ručního odkopu, podél zdiva, ap.</t>
  </si>
  <si>
    <t>3</t>
  </si>
  <si>
    <t>122251103</t>
  </si>
  <si>
    <t>Odkopávky a prokopávky nezapažené strojně v hornině třídy těžitelnosti I skupiny 3 přes 50 do 100 m3</t>
  </si>
  <si>
    <t>-501960455</t>
  </si>
  <si>
    <t>2*PI*3,825*((1,2+0,6)/2*0,6)*2   "obvod akumulací</t>
  </si>
  <si>
    <t>2*PI*5,4*1,5*0,5*2 "strop akumulací  (vrchlík)</t>
  </si>
  <si>
    <t>Součet</t>
  </si>
  <si>
    <t>v*0,85  "část strojního odkopu</t>
  </si>
  <si>
    <t>131213101</t>
  </si>
  <si>
    <t>Hloubení jam ručně zapažených i nezapažených s urovnáním dna do předepsaného profilu a spádu v hornině třídy těžitelnosti I skupiny 3 soudržných</t>
  </si>
  <si>
    <t>416092874</t>
  </si>
  <si>
    <t>VJ*0,2  "část ručního výkopu potrubí</t>
  </si>
  <si>
    <t>5</t>
  </si>
  <si>
    <t>131251203</t>
  </si>
  <si>
    <t>Hloubení zapažených jam a zářezů strojně s urovnáním dna do předepsaného profilu a spádu v hornině třídy těžitelnosti I skupiny 3 přes 50 do 100 m3</t>
  </si>
  <si>
    <t>2080332345</t>
  </si>
  <si>
    <t>(4,9*2,1+2,4*2,9)*2,2  "obnažení trubního vedení u vstupu do VDJ</t>
  </si>
  <si>
    <t>VJ*0,8 "část strojního výkopu</t>
  </si>
  <si>
    <t>6</t>
  </si>
  <si>
    <t>151101102</t>
  </si>
  <si>
    <t>Zřízení pažení a rozepření stěn rýh pro podzemní vedení příložné pro jakoukoliv mezerovitost, hloubky do 4 m</t>
  </si>
  <si>
    <t>-423243781</t>
  </si>
  <si>
    <t>(5*2+4,9)*2 "</t>
  </si>
  <si>
    <t>7</t>
  </si>
  <si>
    <t>151101112</t>
  </si>
  <si>
    <t>Odstranění pažení a rozepření stěn rýh pro podzemní vedení s uložením materiálu na vzdálenost do 3 m od kraje výkopu příložné, hloubky přes 2 do 4 m</t>
  </si>
  <si>
    <t>1280885513</t>
  </si>
  <si>
    <t>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</si>
  <si>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</si>
  <si>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</si>
  <si>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-1880311455</t>
  </si>
  <si>
    <t>480*0,15  "ornice na meziskládku ke zpětnému použití - polohu zvolí dodavatel</t>
  </si>
  <si>
    <t>9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</si>
  <si>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</si>
  <si>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</si>
  <si>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-276316581</t>
  </si>
  <si>
    <t>VJ+V "uložení výkopku na meziskládku k zpětnému zásypu - místo zajistí dodavatel</t>
  </si>
  <si>
    <t>Ostatní konstrukce a práce-bourání</t>
  </si>
  <si>
    <t>10</t>
  </si>
  <si>
    <t>967032974R</t>
  </si>
  <si>
    <t>Odsekání plošných fasádních prvků předsazených před líc zdiva do 80 mm</t>
  </si>
  <si>
    <t>544711817</t>
  </si>
  <si>
    <t>P</t>
  </si>
  <si>
    <t>Poznámka k položce:
Nápis bude odborně sejmut, restaurován a po rekonstrukci osazen zpět!!</t>
  </si>
  <si>
    <t>3*0,5  "Odstranění nápisu</t>
  </si>
  <si>
    <t>11</t>
  </si>
  <si>
    <t>968082021</t>
  </si>
  <si>
    <t>Vybourání plastových rámů oken s křídly, dveřních zárubní, vrat dveřních zárubní, plochy do 2 m2</t>
  </si>
  <si>
    <t>1013313743</t>
  </si>
  <si>
    <t>2  "ochranné dveře -pos 3-</t>
  </si>
  <si>
    <t>12</t>
  </si>
  <si>
    <t>971052251</t>
  </si>
  <si>
    <t>Vybourání a prorážení otvorů v železobetonových příčkách a zdech základových nebo nadzákladových, plochy do 0,0225 m2, tl. do 450 mm</t>
  </si>
  <si>
    <t>kus</t>
  </si>
  <si>
    <t>871412297</t>
  </si>
  <si>
    <t>Vybourání stávajících prostupů</t>
  </si>
  <si>
    <t>1  "prostup D,  LT d=150, pro potrubí TP d=156</t>
  </si>
  <si>
    <t>1  "prostup E, PVC 110, pro potrubí PP 110</t>
  </si>
  <si>
    <t>2  "prostupy F, ocel DN80, pro potrubí  F d=84</t>
  </si>
  <si>
    <t xml:space="preserve">2  "prostupy G, ocel DN100, pro potrubí TP d=106 </t>
  </si>
  <si>
    <t>2  "prostupy H, ocel DN80, pro potrubí TP d=84</t>
  </si>
  <si>
    <t>1  "prostup NN kabelu</t>
  </si>
  <si>
    <t>13</t>
  </si>
  <si>
    <t>971052351</t>
  </si>
  <si>
    <t>Vybourání a prorážení otvorů v železobetonových příčkách a zdech základových nebo nadzákladových, plochy do 0,09 m2, tl. do 450 mm</t>
  </si>
  <si>
    <t>-2081851823</t>
  </si>
  <si>
    <t>1  "prostup C,  DN 250, pro potrubí TP d=106</t>
  </si>
  <si>
    <t>14</t>
  </si>
  <si>
    <t>976085311</t>
  </si>
  <si>
    <t>Vybourání drobných zámečnických a jiných konstrukcí kanalizačních rámů litinových, z rýhovaného plechu nebo betonových včetně poklopů nebo mříží, plochy do 0,60 m2</t>
  </si>
  <si>
    <t>-338006575</t>
  </si>
  <si>
    <t>1  "vstup do suterénu ocel. poklop 0,6x0,6</t>
  </si>
  <si>
    <t>1  "odpadní jímka s poklopem</t>
  </si>
  <si>
    <t>977151111</t>
  </si>
  <si>
    <t>Jádrové vrty diamantovými korunkami do stavebních materiálů (železobetonu, betonu, cihel, obkladů, dlažeb, kamene) průměru do 35 mm</t>
  </si>
  <si>
    <t>m</t>
  </si>
  <si>
    <t>334158373</t>
  </si>
  <si>
    <t>0,4  "prostup UZ  uzemnění, d=20</t>
  </si>
  <si>
    <t>16</t>
  </si>
  <si>
    <t>977151125</t>
  </si>
  <si>
    <t>Jádrové vrty diamantovými korunkami do stavebních materiálů (železobetonu, betonu, cihel, obkladů, dlažeb, kamene) průměru přes 180 do 200 mm</t>
  </si>
  <si>
    <t>135735284</t>
  </si>
  <si>
    <t>0,42*2  "prostupy A, d=182, potrubí  nerez TP d=54</t>
  </si>
  <si>
    <t>17</t>
  </si>
  <si>
    <t>977151126</t>
  </si>
  <si>
    <t>Jádrové vrty diamantovými korunkami do stavebních materiálů (železobetonu, betonu, cihel, obkladů, dlažeb, kamene) průměru přes 200 do 225 mm</t>
  </si>
  <si>
    <t>-1505712805</t>
  </si>
  <si>
    <t>0,4  "prostup B,  d=225, pro potrubí nerez TP d=106</t>
  </si>
  <si>
    <t>18</t>
  </si>
  <si>
    <t>97716413R</t>
  </si>
  <si>
    <t>Utěsnění potrubí ve vyvrtaném otvoru do DN 250 - dle TZ</t>
  </si>
  <si>
    <t>kpl</t>
  </si>
  <si>
    <t>1208549057</t>
  </si>
  <si>
    <t>Osazení a utěsnění prostupů podle TZ 1.4.3, a D 2.1,  Dodávka TP kusů od objednatele,  mat.:  nerez AISI 316L</t>
  </si>
  <si>
    <t>1 " prostup B , d=225mm - nerez  TP kus d106x3mm</t>
  </si>
  <si>
    <t>2  "prostupy A, d=182,  pro potrubí  nerez TP d=54x2mm</t>
  </si>
  <si>
    <t>1  "prostup C,  DN 250, pro potrubí nerez TP d=106x3mm</t>
  </si>
  <si>
    <t>1  "prostup D,    pro potrubí nerez TP d=156x3mm</t>
  </si>
  <si>
    <t>1  "prostup E,   pro potrubí PP 110, SN12</t>
  </si>
  <si>
    <t>2  "prostupy F,   pro potrubí  nerez  F-kus,  d=84x2mm</t>
  </si>
  <si>
    <t xml:space="preserve">2  "prostupy G,  pro potrubí nerez TP d=106x3mm </t>
  </si>
  <si>
    <t>2  "prostupy H,  pro potrubí nerez TP d=84x2mm</t>
  </si>
  <si>
    <t>1  "prostup el -  kabelový vstup, osadit 2x segmentové těsnění (HDS 100-SSG 18-65)</t>
  </si>
  <si>
    <t>1   "prostup UZ -zemnící průchodka</t>
  </si>
  <si>
    <t>19</t>
  </si>
  <si>
    <t>981511114</t>
  </si>
  <si>
    <t>Demolice konstrukcí objektů postupným rozebíráním konstrukcí ze železobetonu</t>
  </si>
  <si>
    <t>-281120254</t>
  </si>
  <si>
    <t>3,6*4,5*0,1*2  "kce střechy</t>
  </si>
  <si>
    <t>3,2*1*2*0,1  "část podlahy přízemí</t>
  </si>
  <si>
    <t>(PI*1,145*(0,5*0,5-0,45*0,45))*2+(PI*0,4*(0,65*0,65-0,6*0,6))*2+(PI*0,5*(0,825*0,825-0,8*0,8))*2+(PI*0,1*(0,95*0,95-0,8*0,8))*4 "větrací lucerny</t>
  </si>
  <si>
    <t>20</t>
  </si>
  <si>
    <t>981511116</t>
  </si>
  <si>
    <t>Demolice konstrukcí objektů postupným rozebíráním konstrukcí z betonu prostého</t>
  </si>
  <si>
    <t>-81973305</t>
  </si>
  <si>
    <t>(0,6*2+1,3)*0,2*(1,03+1,2) "kce světlíku, včetně sklobet. tvárnic a schodu</t>
  </si>
  <si>
    <t>997</t>
  </si>
  <si>
    <t>Přesun sutě</t>
  </si>
  <si>
    <t>997013501R</t>
  </si>
  <si>
    <t>Odvoz suti a vybouraných hmot na skládku nebo meziskládku se složením, na vzdálenost do 1 km</t>
  </si>
  <si>
    <t>t</t>
  </si>
  <si>
    <t>-183627329</t>
  </si>
  <si>
    <t>22</t>
  </si>
  <si>
    <t>997013509</t>
  </si>
  <si>
    <t>Odvoz suti a vybouraných hmot na skládku nebo meziskládku se složením, na vzdálenost Příplatek k ceně za každý další i započatý 1 km přes 1 km</t>
  </si>
  <si>
    <t>1194148947</t>
  </si>
  <si>
    <t>Poznámka k položce:
Skládka vzdálená 17 km.</t>
  </si>
  <si>
    <t>16,439*16 'Přepočtené koeficientem množství</t>
  </si>
  <si>
    <t>23</t>
  </si>
  <si>
    <t>997013601</t>
  </si>
  <si>
    <t>Poplatek za uložení stavebního odpadu na skládce (skládkovné) z prostého betonu zatříděného do Katalogu odpadů pod kódem 17 01 01</t>
  </si>
  <si>
    <t>1315935286</t>
  </si>
  <si>
    <t>24</t>
  </si>
  <si>
    <t>997013602</t>
  </si>
  <si>
    <t>Poplatek za uložení stavebního odpadu na skládce (skládkovné) z armovaného betonu zatříděného do Katalogu odpadů pod kódem 17 01 01</t>
  </si>
  <si>
    <t>300596994</t>
  </si>
  <si>
    <t>PSV</t>
  </si>
  <si>
    <t>Práce a dodávky PSV</t>
  </si>
  <si>
    <t>712</t>
  </si>
  <si>
    <t>Povlakové krytiny</t>
  </si>
  <si>
    <t>25</t>
  </si>
  <si>
    <t>712400832</t>
  </si>
  <si>
    <t>Odstranění ze střech šikmých přes 10° do 30° krytiny povlakové dvouvrstvé</t>
  </si>
  <si>
    <t>126897152</t>
  </si>
  <si>
    <t>3,6*4,5*2  "kce střešní krytiny</t>
  </si>
  <si>
    <t>741</t>
  </si>
  <si>
    <t>Elektroinstalace - silnoproud</t>
  </si>
  <si>
    <t>26</t>
  </si>
  <si>
    <t>741211837R</t>
  </si>
  <si>
    <t>Demontáž rozvaděče a rozvodů osvětlení, zásuvek uložených na povrchu</t>
  </si>
  <si>
    <t>kpl.</t>
  </si>
  <si>
    <t>769946114</t>
  </si>
  <si>
    <t>27</t>
  </si>
  <si>
    <t>998741201</t>
  </si>
  <si>
    <t>Přesun hmot pro silnoproud stanovený procentní sazbou (%) z ceny vodorovná dopravní vzdálenost do 50 m v objektech výšky do 6 m</t>
  </si>
  <si>
    <t>%</t>
  </si>
  <si>
    <t>2126438553</t>
  </si>
  <si>
    <t>767</t>
  </si>
  <si>
    <t>Konstrukce zámečnické</t>
  </si>
  <si>
    <t>28</t>
  </si>
  <si>
    <t>76763180R</t>
  </si>
  <si>
    <t>Demontáž oken se zasklením</t>
  </si>
  <si>
    <t>-65643394</t>
  </si>
  <si>
    <t>0,975*0,6*2  "okna</t>
  </si>
  <si>
    <t>29</t>
  </si>
  <si>
    <t>767641800</t>
  </si>
  <si>
    <t>Demontáž dveřních zárubní odřezáním od upevnění, plochy dveří do 2,5 m2</t>
  </si>
  <si>
    <t>366543227</t>
  </si>
  <si>
    <t xml:space="preserve">1  "vstupní dveře </t>
  </si>
  <si>
    <t>30</t>
  </si>
  <si>
    <t>767691822</t>
  </si>
  <si>
    <t>Ostatní práce - vyvěšení nebo zavěšení kovových křídel s případným uložením a opětovným zavěšením po provedení stavebních změn dveří, plochy do 2 m2</t>
  </si>
  <si>
    <t>944213908</t>
  </si>
  <si>
    <t>31</t>
  </si>
  <si>
    <t>767661811</t>
  </si>
  <si>
    <t>Demontáž mříží pevných nebo otevíravých</t>
  </si>
  <si>
    <t>-214530699</t>
  </si>
  <si>
    <t>1,1*2  "vstupní mříž</t>
  </si>
  <si>
    <t>32</t>
  </si>
  <si>
    <t>767810811</t>
  </si>
  <si>
    <t>Demontáž větracích mřížek ocelových čtyřhranných neho kruhových</t>
  </si>
  <si>
    <t>-1781348517</t>
  </si>
  <si>
    <t>33</t>
  </si>
  <si>
    <t>767833801</t>
  </si>
  <si>
    <t>Demontáž vnitřních kovových žebříků přímých délky do 2 m</t>
  </si>
  <si>
    <t>1024320728</t>
  </si>
  <si>
    <t>1  "vstup do suterénu</t>
  </si>
  <si>
    <t>34</t>
  </si>
  <si>
    <t>767833802</t>
  </si>
  <si>
    <t>Demontáž vnitřních kovových žebříků přímých délky přes 2 do 5 m</t>
  </si>
  <si>
    <t>648383438</t>
  </si>
  <si>
    <t>2 "vstupy do akumlací</t>
  </si>
  <si>
    <t>35</t>
  </si>
  <si>
    <t>767996801</t>
  </si>
  <si>
    <t>Demontáž ostatních zámečnických konstrukcí o hmotnosti jednotlivých dílů rozebráním do 50 kg</t>
  </si>
  <si>
    <t>kg</t>
  </si>
  <si>
    <t>-447238938</t>
  </si>
  <si>
    <t>760  "vnitřní trubní vedení, armatury</t>
  </si>
  <si>
    <t>36</t>
  </si>
  <si>
    <t>998767201</t>
  </si>
  <si>
    <t>Přesun hmot pro zámečnické konstrukce stanovený procentní sazbou (%) z ceny vodorovná dopravní vzdálenost do 50 m v objektech výšky do 6 m</t>
  </si>
  <si>
    <t>-973108289</t>
  </si>
  <si>
    <t>S</t>
  </si>
  <si>
    <t>Plocha střechy</t>
  </si>
  <si>
    <t>38,77</t>
  </si>
  <si>
    <t>ok</t>
  </si>
  <si>
    <t>okap - délka</t>
  </si>
  <si>
    <t>21,8</t>
  </si>
  <si>
    <t>kce13</t>
  </si>
  <si>
    <t>plocha stropů armakomory</t>
  </si>
  <si>
    <t>17,024</t>
  </si>
  <si>
    <t>kce1</t>
  </si>
  <si>
    <t>Plocha fasádního zdiva</t>
  </si>
  <si>
    <t>30,78</t>
  </si>
  <si>
    <t>kce9</t>
  </si>
  <si>
    <t>plocha stropu akumulace vnější</t>
  </si>
  <si>
    <t>101,788</t>
  </si>
  <si>
    <t>kce10</t>
  </si>
  <si>
    <t>plocha boků akumulace</t>
  </si>
  <si>
    <t>57,68</t>
  </si>
  <si>
    <t>kce12</t>
  </si>
  <si>
    <t>plocha stěn v suterénu armakomory</t>
  </si>
  <si>
    <t>27,648</t>
  </si>
  <si>
    <t xml:space="preserve">02 - SO 02 - Stavební část - vodojem </t>
  </si>
  <si>
    <t>kce3</t>
  </si>
  <si>
    <t>plocha stěn v 1NP armakomory</t>
  </si>
  <si>
    <t>32,304</t>
  </si>
  <si>
    <t>kce5</t>
  </si>
  <si>
    <t>Plocha podlahy v přízemí armakomory</t>
  </si>
  <si>
    <t>3,84</t>
  </si>
  <si>
    <t>kce11</t>
  </si>
  <si>
    <t>Plocha podlahy v suterénu armakomory</t>
  </si>
  <si>
    <t>10,24</t>
  </si>
  <si>
    <t>kce6</t>
  </si>
  <si>
    <t>plocha stropu armakomory</t>
  </si>
  <si>
    <t>14,44</t>
  </si>
  <si>
    <t>kce15</t>
  </si>
  <si>
    <t>čelní stěna suterénu armakomory</t>
  </si>
  <si>
    <t>10,56</t>
  </si>
  <si>
    <t>kce16</t>
  </si>
  <si>
    <t>izolace pod fasádu- založení stěny</t>
  </si>
  <si>
    <t>16,8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</si>
  <si>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</si>
  <si>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</si>
  <si>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</si>
  <si>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</si>
  <si>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</si>
  <si>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99 - Přesun hmot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</si>
  <si>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</si>
  <si>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</si>
  <si>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</si>
  <si>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</si>
  <si>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</si>
  <si>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</si>
  <si>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</si>
  <si>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</si>
  <si>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</si>
  <si>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</si>
  <si>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</si>
  <si>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</si>
  <si>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Zakládání</t>
  </si>
  <si>
    <t>213141113</t>
  </si>
  <si>
    <t>Zřízení vrstvy z geotextilie filtrační, separační, odvodňovací, ochranné, výztužné nebo protierozní v rovině nebo ve sklonu do 1:5, šířky přes 6 do 8,5 m</t>
  </si>
  <si>
    <t>-1471317373</t>
  </si>
  <si>
    <t>(kce9+kce10)*2  "dvě vrstvy</t>
  </si>
  <si>
    <t>2*PI*5,4*1,5*2 "strop akumulací  (vrchlík) vnější</t>
  </si>
  <si>
    <t>2*PI*3,825*1,2*2  "plocha boků akumulace</t>
  </si>
  <si>
    <t>M</t>
  </si>
  <si>
    <t>69311068</t>
  </si>
  <si>
    <t>geotextilie netkaná separační, ochranná, filtrační, drenážní PP 300g/m2</t>
  </si>
  <si>
    <t>-212935470</t>
  </si>
  <si>
    <t>318,936*1,18 'Přepočtené koeficientem množství</t>
  </si>
  <si>
    <t>564231111</t>
  </si>
  <si>
    <t>Podklad nebo podsyp ze štěrkopísku ŠP s rozprostřením, vlhčením a zhutněním, po zhutnění tl. 100 mm</t>
  </si>
  <si>
    <t>1464101988</t>
  </si>
  <si>
    <t>kce9  "strop akumulace -zásyp nopové folie tl. 100mm</t>
  </si>
  <si>
    <t>274316121</t>
  </si>
  <si>
    <t>Základy z betonu prostého pasy z betonu se zvýšenými nároky na prostředí tř. C 25/30</t>
  </si>
  <si>
    <t>1759089429</t>
  </si>
  <si>
    <t>(0,58*0,2+0,35*0,2)*3,9 " základ pod ZB (čelní a zadní stěna)</t>
  </si>
  <si>
    <t>1,2*0,2*2,25*2  "základ pod opěrné zdi</t>
  </si>
  <si>
    <t>274356021</t>
  </si>
  <si>
    <t>Bednění základů z betonu prostého nebo železového pasů pro plochy rovinné zřízení</t>
  </si>
  <si>
    <t>66617091</t>
  </si>
  <si>
    <t>0,2*(3,9*2+0,35*2+0,58*2)   " základ pod ZB</t>
  </si>
  <si>
    <t>274356022</t>
  </si>
  <si>
    <t>Bednění základů z betonu prostého nebo železového pasů pro plochy rovinné odstranění</t>
  </si>
  <si>
    <t>2011778114</t>
  </si>
  <si>
    <t>279113142</t>
  </si>
  <si>
    <t>Základové zdi z tvárnic ztraceného bednění včetně výplně z betonu bez zvláštních nároků na vliv prostředí třídy C 20/25, tloušťky zdiva přes 150 do 200 mm</t>
  </si>
  <si>
    <t>1516248196</t>
  </si>
  <si>
    <t>3,9*0,4+2*0,2*2  "plocha ZB pod obkladové zdivo (zadní a boční stěny), vrchní řady tl.20cm</t>
  </si>
  <si>
    <t>4*0,6  "čelní stěna , 3 řady</t>
  </si>
  <si>
    <t>279113144</t>
  </si>
  <si>
    <t>Základové zdi z tvárnic ztraceného bednění včetně výplně z betonu bez zvláštních nároků na vliv prostředí třídy C 20/25, tloušťky zdiva přes 250 do 300 mm</t>
  </si>
  <si>
    <t>-1060224049</t>
  </si>
  <si>
    <t>3,9*0,4+(1,6*0,6*2)  "plocha ZB pod obkladové zdivo (zadní a boční stěny), tl.30cm</t>
  </si>
  <si>
    <t>4*1,9+4*1,4  "čelní stěna</t>
  </si>
  <si>
    <t>0,4*2,25*2*2+2*2*2  "opěrné zdi, základ obložení  + rozšíření</t>
  </si>
  <si>
    <t>317121101</t>
  </si>
  <si>
    <t>Montáž prefabrikovaných překladů délky do 1500 mm</t>
  </si>
  <si>
    <t>1732922641</t>
  </si>
  <si>
    <t>59321113</t>
  </si>
  <si>
    <t>překlad železobetonový RZP 1490x115x190mm</t>
  </si>
  <si>
    <t>2013346954</t>
  </si>
  <si>
    <t>279311961</t>
  </si>
  <si>
    <t>Základové zdi z betonu prostého bez zvláštních nároků na vliv prostředí tř. C 25/30</t>
  </si>
  <si>
    <t>1482950787</t>
  </si>
  <si>
    <t>0,35*0,2*3,9*2  "podkladní beton pro ZB -přikotvený</t>
  </si>
  <si>
    <t>279351311</t>
  </si>
  <si>
    <t>Bednění základových zdí rovné jednostranné zřízení</t>
  </si>
  <si>
    <t>-2125299243</t>
  </si>
  <si>
    <t>0,2*3,9*2+0,35*2*2  "bednění základů</t>
  </si>
  <si>
    <t>279351312</t>
  </si>
  <si>
    <t>Bednění základových zdí rovné jednostranné odstranění</t>
  </si>
  <si>
    <t>-177852837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</si>
  <si>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</si>
  <si>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</si>
  <si>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485239161</t>
  </si>
  <si>
    <t>(4,76+28,28)*10*0,9*0,001  "výztuž  10bm/m2, R12 0,9kg/bm</t>
  </si>
  <si>
    <t>(0,2*3,9*2)*8*0,4*1,52*0,001  "podkladní beton pro ZB -přikotvení  R16, trny 400mm, 8ks/m2</t>
  </si>
  <si>
    <t>Svislé a kompletní konstrukce</t>
  </si>
  <si>
    <t>311234251</t>
  </si>
  <si>
    <t>Zdivo jednovrstvé z cihel děrovaných nebroušených klasických spojených na pero a drážku na maltu M10, pevnost cihel do P10, tl. zdiva 300 mm</t>
  </si>
  <si>
    <t>1851873512</t>
  </si>
  <si>
    <t>3,8*4*0,5  "atika -  stěny</t>
  </si>
  <si>
    <t>1*0,6*2  "okna</t>
  </si>
  <si>
    <t>312321611</t>
  </si>
  <si>
    <t>Nadzákladové zdi z betonu železového (bez výztuže) výplňové bez zvláštních nároků na vliv prostředí tř. C 30/37</t>
  </si>
  <si>
    <t>1852873908</t>
  </si>
  <si>
    <t>0,8*1,6*0,4  "dobetonávka světlíku kce14</t>
  </si>
  <si>
    <t>312351121</t>
  </si>
  <si>
    <t>Bednění nadzákladových zdí výplňových rovné oboustranné za každou stranu zřízení</t>
  </si>
  <si>
    <t>697651626</t>
  </si>
  <si>
    <t>0,6*1,6*2</t>
  </si>
  <si>
    <t>312351122</t>
  </si>
  <si>
    <t>Bednění nadzákladových zdí výplňových rovné oboustranné za každou stranu odstranění</t>
  </si>
  <si>
    <t>1211267599</t>
  </si>
  <si>
    <t>311362021</t>
  </si>
  <si>
    <t>Výztuž nadzákladových zdí nosných svislých nebo odkloněných od svislice, rovných nebo oblých ze svařovaných sítí z drátů typu KARI</t>
  </si>
  <si>
    <t>-926477484</t>
  </si>
  <si>
    <t>1,6*0,8*2*8*0,001  "KARI 10/8</t>
  </si>
  <si>
    <t xml:space="preserve">10*0,5*11,2*0,001  "světlík roxor R14 </t>
  </si>
  <si>
    <t>313234111</t>
  </si>
  <si>
    <t>Zdivo obkladové z lícových cihel kotvených kotevními sponami pro vzduchovou mezeru dl. 240 mm, š. 115 mm (německý formát 240x115x71 mm) děrovaných</t>
  </si>
  <si>
    <t>304830998</t>
  </si>
  <si>
    <t xml:space="preserve"> Zdivo obkladové - FELDHAUS – SINTRA  K686</t>
  </si>
  <si>
    <t xml:space="preserve">4,4*1,8*2  "boční stěny  </t>
  </si>
  <si>
    <t>(1,1+2,5)*4,4  "čelní a zadní stěna</t>
  </si>
  <si>
    <t>-1*0,9 "dveře</t>
  </si>
  <si>
    <t>31223412R</t>
  </si>
  <si>
    <t>Zdivo obkladové Klinker  FELDHAUS – SINTRA K 686</t>
  </si>
  <si>
    <t>391860863</t>
  </si>
  <si>
    <t>30,78*1,05 'Přepočtené koeficientem množství</t>
  </si>
  <si>
    <t>313234322</t>
  </si>
  <si>
    <t>Kotvení lícovaného zdiva konzolovými kotvami do zdiva nad otvory</t>
  </si>
  <si>
    <t>1344005</t>
  </si>
  <si>
    <t>1,2 "nad vstupní dveře</t>
  </si>
  <si>
    <t>3112321VD</t>
  </si>
  <si>
    <t>Nadpraží z lícového zdiva FELDHAUS se třemi tyčemi (staveništní prefabrikát)</t>
  </si>
  <si>
    <t>-1649380056</t>
  </si>
  <si>
    <t xml:space="preserve">1  "OSTĚNÍ VSTUPU DO OBJEKTU, PŘEKLAD </t>
  </si>
  <si>
    <t>316231235</t>
  </si>
  <si>
    <t>Ukončující (nenosné - krycí) vrstvy vodorovné nebo šikmé z cihel pálených na maltu MVC nebo MC včetně spárování lícových pevnosti P 60, dl. 240 mm (německý formát 240x115x71 mm) děrovaných nastojato (tl. 115 mm)</t>
  </si>
  <si>
    <t>344541333</t>
  </si>
  <si>
    <t xml:space="preserve">(2*2,1)*0,24  " ostění Klinker NF , dveře - SINTRA K686 </t>
  </si>
  <si>
    <t>31623136R</t>
  </si>
  <si>
    <t>Ostění Klinker NF , SINTRA K686 - dodávka</t>
  </si>
  <si>
    <t>15808586</t>
  </si>
  <si>
    <t>1,008*1,05 'Přepočtené koeficientem množství</t>
  </si>
  <si>
    <t>64494111R</t>
  </si>
  <si>
    <t xml:space="preserve">Montáž průvětrníků nebo mřížek odvětrávacích </t>
  </si>
  <si>
    <t>1054759186</t>
  </si>
  <si>
    <t xml:space="preserve">4,3*3/0,75  "větrací mřížka 2x7cm do nemaltované spáry,(boční a čelní stěna)  po 3 cihlách - min 75cm2 na 20m2 zdiva </t>
  </si>
  <si>
    <t>5534142R</t>
  </si>
  <si>
    <t>Větrací profil systému Klinker - nerezový</t>
  </si>
  <si>
    <t>-1453088952</t>
  </si>
  <si>
    <t>Vodorovné konstrukce</t>
  </si>
  <si>
    <t>411321616</t>
  </si>
  <si>
    <t>Stropy z betonu železového (bez výztuže) stropů deskových, plochých střech, desek balkonových, desek hřibových stropů včetně hlavic hřibových sloupů tř. C 30/37</t>
  </si>
  <si>
    <t>-649280375</t>
  </si>
  <si>
    <t>1*0,15*0,1 "strop armakomory - dobetonávka vstupu do podklroví</t>
  </si>
  <si>
    <t>pi*0,5*0,5*0,1*2  " dobetonávka kopulí</t>
  </si>
  <si>
    <t>411351011</t>
  </si>
  <si>
    <t>Bednění stropních konstrukcí - bez podpěrné konstrukce desek tloušťky stropní desky přes 5 do 25 cm zřízení</t>
  </si>
  <si>
    <t>-369242684</t>
  </si>
  <si>
    <t>(0,1*2*1)  "strop vstupu do podkroví</t>
  </si>
  <si>
    <t>2*pi*0,5*2  "dobetonávka kopulí</t>
  </si>
  <si>
    <t>411351012</t>
  </si>
  <si>
    <t>Bednění stropních konstrukcí - bez podpěrné konstrukce desek tloušťky stropní desky přes 5 do 25 cm odstranění</t>
  </si>
  <si>
    <t>-2043964299</t>
  </si>
  <si>
    <t>411354311</t>
  </si>
  <si>
    <t>Podpěrná konstrukce stropů - desek, kleneb a skořepin výška podepření do 4 m tloušťka stropu přes 5 do 15 cm zřízení</t>
  </si>
  <si>
    <t>-2096804354</t>
  </si>
  <si>
    <t>0,1*1  "strop plocha</t>
  </si>
  <si>
    <t>pi*0,5*0,5*2  "dobetonávka kopulí</t>
  </si>
  <si>
    <t>411354312</t>
  </si>
  <si>
    <t>Podpěrná konstrukce stropů - desek, kleneb a skořepin výška podepření do 4 m tloušťka stropu přes 5 do 15 cm odstranění</t>
  </si>
  <si>
    <t>343077889</t>
  </si>
  <si>
    <t>411362021</t>
  </si>
  <si>
    <t xml:space="preserve"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</t>
  </si>
  <si>
    <t>-762081443</t>
  </si>
  <si>
    <t>1*0,1*0,1*160*0,001  "strop přibetonávka</t>
  </si>
  <si>
    <t>pi*0,5*0,5*0,1*2*160*0,001  "dobetonávka kopulí</t>
  </si>
  <si>
    <t>417321414</t>
  </si>
  <si>
    <t>Ztužující pásy a věnce z betonu železového (bez výztuže) tř. C 20/25</t>
  </si>
  <si>
    <t>2101294183</t>
  </si>
  <si>
    <t>3,8*4*0,2*0,3  " věnec  obvodového zdiva</t>
  </si>
  <si>
    <t>417351115</t>
  </si>
  <si>
    <t>Bednění bočnic ztužujících pásů a věnců včetně vzpěr zřízení</t>
  </si>
  <si>
    <t>-2071890845</t>
  </si>
  <si>
    <t>3,8*4*0,2*2  " věnec  obvodového zdiva</t>
  </si>
  <si>
    <t>417351116</t>
  </si>
  <si>
    <t>Bednění bočnic ztužujících pásů a věnců včetně vzpěr odstranění</t>
  </si>
  <si>
    <t>1473697757</t>
  </si>
  <si>
    <t>37</t>
  </si>
  <si>
    <t>417361821</t>
  </si>
  <si>
    <t>Výztuž ztužujících pásů a věnců z betonářské oceli 10 505 (R) nebo BSt 500</t>
  </si>
  <si>
    <t>-1089611298</t>
  </si>
  <si>
    <t>1,4*0,09 'Přepočtené koeficientem množství</t>
  </si>
  <si>
    <t>Komunikace pozemní</t>
  </si>
  <si>
    <t>38</t>
  </si>
  <si>
    <t>596811120</t>
  </si>
  <si>
    <t>Kladení dlažby komunikací pro pěší s vyplněním spár a se smetením přebytečného materiálu na vzdálenost do 3 m s ložem z kameniva těženého tl. do 30 mm velikosti dlaždic do 0,09 m2 (bez zámku), pro plochy do 50 m2</t>
  </si>
  <si>
    <t>-1721515287</t>
  </si>
  <si>
    <t>1,3*1,1  "vstupní podesta</t>
  </si>
  <si>
    <t>39</t>
  </si>
  <si>
    <t>59631103R</t>
  </si>
  <si>
    <t>dlažba  cihelná 200x100x45mm - hrubý řez - Klinker - Radeberg</t>
  </si>
  <si>
    <t>-1912392567</t>
  </si>
  <si>
    <t>1,43*50 'Přepočtené koeficientem množství</t>
  </si>
  <si>
    <t>40</t>
  </si>
  <si>
    <t>451577777</t>
  </si>
  <si>
    <t>Podklad nebo lože pod dlažbu (přídlažbu) v ploše vodorovné nebo ve sklonu do 1:5, tloušťky od 30 do 150 mm z kameniva těženého</t>
  </si>
  <si>
    <t>-1956940456</t>
  </si>
  <si>
    <t>Úpravy povrchů, podlahy a osazování výplní</t>
  </si>
  <si>
    <t>41</t>
  </si>
  <si>
    <t>612131101</t>
  </si>
  <si>
    <t>Podkladní a spojovací vrstva vnitřních omítaných ploch cementový postřik nanášený ručně celoplošně stěn</t>
  </si>
  <si>
    <t>418099935</t>
  </si>
  <si>
    <t>42</t>
  </si>
  <si>
    <t>612331121</t>
  </si>
  <si>
    <t>Omítka cementová vnitřních ploch nanášená ručně jednovrstvá, tloušťky do 10 mm hladká svislých konstrukcí stěn</t>
  </si>
  <si>
    <t>-1766843712</t>
  </si>
  <si>
    <t>kce12+kce3  "vnitřní stěny armakomory, vyrovnání pod obklad</t>
  </si>
  <si>
    <t>43</t>
  </si>
  <si>
    <t>637121113</t>
  </si>
  <si>
    <t>Okapový chodník z kameniva s udusáním a urovnáním povrchu z kačírku tl. 200 mm</t>
  </si>
  <si>
    <t>809254903</t>
  </si>
  <si>
    <t>4*3*0,3  "okapový chodník  krytý podhrabovými desekami</t>
  </si>
  <si>
    <t>44</t>
  </si>
  <si>
    <t>596811121R</t>
  </si>
  <si>
    <t>Kladení dlažby z betonových prvků</t>
  </si>
  <si>
    <t>25057327</t>
  </si>
  <si>
    <t>45</t>
  </si>
  <si>
    <t>59232541R</t>
  </si>
  <si>
    <t xml:space="preserve">betonová podhrabová deska 2510x300x50mm </t>
  </si>
  <si>
    <t>685525714</t>
  </si>
  <si>
    <t>46</t>
  </si>
  <si>
    <t>941111121</t>
  </si>
  <si>
    <t>Montáž lešení řadového trubkového lehkého pracovního s podlahami s provozním zatížením tř. 3 do 200 kg/m2 šířky tř. W09 přes 0,9 do 1,2 m, výšky do 10 m</t>
  </si>
  <si>
    <t>-1884631795</t>
  </si>
  <si>
    <t>(8*5,5+3,2*2,5)"práce na armakomorách,  venkovní + vnitřní stěny, odhad 120 dnů</t>
  </si>
  <si>
    <t>47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</si>
  <si>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</si>
  <si>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</si>
  <si>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-2110700407</t>
  </si>
  <si>
    <t>52*120 'Přepočtené koeficientem množství</t>
  </si>
  <si>
    <t>48</t>
  </si>
  <si>
    <t>941111821</t>
  </si>
  <si>
    <t>Demontáž lešení řadového trubkového lehkého pracovního s podlahami s provozním zatížením tř. 3 do 200 kg/m2 šířky tř. W09 přes 0,9 do 1,2 m, výšky do 10 m</t>
  </si>
  <si>
    <t>-1170924839</t>
  </si>
  <si>
    <t>49</t>
  </si>
  <si>
    <t>952903112</t>
  </si>
  <si>
    <t>Vyčištění objektů čistíren odpadních vod, nádrží, žlabů nebo kanálů světlé výšky prostoru do 3,5 m</t>
  </si>
  <si>
    <t>-636191938</t>
  </si>
  <si>
    <t>PI*3,625*3,625*2 "plocha akumulace VDJ</t>
  </si>
  <si>
    <t>3,2*3,2*2 " podlahová plocha armakomory</t>
  </si>
  <si>
    <t>50</t>
  </si>
  <si>
    <t>953961111</t>
  </si>
  <si>
    <t>Kotvy chemické s vyvrtáním otvoru do betonu, železobetonu nebo tvrdého kamene tmel, velikost M 8, hloubka 80 mm</t>
  </si>
  <si>
    <t>1740050971</t>
  </si>
  <si>
    <t>12  "kotvení žebříků</t>
  </si>
  <si>
    <t>51</t>
  </si>
  <si>
    <t>953961112</t>
  </si>
  <si>
    <t>Kotvy chemické s vyvrtáním otvoru do betonu, železobetonu nebo tvrdého kamene tmel, velikost M 10, hloubka 90 mm</t>
  </si>
  <si>
    <t>-288064293</t>
  </si>
  <si>
    <t>8  "kotvení rámu poklopu stropu</t>
  </si>
  <si>
    <t>52</t>
  </si>
  <si>
    <t>953961115R</t>
  </si>
  <si>
    <t>Kotvy chemické s vyvrtáním otvoru do betonu, železobetonu nebo tvrdého kamene tmel, velikost M 18, hloubka 200 mm</t>
  </si>
  <si>
    <t>656382996</t>
  </si>
  <si>
    <t>8*2  "kotvy pro dobetonávku kopulí</t>
  </si>
  <si>
    <t>10  "dobetonávka světlíku</t>
  </si>
  <si>
    <t>53</t>
  </si>
  <si>
    <t>977131110</t>
  </si>
  <si>
    <t>1228654031</t>
  </si>
  <si>
    <t>12*0,3  "přikotvení bet. základu -roxor d16</t>
  </si>
  <si>
    <t>54</t>
  </si>
  <si>
    <t>985112112</t>
  </si>
  <si>
    <t>-1728381414</t>
  </si>
  <si>
    <t>kce10*0,3  "boky akumulace, odhad 30% povrchu</t>
  </si>
  <si>
    <t>55</t>
  </si>
  <si>
    <t>985112132</t>
  </si>
  <si>
    <t>-2132787823</t>
  </si>
  <si>
    <t>kce9*0,3   "stropy akumulací - 30%</t>
  </si>
  <si>
    <t>56</t>
  </si>
  <si>
    <t>985131111</t>
  </si>
  <si>
    <t>Očištění ploch stěn, rubu kleneb a podlah tlakovou vodou</t>
  </si>
  <si>
    <t>1561651918</t>
  </si>
  <si>
    <t>kce13+kce12+kce11+kce10+kce9+kce5+kce3</t>
  </si>
  <si>
    <t>57</t>
  </si>
  <si>
    <t>985311112</t>
  </si>
  <si>
    <t>266796892</t>
  </si>
  <si>
    <t>Poznámka k položce:
Doporučená aplikace  Vandex CRS 05</t>
  </si>
  <si>
    <t>kce10*0,3  "boky akumulací</t>
  </si>
  <si>
    <t>58</t>
  </si>
  <si>
    <t>849089784</t>
  </si>
  <si>
    <t>Poznámka k položce:
Doporučená aplikace  Vandex UNIOMOERTEL 1</t>
  </si>
  <si>
    <t>3,2*0,15*4  "ubourané strany stropu v přízemí, sanace IV</t>
  </si>
  <si>
    <t>59</t>
  </si>
  <si>
    <t>985311312</t>
  </si>
  <si>
    <t>-774348757</t>
  </si>
  <si>
    <t>kce9*0,3  "stropy</t>
  </si>
  <si>
    <t>60</t>
  </si>
  <si>
    <t>985312114</t>
  </si>
  <si>
    <t>CS ÚRS 2021 01</t>
  </si>
  <si>
    <t>-1164337633</t>
  </si>
  <si>
    <t xml:space="preserve">Poznámka k položce:
Doporučená aplikace: membrána na bázi rekrystalizace VANDEX - BB75, šedý </t>
  </si>
  <si>
    <t>pi*0,6*0,6*2  "kopule akumulací - sanace V</t>
  </si>
  <si>
    <t>0,5*0,5*5  "odpadní jímka v suterénu</t>
  </si>
  <si>
    <t>61</t>
  </si>
  <si>
    <t>985323112</t>
  </si>
  <si>
    <t>-1011761325</t>
  </si>
  <si>
    <t>kce5+kce11  "podlahy armakomory - adhezní můstek</t>
  </si>
  <si>
    <t xml:space="preserve">kce13  "stropy </t>
  </si>
  <si>
    <t>62</t>
  </si>
  <si>
    <t>619325131R</t>
  </si>
  <si>
    <t>-183587489</t>
  </si>
  <si>
    <t>Poznámka k položce:
Doporučená aplikace VANDEX CRS 05</t>
  </si>
  <si>
    <t>0,5*4  "odpadní jímka dno/stěny</t>
  </si>
  <si>
    <t>99</t>
  </si>
  <si>
    <t>Přesun hmot</t>
  </si>
  <si>
    <t>63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</si>
  <si>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</si>
  <si>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</si>
  <si>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-1617773275</t>
  </si>
  <si>
    <t>711</t>
  </si>
  <si>
    <t>Izolace proti vodě, vlhkosti a plynům</t>
  </si>
  <si>
    <t>64</t>
  </si>
  <si>
    <t>711111011</t>
  </si>
  <si>
    <t>Provedení izolace proti zemní vlhkosti natěradly a tmely za studena na ploše vodorovné V nátěrem suspensí asfaltovou</t>
  </si>
  <si>
    <t>381343308</t>
  </si>
  <si>
    <t>kce9  "strop akumulace</t>
  </si>
  <si>
    <t>65</t>
  </si>
  <si>
    <t>711112011</t>
  </si>
  <si>
    <t>Provedení izolace proti zemní vlhkosti natěradly a tmely za studena na ploše svislé S nátěrem suspensí asfaltovou</t>
  </si>
  <si>
    <t>-678519479</t>
  </si>
  <si>
    <t xml:space="preserve">kce15   "čelní stěna suterénu armakomory </t>
  </si>
  <si>
    <t>kce10  "boky akumulace</t>
  </si>
  <si>
    <t>66</t>
  </si>
  <si>
    <t>11163153</t>
  </si>
  <si>
    <t>emulze asfaltová penetrační</t>
  </si>
  <si>
    <t>litr</t>
  </si>
  <si>
    <t>595143770</t>
  </si>
  <si>
    <t>Poznámka k položce:
ref.: DEKPRIMER</t>
  </si>
  <si>
    <t>170,028*0,3 'Přepočtené koeficientem množství</t>
  </si>
  <si>
    <t>67</t>
  </si>
  <si>
    <t>711121131</t>
  </si>
  <si>
    <t>Provedení izolace proti zemní vlhkosti natěradly a tmely za horka na ploše vodorovné V nátěrem asfaltovým</t>
  </si>
  <si>
    <t>-1806730584</t>
  </si>
  <si>
    <t>kce9  "lože z horkého asfaltu - strop akumulace</t>
  </si>
  <si>
    <t>kce9  "zátěr povrchu izolace z pěnoskla</t>
  </si>
  <si>
    <t>68</t>
  </si>
  <si>
    <t>711122131</t>
  </si>
  <si>
    <t>Provedení izolace proti zemní vlhkosti natěradly a tmely za horka na ploše svislé S nátěrem asfaltovým</t>
  </si>
  <si>
    <t>941234239</t>
  </si>
  <si>
    <t>kce10  "lože z horkého asfaltu - boky akumulace</t>
  </si>
  <si>
    <t>kce10  "zátěr povrchu izolace z pěnoskla</t>
  </si>
  <si>
    <t>69</t>
  </si>
  <si>
    <t>11161346</t>
  </si>
  <si>
    <t>asfalt oxidovaný stavebně izolační</t>
  </si>
  <si>
    <t>736064399</t>
  </si>
  <si>
    <t>318,936*0,0038 'Přepočtené koeficientem množství</t>
  </si>
  <si>
    <t>70</t>
  </si>
  <si>
    <t>711141559</t>
  </si>
  <si>
    <t>Provedení izolace proti zemní vlhkosti pásy přitavením NAIP na ploše vodorovné V</t>
  </si>
  <si>
    <t>792166343</t>
  </si>
  <si>
    <t>kce9*2  "dvě vrstvy - strop akumulace</t>
  </si>
  <si>
    <t>3,8*3,8  "parotěs , strop armakomory</t>
  </si>
  <si>
    <t>71</t>
  </si>
  <si>
    <t>711142559</t>
  </si>
  <si>
    <t>Provedení izolace proti zemní vlhkosti pásy přitavením NAIP na ploše svislé S</t>
  </si>
  <si>
    <t>491591504</t>
  </si>
  <si>
    <t>kce10*2  "boky akumulace - dvě vrstvy</t>
  </si>
  <si>
    <t xml:space="preserve">4,8*2,2  "čelní stěna suterénu armakomory </t>
  </si>
  <si>
    <t>4*3*1,4  "zvýšení izolace pod fasádu</t>
  </si>
  <si>
    <t>72</t>
  </si>
  <si>
    <t>62855001</t>
  </si>
  <si>
    <t>pás asfaltový natavitelný modifikovaný SBS tl 4,0mm s vložkou z polyesterové rohože a spalitelnou PE fólií nebo jemnozrnným minerálním posypem na horním povrchu</t>
  </si>
  <si>
    <t>156102266</t>
  </si>
  <si>
    <t>Poznámka k položce:
Ref.: ELASTEK 40 SPECIAL MINERAL</t>
  </si>
  <si>
    <t>6*3*1  "zvýšení izolace pod fasádu</t>
  </si>
  <si>
    <t>177,468*1,16 'Přepočtené koeficientem množství</t>
  </si>
  <si>
    <t>73</t>
  </si>
  <si>
    <t>62855022</t>
  </si>
  <si>
    <t>pás asfaltový natavitelný modifikovaný SBS tl 5,3mm s odolností proti prorůstání kořínků s vložkou ze polyesterové rohože a hrubozrnným břidličným posypem na horním povrchu</t>
  </si>
  <si>
    <t>1053975963</t>
  </si>
  <si>
    <t>Poznámka k položce:
ref.: ELASTEK 50 GARDEN</t>
  </si>
  <si>
    <t>159,468*1,16 'Přepočtené koeficientem množství</t>
  </si>
  <si>
    <t>74</t>
  </si>
  <si>
    <t>62853004</t>
  </si>
  <si>
    <t>pás asfaltový natavitelný modifikovaný SBS tl 4,0mm s vložkou ze skleněné tkaniny a spalitelnou PE fólií nebo jemnozrnným minerálním posypem na horním povrchu</t>
  </si>
  <si>
    <t>1435770476</t>
  </si>
  <si>
    <t xml:space="preserve">Poznámka k položce:
Ref. : GLASTEK 40 SPECIAL MINERAL </t>
  </si>
  <si>
    <t>kce16*1,15  "izolace podzemní části s 15%rezervou na přesah a ohyb</t>
  </si>
  <si>
    <t>kce6   "strop v armakomoře</t>
  </si>
  <si>
    <t>kce15*1,15  "čelní stěna suterénu armakomory s 15% rezervou na přesah a ohyb</t>
  </si>
  <si>
    <t>45,904*1,15 'Přepočtené koeficientem množství</t>
  </si>
  <si>
    <t>75</t>
  </si>
  <si>
    <t>711161212</t>
  </si>
  <si>
    <t>Izolace proti zemní vlhkosti a beztlakové vodě nopovými fóliemi na ploše svislé S vrstva ochranná, odvětrávací a drenážní výška nopku 8,0 mm, tl. fólie do 0,6 mm</t>
  </si>
  <si>
    <t>320576488</t>
  </si>
  <si>
    <t>Poznámka k položce:
Ref.: GUTTABETA N</t>
  </si>
  <si>
    <t>76</t>
  </si>
  <si>
    <t>711161115</t>
  </si>
  <si>
    <t>Izolace proti zemní vlhkosti a beztlakové vodě nopovými fóliemi na ploše vodorovné V vrstva ochranná, odvětrávací a drenážní výška nopku 20,0 mm, tl. fólie do 1,0 mm</t>
  </si>
  <si>
    <t>276843400</t>
  </si>
  <si>
    <t>Poznámka k položce:
ref.:  DEKDREN T20</t>
  </si>
  <si>
    <t>101,788*1,1 'Přepočtené koeficientem množství</t>
  </si>
  <si>
    <t>77</t>
  </si>
  <si>
    <t>711161215</t>
  </si>
  <si>
    <t>Izolace proti zemní vlhkosti a beztlakové vodě nopovými fóliemi na ploše svislé S vrstva ochranná, odvětrávací a drenážní výška nopku 20,0 mm, tl. fólie do 1,0 mm</t>
  </si>
  <si>
    <t>-932831388</t>
  </si>
  <si>
    <t>57,68*1,1 'Přepočtené koeficientem množství</t>
  </si>
  <si>
    <t>78</t>
  </si>
  <si>
    <t>998711201</t>
  </si>
  <si>
    <t>Přesun hmot pro izolace proti vodě, vlhkosti a plynům stanovený procentní sazbou (%) z ceny vodorovná dopravní vzdálenost do 50 m v objektech výšky do 6 m</t>
  </si>
  <si>
    <t>-2075284033</t>
  </si>
  <si>
    <t>713</t>
  </si>
  <si>
    <t>Izolace tepelné</t>
  </si>
  <si>
    <t>79</t>
  </si>
  <si>
    <t>713111111</t>
  </si>
  <si>
    <t>Montáž tepelné izolace stropů rohožemi, pásy, dílci, deskami, bloky (izolační materiál ve specifikaci) vrchem bez překrytí lepenkou kladenými volně</t>
  </si>
  <si>
    <t>1911592706</t>
  </si>
  <si>
    <t>3,2*3,2*2  "strop dvě vrstvy</t>
  </si>
  <si>
    <t>80</t>
  </si>
  <si>
    <t>63148104</t>
  </si>
  <si>
    <t>deska tepelně izolační minerální univerzální λ=0,038-0,039 tl 100mm</t>
  </si>
  <si>
    <t>-201962663</t>
  </si>
  <si>
    <t>20,48*1,02 'Přepočtené koeficientem množství</t>
  </si>
  <si>
    <t>81</t>
  </si>
  <si>
    <t>713131141</t>
  </si>
  <si>
    <t>Montáž tepelné izolace stěn rohožemi, pásy, deskami, dílci, bloky (izolační materiál ve specifikaci) lepením celoplošně</t>
  </si>
  <si>
    <t>-1927779867</t>
  </si>
  <si>
    <t xml:space="preserve">3,2*4*0,75*2  "vnitřní stěna atiky, dvě vrstvy  </t>
  </si>
  <si>
    <t>82</t>
  </si>
  <si>
    <t>63148101</t>
  </si>
  <si>
    <t>deska tepelně izolační minerální univerzální λ=0,038-0,039 tl 50mm</t>
  </si>
  <si>
    <t>1907050886</t>
  </si>
  <si>
    <t>19,2*1,05 'Přepočtené koeficientem množství</t>
  </si>
  <si>
    <t>83</t>
  </si>
  <si>
    <t>2023234132</t>
  </si>
  <si>
    <t>Poznámka k položce:
lepeno PC 56</t>
  </si>
  <si>
    <t>4*1,1  "čelní stěna</t>
  </si>
  <si>
    <t>84</t>
  </si>
  <si>
    <t>63482250</t>
  </si>
  <si>
    <t>deska tepelně izolační z pěnového skla pevnost v tlaku 900kPa λ=0,043-0,044 tl 100mm</t>
  </si>
  <si>
    <t>620725780</t>
  </si>
  <si>
    <t>Poznámka k položce:
ref.:  FOAMGLAS® READY BLOCK T3+</t>
  </si>
  <si>
    <t>4,4*1,05 'Přepočtené koeficientem množství</t>
  </si>
  <si>
    <t>85</t>
  </si>
  <si>
    <t>713131141R</t>
  </si>
  <si>
    <t>Montáž tepelné izolace stěn rohožemi, pásy, deskami, dílci, bloky (izolační materiál ve specifikaci) lepením asfaltem za horka zplna, jednovrstvá</t>
  </si>
  <si>
    <t>-123407219</t>
  </si>
  <si>
    <t>Poznámka k položce:
lepeno PC56</t>
  </si>
  <si>
    <t>Kce10  "boky akumulací</t>
  </si>
  <si>
    <t xml:space="preserve">4*3*0,6  "zadní a boční stěny - základy </t>
  </si>
  <si>
    <t>86</t>
  </si>
  <si>
    <t>63482261</t>
  </si>
  <si>
    <t>deska tepelně izolační z pěnového skla pevnost v tlaku 1600kPa λ=0,049-0,050 tl 140mm</t>
  </si>
  <si>
    <t>-269255623</t>
  </si>
  <si>
    <t>64,88*1,05 'Přepočtené koeficientem množství</t>
  </si>
  <si>
    <t>87</t>
  </si>
  <si>
    <t>713131143</t>
  </si>
  <si>
    <t>Montáž tepelné izolace stěn rohožemi, pásy, deskami, dílci, bloky (izolační materiál ve specifikaci) lepením celoplošně s mechanickým kotvením</t>
  </si>
  <si>
    <t>159427999</t>
  </si>
  <si>
    <t>Poznámka k položce:
kotvena kotevním kombinovaným systémem lícového zdiva - LUTZ,HALFEN</t>
  </si>
  <si>
    <t>kce1  "izolace fasády</t>
  </si>
  <si>
    <t>88</t>
  </si>
  <si>
    <t>63148162</t>
  </si>
  <si>
    <t>deska tepelně izolační minerální provětrávaných fasád λ=0,033-0,035 tl 120mm</t>
  </si>
  <si>
    <t>-395824929</t>
  </si>
  <si>
    <t>89</t>
  </si>
  <si>
    <t>713141111</t>
  </si>
  <si>
    <t>Montáž tepelné izolace střech plochých rohožemi, pásy, deskami, dílci, bloky (izolační materiál ve specifikaci) přilepenými asfaltem za horka zplna, jednovrstvá</t>
  </si>
  <si>
    <t>-1266719107</t>
  </si>
  <si>
    <t>90</t>
  </si>
  <si>
    <t>-1826976721</t>
  </si>
  <si>
    <t>101,788*1,05 'Přepočtené koeficientem množství</t>
  </si>
  <si>
    <t>91</t>
  </si>
  <si>
    <t>713191133</t>
  </si>
  <si>
    <t>Montáž tepelné izolace stavebních konstrukcí - doplňky a konstrukční součásti podlah, stropů vrchem nebo střech překrytím fólií položenou volně s přelepením spojů</t>
  </si>
  <si>
    <t>-1326869227</t>
  </si>
  <si>
    <t xml:space="preserve">3,2*3,2*2  "strop </t>
  </si>
  <si>
    <t>3,2*4*0,75*2  "vnitřní stěna atiky,</t>
  </si>
  <si>
    <t>92</t>
  </si>
  <si>
    <t>28329029</t>
  </si>
  <si>
    <t>fólie kontaktní difuzně propustná pro doplňkovou hydroizolační vrstvu, monolitická třívrstvá PES/PP 150-160g/m2</t>
  </si>
  <si>
    <t>372072632</t>
  </si>
  <si>
    <t>39,68*1,1655 'Přepočtené koeficientem množství</t>
  </si>
  <si>
    <t>93</t>
  </si>
  <si>
    <t>998713201</t>
  </si>
  <si>
    <t>Přesun hmot pro izolace tepelné stanovený procentní sazbou (%) z ceny vodorovná dopravní vzdálenost do 50 m v objektech výšky do 6 m</t>
  </si>
  <si>
    <t>-1843400369</t>
  </si>
  <si>
    <t>751</t>
  </si>
  <si>
    <t>Vzduchotechnika</t>
  </si>
  <si>
    <t>94</t>
  </si>
  <si>
    <t>751398022</t>
  </si>
  <si>
    <t>Montáž ostatních zařízení větrací mřížky stěnové, průřezu přes 0,04 do 0,100 m2</t>
  </si>
  <si>
    <t>706523822</t>
  </si>
  <si>
    <t>95</t>
  </si>
  <si>
    <t>56245601R</t>
  </si>
  <si>
    <t>mřížka větrací hranatá plast se síťovinou 250x250mm</t>
  </si>
  <si>
    <t>-909189317</t>
  </si>
  <si>
    <t>2  "vnitřní - odvětrání  komor, vč. filtru z netkané textilie , -d-</t>
  </si>
  <si>
    <t>96</t>
  </si>
  <si>
    <t>55341425</t>
  </si>
  <si>
    <t>mřížka větrací nerezová se síťovinou 250x250mm</t>
  </si>
  <si>
    <t>1097985120</t>
  </si>
  <si>
    <t>3   "venkovní mřížky,  -e-</t>
  </si>
  <si>
    <t>97</t>
  </si>
  <si>
    <t>751525082</t>
  </si>
  <si>
    <t>Montáž potrubí plastového kruhového bez příruby, průměru přes 100 do 200 mm</t>
  </si>
  <si>
    <t>-143623706</t>
  </si>
  <si>
    <t>98</t>
  </si>
  <si>
    <t>42981649</t>
  </si>
  <si>
    <t>trouba pevná PVC D 100mm do 45°C</t>
  </si>
  <si>
    <t>-1423584610</t>
  </si>
  <si>
    <t>4,9*2  " odvětrání akumulací  -f-</t>
  </si>
  <si>
    <t>9,8*1,1 'Přepočtené koeficientem množství</t>
  </si>
  <si>
    <t>42981651</t>
  </si>
  <si>
    <t>trouba pevná PVC D 150mm do 45°C</t>
  </si>
  <si>
    <t>928514851</t>
  </si>
  <si>
    <t>4,9  "vzduch do suterénu aramakomory,  -j-</t>
  </si>
  <si>
    <t>4,9*1,1 'Přepočtené koeficientem množství</t>
  </si>
  <si>
    <t>100</t>
  </si>
  <si>
    <t>751526172</t>
  </si>
  <si>
    <t>Montáž oblouku do plastového potrubí kruhového bez příruby, průměru přes 100 do 200 mm</t>
  </si>
  <si>
    <t>1226312407</t>
  </si>
  <si>
    <t>101</t>
  </si>
  <si>
    <t>42981812</t>
  </si>
  <si>
    <t>oblouk PVC 90° D 100mm</t>
  </si>
  <si>
    <t>-1199761561</t>
  </si>
  <si>
    <t>102</t>
  </si>
  <si>
    <t>42981809R</t>
  </si>
  <si>
    <t>oblouk PVC 15° DN 110mm</t>
  </si>
  <si>
    <t>-1485148880</t>
  </si>
  <si>
    <t>103</t>
  </si>
  <si>
    <t>42981814</t>
  </si>
  <si>
    <t>oblouk PVC 90° D 150mm</t>
  </si>
  <si>
    <t>-1819389160</t>
  </si>
  <si>
    <t>104</t>
  </si>
  <si>
    <t>42981684R</t>
  </si>
  <si>
    <t>spojka vnější PVC DN 110</t>
  </si>
  <si>
    <t>946915167</t>
  </si>
  <si>
    <t>1  " U přesuvka s vložkou z netkané textilie,  -i-</t>
  </si>
  <si>
    <t>105</t>
  </si>
  <si>
    <t>751572102</t>
  </si>
  <si>
    <t>Závěs kruhového potrubí pomocí objímky, kotvené do betonu průměru potrubí přes 100 do 200 mm</t>
  </si>
  <si>
    <t>-1912123839</t>
  </si>
  <si>
    <t>4,9  "standart (MP-MRI-HILTI), vč. závit. tyče M8 - nerez trubní objímka -5ks</t>
  </si>
  <si>
    <t>2*4,9  "standart (MP-MRI-HILTI), vč. závit. tyče M8 - nerez trubní objímka - 8ks</t>
  </si>
  <si>
    <t>106</t>
  </si>
  <si>
    <t>998751201</t>
  </si>
  <si>
    <t>Přesun hmot pro vzduchotechniku stanovený procentní sazbou (%) z ceny vodorovná dopravní vzdálenost do 50 m v objektech výšky do 12 m</t>
  </si>
  <si>
    <t>1019144934</t>
  </si>
  <si>
    <t>762</t>
  </si>
  <si>
    <t>Konstrukce tesařské</t>
  </si>
  <si>
    <t>107</t>
  </si>
  <si>
    <t>762081150</t>
  </si>
  <si>
    <t>Práce společné pro tesařské konstrukce hoblování hraněného řeziva přímo na staveništi</t>
  </si>
  <si>
    <t>-66801077</t>
  </si>
  <si>
    <t>Krokve - viditelné konce</t>
  </si>
  <si>
    <t>1*0,1*0,14*16  "100/140</t>
  </si>
  <si>
    <t>21,7*0,02*0,15  " nárožní prkno</t>
  </si>
  <si>
    <t>4*1*0,1*0,14  "vaznice  -C-, 100/140</t>
  </si>
  <si>
    <t>108</t>
  </si>
  <si>
    <t>762083111</t>
  </si>
  <si>
    <t>Práce společné pro tesařské konstrukce impregnace řeziva máčením proti dřevokaznému hmyzu a houbám, třída ohrožení 1 a 2 (dřevo v interiéru)</t>
  </si>
  <si>
    <t>1134989233</t>
  </si>
  <si>
    <t>109</t>
  </si>
  <si>
    <t>762085112</t>
  </si>
  <si>
    <t>Práce společné pro tesařské konstrukce montáž ocelových spojovacích prostředků (materiál ve specifikaci) svorníků, šroubů délky přes 150 do 300 mm</t>
  </si>
  <si>
    <t>2006423511</t>
  </si>
  <si>
    <t>24+40  "kotvení pozednic, -2-, -10-</t>
  </si>
  <si>
    <t>110</t>
  </si>
  <si>
    <t>54879443R</t>
  </si>
  <si>
    <t>úhelník 90°, 70x70/ 55x2mm</t>
  </si>
  <si>
    <t>291367848</t>
  </si>
  <si>
    <t>40  "kotvení krokve, -10-</t>
  </si>
  <si>
    <t>111</t>
  </si>
  <si>
    <t>31197005</t>
  </si>
  <si>
    <t>tyč závitová Pz 4.6 M14</t>
  </si>
  <si>
    <t>760739690</t>
  </si>
  <si>
    <t>24*0,25  "kotvy</t>
  </si>
  <si>
    <t>112</t>
  </si>
  <si>
    <t>953961214</t>
  </si>
  <si>
    <t>Kotvy chemické s vyvrtáním otvoru do betonu, železobetonu nebo tvrdého kamene chemická patrona, velikost M 16, hloubka 125 mm</t>
  </si>
  <si>
    <t>-1183276905</t>
  </si>
  <si>
    <t>24  "kotvy -3-</t>
  </si>
  <si>
    <t>113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</si>
  <si>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</si>
  <si>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</si>
  <si>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-1471350969</t>
  </si>
  <si>
    <t>21,7  "nárožní prkno   2/150</t>
  </si>
  <si>
    <t>34  "pomocné prkno 2/100</t>
  </si>
  <si>
    <t>17,1  "pomocné latě  2/4</t>
  </si>
  <si>
    <t>114</t>
  </si>
  <si>
    <t>60511093</t>
  </si>
  <si>
    <t>řezivo jehličnaté boční omítané š 80-160mm tl 23mm dl 4-6m</t>
  </si>
  <si>
    <t>498946853</t>
  </si>
  <si>
    <t>34*0,02*0,1  "pomocné</t>
  </si>
  <si>
    <t>17,1*0,02*0,04  "pomocné latě  2/4</t>
  </si>
  <si>
    <t>115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</si>
  <si>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</si>
  <si>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</si>
  <si>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-2066015409</t>
  </si>
  <si>
    <t>4*1,41+4*1,42  "krokev -A1-, -A2-,  100/140</t>
  </si>
  <si>
    <t>4*2,82+4*2,85  "krokev  -B1, -B2-, 100/140</t>
  </si>
  <si>
    <t>4*5  "vaznice  -C-, 100/140</t>
  </si>
  <si>
    <t>3,69+3,74+1,66   "zavětrování, -C-, -D-, sloupek -H- , 140/140</t>
  </si>
  <si>
    <t>(3,85+3,9)*2  "pozednice, -F-, -G-,  160/140</t>
  </si>
  <si>
    <t>116</t>
  </si>
  <si>
    <t>60512130</t>
  </si>
  <si>
    <t>hranol stavební řezivo průřezu do 224cm2 do dl 6m</t>
  </si>
  <si>
    <t>-1955866833</t>
  </si>
  <si>
    <t>(4*1,41+4*1,42)*0,1*0,14  "krokev -A1-, -A2-,  100/140</t>
  </si>
  <si>
    <t>(4*2,82+4*2,85)*0,1*0,14  "krokev  -B1, -B2-, 100/140</t>
  </si>
  <si>
    <t>4*5*0,1*0,14  "vaznice  -C-, 100/140</t>
  </si>
  <si>
    <t>(3,69+3,74+1,66)*0,14*0,14   "zavětrování, -C-, -D-, sloupek -H- , 140/140</t>
  </si>
  <si>
    <t>(3,85+3,9)*2*0,16*0,14  "pozednice, -F-, -G-,  160/140</t>
  </si>
  <si>
    <t>117</t>
  </si>
  <si>
    <t>762342314</t>
  </si>
  <si>
    <t>Bednění a laťování montáž laťování střech složitých sklonu do 60° při osové vzdálenosti latí přes 150 do 360 mm</t>
  </si>
  <si>
    <t>603120102</t>
  </si>
  <si>
    <t>38,77   "plocha střechy , D.2.5</t>
  </si>
  <si>
    <t>118</t>
  </si>
  <si>
    <t>762342441</t>
  </si>
  <si>
    <t>Bednění a laťování montáž lišt trojúhelníkových nebo kontralatí</t>
  </si>
  <si>
    <t>-1167581348</t>
  </si>
  <si>
    <t>(1,41+1,42+2,82+2,85+5)*4  "kontralatě 50/30</t>
  </si>
  <si>
    <t>119</t>
  </si>
  <si>
    <t>60514106</t>
  </si>
  <si>
    <t>řezivo jehličnaté lať pevnostní třída S10-13 průřez 40x60mm</t>
  </si>
  <si>
    <t>-917806976</t>
  </si>
  <si>
    <t>54*0,03*0,05  "kontralatě</t>
  </si>
  <si>
    <t>91*0,04*0,03  "latě</t>
  </si>
  <si>
    <t>120</t>
  </si>
  <si>
    <t>762395000</t>
  </si>
  <si>
    <t>Spojovací prostředky krovů, bednění a laťování, nadstřešních konstrukcí svory, prkna, hřebíky, pásová ocel, vruty</t>
  </si>
  <si>
    <t>73301905</t>
  </si>
  <si>
    <t>0,147+1,281+0,19</t>
  </si>
  <si>
    <t>121</t>
  </si>
  <si>
    <t>762842231</t>
  </si>
  <si>
    <t>Montáž podbíjení střech šikmých, vnějšího přesahu šířky přes 0,8 m z hoblovaných prken z palubek</t>
  </si>
  <si>
    <t>-1799847972</t>
  </si>
  <si>
    <t xml:space="preserve"> 16,23  "přesah krovu, D.2.5</t>
  </si>
  <si>
    <t>122</t>
  </si>
  <si>
    <t>61191155</t>
  </si>
  <si>
    <t>palubky obkladové smrk profil klasický 19x116mm jakost A/B</t>
  </si>
  <si>
    <t>1686127888</t>
  </si>
  <si>
    <t>16,23*1,05 'Přepočtené koeficientem množství</t>
  </si>
  <si>
    <t>123</t>
  </si>
  <si>
    <t>762895000</t>
  </si>
  <si>
    <t>Spojovací prostředky záklopu stropů, stropnic, podbíjení hřebíky, svory</t>
  </si>
  <si>
    <t>-817314727</t>
  </si>
  <si>
    <t>16,23*0,025</t>
  </si>
  <si>
    <t>124</t>
  </si>
  <si>
    <t>998762101</t>
  </si>
  <si>
    <t>Přesun hmot pro konstrukce tesařské stanovený z hmotnosti přesunovaného materiálu vodorovná dopravní vzdálenost do 50 m v objektech výšky do 6 m</t>
  </si>
  <si>
    <t>-784441689</t>
  </si>
  <si>
    <t>764</t>
  </si>
  <si>
    <t>Konstrukce klempířské</t>
  </si>
  <si>
    <t>125</t>
  </si>
  <si>
    <t>764212664</t>
  </si>
  <si>
    <t>Oplechování střešních prvků z pozinkovaného plechu s povrchovou úpravou okapu okapovým plechem střechy rovné rš 330 mm</t>
  </si>
  <si>
    <t>872858148</t>
  </si>
  <si>
    <t>126</t>
  </si>
  <si>
    <t>764511601</t>
  </si>
  <si>
    <t>Žlab podokapní z pozinkovaného plechu s povrchovou úpravou včetně háků a čel půlkruhový do rš 280 mm</t>
  </si>
  <si>
    <t>1887296230</t>
  </si>
  <si>
    <t>ok/4</t>
  </si>
  <si>
    <t>127</t>
  </si>
  <si>
    <t>764511641</t>
  </si>
  <si>
    <t>Žlab podokapní z pozinkovaného plechu s povrchovou úpravou včetně háků a čel kotlík oválný (trychtýřový), rš žlabu/průměr svodu do 250/90 mm</t>
  </si>
  <si>
    <t>80197257</t>
  </si>
  <si>
    <t>128</t>
  </si>
  <si>
    <t>764518621</t>
  </si>
  <si>
    <t>Svod z pozinkovaného plechu s upraveným povrchem včetně objímek, kolen a odskoků kruhový, průměru do 90 mm</t>
  </si>
  <si>
    <t>-1585563303</t>
  </si>
  <si>
    <t>129</t>
  </si>
  <si>
    <t>998764101</t>
  </si>
  <si>
    <t>Přesun hmot pro konstrukce klempířské stanovený z hmotnosti přesunovaného materiálu vodorovná dopravní vzdálenost do 50 m v objektech výšky do 6 m</t>
  </si>
  <si>
    <t>-1239052594</t>
  </si>
  <si>
    <t>765</t>
  </si>
  <si>
    <t>Krytina skládaná</t>
  </si>
  <si>
    <t>130</t>
  </si>
  <si>
    <t>765113011</t>
  </si>
  <si>
    <t>Krytina keramická drážková sklonu střechy do 30° na sucho velkoformátová režná</t>
  </si>
  <si>
    <t>-2060419389</t>
  </si>
  <si>
    <t xml:space="preserve">S  "plocha střechy - </t>
  </si>
  <si>
    <t>131</t>
  </si>
  <si>
    <t>765113112</t>
  </si>
  <si>
    <t>Krytina keramická drážková sklonu střechy do 30° okapová hrana s větracím pásem kovovým</t>
  </si>
  <si>
    <t>1782050861</t>
  </si>
  <si>
    <t>5,45*4  "okap</t>
  </si>
  <si>
    <t>132</t>
  </si>
  <si>
    <t>765113331</t>
  </si>
  <si>
    <t>Krytina keramická drážková sklonu střechy do 30° hřeben na sucho bez větracího pásu s podhřebenovými větracími taškami velkoformátovými z hřebenáčů režných</t>
  </si>
  <si>
    <t>-282989703</t>
  </si>
  <si>
    <t>0,5</t>
  </si>
  <si>
    <t>133</t>
  </si>
  <si>
    <t>765113211</t>
  </si>
  <si>
    <t>Krytina keramická drážková sklonu střechy do 30° nárožní hrana na sucho s větracím lepícím pásem kovovým z hřebenáčů režných</t>
  </si>
  <si>
    <t>1644445122</t>
  </si>
  <si>
    <t>5*4  "nároží</t>
  </si>
  <si>
    <t>134</t>
  </si>
  <si>
    <t>765191023</t>
  </si>
  <si>
    <t>Montáž pojistné hydroizolační nebo parotěsné fólie kladené ve sklonu přes 20° s lepenými přesahy na bednění nebo tepelnou izolaci</t>
  </si>
  <si>
    <t>325448952</t>
  </si>
  <si>
    <t>135</t>
  </si>
  <si>
    <t>28329039</t>
  </si>
  <si>
    <t>fólie kontaktní difuzně propustná pro doplňkovou hydroizolační vrstvu skládaných větraných fasád s otevřenými spárami (spára max 30 mm, max.30% plochy)</t>
  </si>
  <si>
    <t>-80580272</t>
  </si>
  <si>
    <t>38,77*1,15 'Přepočtené koeficientem množství</t>
  </si>
  <si>
    <t>136</t>
  </si>
  <si>
    <t>998765101</t>
  </si>
  <si>
    <t>Přesun hmot pro krytiny skládané stanovený z hmotnosti přesunovaného materiálu vodorovná dopravní vzdálenost do 50 m na objektech výšky do 6 m</t>
  </si>
  <si>
    <t>-546915457</t>
  </si>
  <si>
    <t>766</t>
  </si>
  <si>
    <t>Konstrukce truhlářské</t>
  </si>
  <si>
    <t>137</t>
  </si>
  <si>
    <t>766660411</t>
  </si>
  <si>
    <t>Montáž dveřních křídel dřevěných nebo plastových vchodových dveří včetně rámu do zdiva jednokřídlových bez nadsvětlíku</t>
  </si>
  <si>
    <t>-1460047151</t>
  </si>
  <si>
    <t>138</t>
  </si>
  <si>
    <t>61140500R</t>
  </si>
  <si>
    <t>dveře jednokřídlé plastové bílé plné max rozměru otvoru 2,42m2 bezpečnostní třídy RC2</t>
  </si>
  <si>
    <t>1015006042</t>
  </si>
  <si>
    <t>Poznámka k položce:
bílá, 7 komorový syst., vč. kování VD M2, hliníkový práh s přerušeným tepel. mostem</t>
  </si>
  <si>
    <t>1*2,1  "vchodové dveře -a-</t>
  </si>
  <si>
    <t>2,1*1,1 'Přepočtené koeficientem množství</t>
  </si>
  <si>
    <t>139</t>
  </si>
  <si>
    <t>61140512R</t>
  </si>
  <si>
    <t>dveře jednokřídlé plastové bílé plné s PUR výplní, vzduchotěsné</t>
  </si>
  <si>
    <t>48965891</t>
  </si>
  <si>
    <t>0,7*1,33*2  "vstup do akumulací</t>
  </si>
  <si>
    <t>140</t>
  </si>
  <si>
    <t>998766201</t>
  </si>
  <si>
    <t>Přesun hmot pro konstrukce truhlářské stanovený procentní sazbou (%) z ceny vodorovná dopravní vzdálenost do 50 m v objektech výšky do 6 m</t>
  </si>
  <si>
    <t>-1529439890</t>
  </si>
  <si>
    <t>141</t>
  </si>
  <si>
    <t>767211001</t>
  </si>
  <si>
    <t>Montáž výrobků z kompozitů schodišťových stupňů z pochůzných litých roštů délky do 1 000 mm</t>
  </si>
  <si>
    <t>-2063134222</t>
  </si>
  <si>
    <t>4*2   "schodiště do akumulačních nádrží, 2ks</t>
  </si>
  <si>
    <t>142</t>
  </si>
  <si>
    <t>63126086R</t>
  </si>
  <si>
    <t>stupeň schodišťový z kompozitních litých roštů 890x250x38mm</t>
  </si>
  <si>
    <t>-316174007</t>
  </si>
  <si>
    <t>143</t>
  </si>
  <si>
    <t>63126091R</t>
  </si>
  <si>
    <t>stupeň schodišťový z kompozitních litých roštů 1000x38x250mm</t>
  </si>
  <si>
    <t>-664663105</t>
  </si>
  <si>
    <t>144</t>
  </si>
  <si>
    <t>767221003</t>
  </si>
  <si>
    <t>Montáž výrobků z kompozitů zábradlí, kotveného do železobetonu</t>
  </si>
  <si>
    <t>39987548</t>
  </si>
  <si>
    <t>(0,98+0,25)*2  "zábradlí ke schodišti - kompozit , D.2.6</t>
  </si>
  <si>
    <t>0,942+0,735   " zábradlí u žebříku Z2, madlo odklápěcí</t>
  </si>
  <si>
    <t>145</t>
  </si>
  <si>
    <t>63126080</t>
  </si>
  <si>
    <t>zábradlí kompozitní - madlo, jedna vodorovná výplň, výška 1,1m</t>
  </si>
  <si>
    <t>-284083786</t>
  </si>
  <si>
    <t>146</t>
  </si>
  <si>
    <t>767591002</t>
  </si>
  <si>
    <t>Montáž výrobků z kompozitů podlah nebo podest z pochůzných litých roštů hmotnosti přes 15 do 30 kg/m2</t>
  </si>
  <si>
    <t>-1147358165</t>
  </si>
  <si>
    <t>0,47*0,49  "rošt nad odpadní jímku P1 , D.2.7</t>
  </si>
  <si>
    <t>0,97*3,15  "rošt podlahový P2  D.2.7</t>
  </si>
  <si>
    <t>0,97*2,44  "rošt podlahový  P3   D.2.7</t>
  </si>
  <si>
    <t>147</t>
  </si>
  <si>
    <t>6312600R</t>
  </si>
  <si>
    <t>rošt kompozitní pochůzný litý,bez zábradlí, včetně nosné kce a kotevních prvků</t>
  </si>
  <si>
    <t>-1010050582</t>
  </si>
  <si>
    <t>148</t>
  </si>
  <si>
    <t>767662210</t>
  </si>
  <si>
    <t>Montáž mříží otvíravých</t>
  </si>
  <si>
    <t>-800622238</t>
  </si>
  <si>
    <t>1,16*1,95  "vstupní nerez mříž  D.2.8</t>
  </si>
  <si>
    <t>149</t>
  </si>
  <si>
    <t>611762429R</t>
  </si>
  <si>
    <t>Mříž jednokřídlá otvíravá - nerez - s rámem</t>
  </si>
  <si>
    <t>-953932731</t>
  </si>
  <si>
    <t>Poznámka k položce:
svařovaná ocel AISI 304 L, hmotnost 47,05kg - dodávka včetně kotevních prvků</t>
  </si>
  <si>
    <t>1 " vstupní mříž 1160 x 1950, D.2.8</t>
  </si>
  <si>
    <t>150</t>
  </si>
  <si>
    <t>767835003</t>
  </si>
  <si>
    <t>Montáž výrobků z kompozitů nástěnného žebříku bez ochranného koše, kotveného do železobetonu</t>
  </si>
  <si>
    <t>297075297</t>
  </si>
  <si>
    <t>151</t>
  </si>
  <si>
    <t>63126082R</t>
  </si>
  <si>
    <t>žebřík nástěnný kompozitní nástěnný, 3,39 m</t>
  </si>
  <si>
    <t>-1393620565</t>
  </si>
  <si>
    <t>3,39  "žebřík Z2, kompozitní , vč. nerez kotevních prvků a odklopného madla, D.2.6</t>
  </si>
  <si>
    <t>152</t>
  </si>
  <si>
    <t>767861011</t>
  </si>
  <si>
    <t>Montáž vnitřních kovových žebříků přímých délky přes 2 do 5 m, ukotvených do betonu</t>
  </si>
  <si>
    <t>-1181602437</t>
  </si>
  <si>
    <t>153</t>
  </si>
  <si>
    <t>44983027R</t>
  </si>
  <si>
    <t>žebřík výstupový jednoduchý přímý z nerezové oceli AISI 316L</t>
  </si>
  <si>
    <t>-2042502149</t>
  </si>
  <si>
    <t>Poznámka k položce:
včetně výsuvného madla</t>
  </si>
  <si>
    <t xml:space="preserve">2  "Z1,  nerez žebřík, včetně 2x madla,  D.2.6, dl= 2,67m  </t>
  </si>
  <si>
    <t>154</t>
  </si>
  <si>
    <t>767834112R</t>
  </si>
  <si>
    <t>Dodávka a montáž ochranného koše svařovaného nerez AISI316L</t>
  </si>
  <si>
    <t>-1795994859</t>
  </si>
  <si>
    <t>0,78*2  "ochanné koše dodatečně svařenépro žebříky P1</t>
  </si>
  <si>
    <t>155</t>
  </si>
  <si>
    <t>767991003</t>
  </si>
  <si>
    <t>Montáž výrobků z kompozitů pomocné nebo nosné konstrukce z profilů hmotnosti přes 2,5 do 5 kg/m</t>
  </si>
  <si>
    <t>1390712134</t>
  </si>
  <si>
    <t>156</t>
  </si>
  <si>
    <t>63126104R</t>
  </si>
  <si>
    <t xml:space="preserve">profily kompozitní U, L, vč. kotevních a spojovacích prvků </t>
  </si>
  <si>
    <t>1889118096</t>
  </si>
  <si>
    <t>2,51  "schodiště U 200x55</t>
  </si>
  <si>
    <t>(2+8,2+5,8)  "pororošty  L 76x76x9,5</t>
  </si>
  <si>
    <t>(0,98*5)  "pororošty I 120x60x6</t>
  </si>
  <si>
    <t>23,41*1,02 'Přepočtené koeficientem množství</t>
  </si>
  <si>
    <t>157</t>
  </si>
  <si>
    <t>767995113</t>
  </si>
  <si>
    <t>Montáž ostatních atypických zámečnických konstrukcí hmotnosti přes 10 do 20 kg</t>
  </si>
  <si>
    <t>594007717</t>
  </si>
  <si>
    <t>14,4  "stožár pro anténu D.2.10</t>
  </si>
  <si>
    <t>158</t>
  </si>
  <si>
    <t>55261305R</t>
  </si>
  <si>
    <t>trubka z ušlechtilé oceli (nerez)  d= 40x2</t>
  </si>
  <si>
    <t>-319659085</t>
  </si>
  <si>
    <t xml:space="preserve">7,4   "stožár  vč. výroby a kotevních prvků </t>
  </si>
  <si>
    <t>159</t>
  </si>
  <si>
    <t>998767101</t>
  </si>
  <si>
    <t>Přesun hmot pro zámečnické konstrukce stanovený z hmotnosti přesunovaného materiálu vodorovná dopravní vzdálenost do 50 m v objektech výšky do 6 m</t>
  </si>
  <si>
    <t>-318999647</t>
  </si>
  <si>
    <t>771</t>
  </si>
  <si>
    <t>Podlahy z dlaždic</t>
  </si>
  <si>
    <t>160</t>
  </si>
  <si>
    <t>771111011</t>
  </si>
  <si>
    <t>Příprava podkladu před provedením dlažby vysátí podlah</t>
  </si>
  <si>
    <t>456735434</t>
  </si>
  <si>
    <t>161</t>
  </si>
  <si>
    <t>771121011</t>
  </si>
  <si>
    <t>Příprava podkladu před provedením dlažby nátěr penetrační na podlahu</t>
  </si>
  <si>
    <t>-1842050648</t>
  </si>
  <si>
    <t>162</t>
  </si>
  <si>
    <t>771151023R</t>
  </si>
  <si>
    <t>Příprava podkladu před provedením dlažby vyrovnávací stěrka min.pevnosti 30 MPa, tloušťky přes 5 do 8 mm</t>
  </si>
  <si>
    <t>761106305</t>
  </si>
  <si>
    <t>163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</si>
  <si>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</si>
  <si>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</si>
  <si>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-1366168630</t>
  </si>
  <si>
    <t>3,2*1,2  "plocha podlahy v přízemí armakomory</t>
  </si>
  <si>
    <t>3,2*3,2 "plocha podlahy  v suterénu armakomory</t>
  </si>
  <si>
    <t>164</t>
  </si>
  <si>
    <t>59761409</t>
  </si>
  <si>
    <t>dlažba keramická slinutá protiskluzná do interiéru i exteriéru pro vysoké mechanické namáhání přes 9 do 12ks/m2</t>
  </si>
  <si>
    <t>286471648</t>
  </si>
  <si>
    <t>Poznámka k položce:
Ref.: dlaždice slinutá TAURUS GRANIT BISKAY, 298 x 298 x 9 mm</t>
  </si>
  <si>
    <t>14,08*1,03 'Přepočtené koeficientem množství</t>
  </si>
  <si>
    <t>165</t>
  </si>
  <si>
    <t>771577111</t>
  </si>
  <si>
    <t>Montáž podlah z dlaždic keramických lepených flexibilním lepidlem Příplatek k cenám za plochu do 5 m2 jednotlivě</t>
  </si>
  <si>
    <t>-889816227</t>
  </si>
  <si>
    <t>166</t>
  </si>
  <si>
    <t>771161022</t>
  </si>
  <si>
    <t>Příprava podkladu před provedením dlažby montáž profilu ukončujícího profilu pro schodové hrany a ukončení dlažby</t>
  </si>
  <si>
    <t>-895443136</t>
  </si>
  <si>
    <t>3,2*2  "hrana v přízemí</t>
  </si>
  <si>
    <t>167</t>
  </si>
  <si>
    <t>59054140</t>
  </si>
  <si>
    <t>profil schodový protiskluzový ušlechtilá ocel V2A R10 V6 2x1000mm</t>
  </si>
  <si>
    <t>994536864</t>
  </si>
  <si>
    <t>6,4*1,1 'Přepočtené koeficientem množství</t>
  </si>
  <si>
    <t>168</t>
  </si>
  <si>
    <t>998771201</t>
  </si>
  <si>
    <t>Přesun hmot pro podlahy z dlaždic stanovený procentní sazbou (%) z ceny vodorovná dopravní vzdálenost do 50 m v objektech výšky do 6 m</t>
  </si>
  <si>
    <t>-234319977</t>
  </si>
  <si>
    <t>781</t>
  </si>
  <si>
    <t>Dokončovací práce - obklady</t>
  </si>
  <si>
    <t>169</t>
  </si>
  <si>
    <t>781121011</t>
  </si>
  <si>
    <t>Příprava podkladu před provedením obkladu nátěr penetrační na stěnu</t>
  </si>
  <si>
    <t>1009320367</t>
  </si>
  <si>
    <t>170</t>
  </si>
  <si>
    <t>781131112</t>
  </si>
  <si>
    <t>Izolace stěny pod obklad izolace nátěrem nebo stěrkou ve dvou vrstvách</t>
  </si>
  <si>
    <t>177215998</t>
  </si>
  <si>
    <t>3,2*4*2,16  " stěny v suterénu armakomory</t>
  </si>
  <si>
    <t>171</t>
  </si>
  <si>
    <t>781474114</t>
  </si>
  <si>
    <t>Montáž obkladů vnitřních stěn z dlaždic keramických lepených flexibilním lepidlem maloformátových hladkých přes 19 do 22 ks/m2</t>
  </si>
  <si>
    <t>-1186048395</t>
  </si>
  <si>
    <t>3,2*4*2,68  "stěny v 1NP arma komory</t>
  </si>
  <si>
    <t>-1*2 "dveře</t>
  </si>
  <si>
    <t>Mezisoučet</t>
  </si>
  <si>
    <t xml:space="preserve">kce12 " stěny v suterénu armakomory </t>
  </si>
  <si>
    <t>172</t>
  </si>
  <si>
    <t>59761040</t>
  </si>
  <si>
    <t>obklad keramický hladký přes 19 do 22ks/m2</t>
  </si>
  <si>
    <t>803975595</t>
  </si>
  <si>
    <t>Poznámka k položce:
Ref." obkládačka RAKO POOL, 198 x 248 x 6,8 mm, (bílá, světle a tmavě modrá), skladba podle PD.</t>
  </si>
  <si>
    <t>59,952*1,03 'Přepočtené koeficientem množství</t>
  </si>
  <si>
    <t>173</t>
  </si>
  <si>
    <t>998781201</t>
  </si>
  <si>
    <t>Přesun hmot pro obklady keramické stanovený procentní sazbou (%) z ceny vodorovná dopravní vzdálenost do 50 m v objektech výšky do 6 m</t>
  </si>
  <si>
    <t>840064021</t>
  </si>
  <si>
    <t>782</t>
  </si>
  <si>
    <t>Dokončovací práce - obklady z kamene</t>
  </si>
  <si>
    <t>174</t>
  </si>
  <si>
    <t>782111413R</t>
  </si>
  <si>
    <t>Montáž obkladů stěn z měkkých kamenů kladených do malty s upravením stran na místě přisekáním</t>
  </si>
  <si>
    <t>726375071</t>
  </si>
  <si>
    <t>3,2*1,2+(2,25+0,5)*2*2  "obklad opěrných zdí</t>
  </si>
  <si>
    <t>175</t>
  </si>
  <si>
    <t>58381086</t>
  </si>
  <si>
    <t>kámen lomový upravený štípaný (80, 40, 20 cm) pískovec</t>
  </si>
  <si>
    <t>1252508219</t>
  </si>
  <si>
    <t>14,84*0,35*3,1</t>
  </si>
  <si>
    <t>176</t>
  </si>
  <si>
    <t>327265031</t>
  </si>
  <si>
    <t>Zdivo nadzákladové opěrné z betonových bloků - systém suchého zdění ukončení opěrné zdi krycí deskou přírodní (šedou)</t>
  </si>
  <si>
    <t>1689379640</t>
  </si>
  <si>
    <t>2,25*2 " krycí desky  -Prefa výrobek</t>
  </si>
  <si>
    <t>177</t>
  </si>
  <si>
    <t>998782101</t>
  </si>
  <si>
    <t>Přesun hmot pro obklady kamenné stanovený z hmotnosti přesunovaného materiálu vodorovná dopravní vzdálenost do 50 m v objektech výšky do 6 m</t>
  </si>
  <si>
    <t>1179787628</t>
  </si>
  <si>
    <t>783</t>
  </si>
  <si>
    <t>Dokončovací práce - nátěry</t>
  </si>
  <si>
    <t>178</t>
  </si>
  <si>
    <t>783218111</t>
  </si>
  <si>
    <t>Lazurovací nátěr tesařských konstrukcí dvojnásobný syntetický</t>
  </si>
  <si>
    <t>-1523932976</t>
  </si>
  <si>
    <t>Poznámka k položce:
Ref.: Xyladecor Oversol</t>
  </si>
  <si>
    <t>21,7*0,15*2 "nárožní prkno -I-  20/150</t>
  </si>
  <si>
    <t>16,23*2 "prkenný záklop -K-</t>
  </si>
  <si>
    <t>(0,02+0,04)*2*17,1  "pomocná lať -hoblovaná</t>
  </si>
  <si>
    <t>179</t>
  </si>
  <si>
    <t>783809203</t>
  </si>
  <si>
    <t>Montáž ozdobných prvků na fasádní plochy (materiál ve specifikaci ) plošných, tvaru pravidelného, průměru nebo výšky (šířky) lepené plochy přes 150 do 200 mm</t>
  </si>
  <si>
    <t>-62447168</t>
  </si>
  <si>
    <t>22 "zpětná montáž repasovaného nápisu  -Vodojem Kláštěr Hradiště-</t>
  </si>
  <si>
    <t>784</t>
  </si>
  <si>
    <t>Dokončovací práce - malby a tapety</t>
  </si>
  <si>
    <t>180</t>
  </si>
  <si>
    <t>784181121</t>
  </si>
  <si>
    <t>Penetrace podkladu jednonásobná hloubková akrylátová bezbarvá v místnostech výšky do 3,80 m</t>
  </si>
  <si>
    <t>1635102523</t>
  </si>
  <si>
    <t>181</t>
  </si>
  <si>
    <t>784211103R</t>
  </si>
  <si>
    <t>Malby z malířských směsí otěruvzdorných za mokra trojnásobné, bílé za mokra otěruvzdorné výborně v místnostech výšky přes 3,80 do 5,00 m</t>
  </si>
  <si>
    <t>186022665</t>
  </si>
  <si>
    <t>Trojnásobný nátěr -  akrylát silikonový BISIL PROFI</t>
  </si>
  <si>
    <t>3,2*3,2  "strop armakomory přízemí</t>
  </si>
  <si>
    <t xml:space="preserve">3,2*(1,2+0,12*2+0,17*4)  "strop suterénu armakomory </t>
  </si>
  <si>
    <t>nz</t>
  </si>
  <si>
    <t>plocha pro náhradnízásobník</t>
  </si>
  <si>
    <t>z</t>
  </si>
  <si>
    <t>zásyp vhodnou zeminou</t>
  </si>
  <si>
    <t>81,698</t>
  </si>
  <si>
    <t>skl</t>
  </si>
  <si>
    <t>skládka</t>
  </si>
  <si>
    <t>14,37</t>
  </si>
  <si>
    <t xml:space="preserve">03 - SO 03 - Oplocení a terénní úpravy </t>
  </si>
  <si>
    <t xml:space="preserve">    9 - Ostatní konstrukce a práce, bourání</t>
  </si>
  <si>
    <t xml:space="preserve">    998 - Přesun hmot</t>
  </si>
  <si>
    <t>113151111</t>
  </si>
  <si>
    <t>Rozebírání zpevněných ploch s přemístěním na skládku na vzdálenost do 20 m nebo s naložením na dopravní prostředek ze silničních panelů</t>
  </si>
  <si>
    <t>699947860</t>
  </si>
  <si>
    <t>nz  "odstranění plochy pro náhradní zásobení - panely investora</t>
  </si>
  <si>
    <t>113152112</t>
  </si>
  <si>
    <t>Odstranění podkladů zpevněných ploch s přemístěním na skládku na vzdálenost do 20 m nebo s naložením na dopravní prostředek z kameniva drceného</t>
  </si>
  <si>
    <t>606141024</t>
  </si>
  <si>
    <t>nz*0,1  "plocha pro náhradní zásobník - odstranění</t>
  </si>
  <si>
    <t>122251102</t>
  </si>
  <si>
    <t>Odkopávky a prokopávky nezapažené strojně v hornině třídy těžitelnosti I skupiny 3 přes 20 do 50 m3</t>
  </si>
  <si>
    <t>-2001775547</t>
  </si>
  <si>
    <t>37*0,2  "dlážděné plochy - úprava terénu</t>
  </si>
  <si>
    <t>1*1*0,8*2  "vsaky dešťové vody</t>
  </si>
  <si>
    <t>132151101</t>
  </si>
  <si>
    <t>Hloubení nezapažených rýh šířky do 800 mm strojně s urovnáním dna do předepsaného profilu a spádu v hornině třídy těžitelnosti I skupiny 1 a 2 do 20 m3</t>
  </si>
  <si>
    <t>1615761640</t>
  </si>
  <si>
    <t>2,5*0,4*0,8   "podklad branky</t>
  </si>
  <si>
    <t>0,4*0,4*0,6*37  "jamky pro sloupky - úprava původních</t>
  </si>
  <si>
    <t>vb</t>
  </si>
  <si>
    <t>1018365923</t>
  </si>
  <si>
    <t>480*0,15  "ornice ke zpětnému použití</t>
  </si>
  <si>
    <t>1254840207</t>
  </si>
  <si>
    <t>z   "meziskládka, zemina k použití do zásypů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</si>
  <si>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</si>
  <si>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</si>
  <si>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-1740647061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</si>
  <si>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</si>
  <si>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</si>
  <si>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-507268079</t>
  </si>
  <si>
    <t>14,37*7 'Přepočtené koeficientem množství</t>
  </si>
  <si>
    <t>167151111</t>
  </si>
  <si>
    <t>Nakládání, skládání a překládání neulehlého výkopku nebo sypaniny strojně nakládání, množství přes 100 m3, z hornin třídy těžitelnosti I, skupiny 1 až 3</t>
  </si>
  <si>
    <t>-1484157855</t>
  </si>
  <si>
    <t xml:space="preserve">109,648  " nakládka na meziskládce -zpětný zásyp </t>
  </si>
  <si>
    <t>171251201</t>
  </si>
  <si>
    <t>Uložení sypaniny na skládky nebo meziskládky bez hutnění s upravením uložené sypaniny do předepsaného tvaru</t>
  </si>
  <si>
    <t>-1446769541</t>
  </si>
  <si>
    <t>Odhad  nevhodné zeminy k zásypu</t>
  </si>
  <si>
    <t>109,648+9  "celková zemina na meziskládce</t>
  </si>
  <si>
    <t>-(z+22,58)  "zemina použitá k zpětném u zásypu</t>
  </si>
  <si>
    <t>171201221</t>
  </si>
  <si>
    <t>Poplatek za uložení stavebního odpadu na skládce (skládkovné) zeminy a kamení zatříděného do Katalogu odpadů pod kódem 17 05 04</t>
  </si>
  <si>
    <t>1547360538</t>
  </si>
  <si>
    <t>14,37*1,6 'Přepočtené koeficientem množství</t>
  </si>
  <si>
    <t>174251101</t>
  </si>
  <si>
    <t>Zásyp sypaninou z jakékoliv horniny strojně s uložením výkopku ve vrstvách bez zhutnění jam, šachet, rýh nebo kolem objektů v těchto vykopávkách</t>
  </si>
  <si>
    <t>711055858</t>
  </si>
  <si>
    <t>Zpětný zásyp nádrží</t>
  </si>
  <si>
    <t>2*PI*5,2*1,4*0,5*2 "strop akumulací</t>
  </si>
  <si>
    <t>10  "dosypání svahu do jednotného sklonu - odhad</t>
  </si>
  <si>
    <t>181951111</t>
  </si>
  <si>
    <t>Úprava pláně vyrovnáním výškových rozdílů strojně v hornině třídy těžitelnosti I, skupiny 1 až 3 bez zhutnění</t>
  </si>
  <si>
    <t>-1165246857</t>
  </si>
  <si>
    <t>5,0*3,0  "plocha pro náhradní zásobník - ve spolupráci s dodavatelem</t>
  </si>
  <si>
    <t>182111111</t>
  </si>
  <si>
    <t>Zpevnění svahu jutovou, kokosovou nebo plastovou rohoží na svahu přes 1:2 do 1:1</t>
  </si>
  <si>
    <t>1669808541</t>
  </si>
  <si>
    <t>2*PI*5,6*2,8*2   "obvod akumulací</t>
  </si>
  <si>
    <t>69321121</t>
  </si>
  <si>
    <t xml:space="preserve">georohož protierozní - kokosová </t>
  </si>
  <si>
    <t>660245994</t>
  </si>
  <si>
    <t>197,041*1,1 'Přepočtené koeficientem množství</t>
  </si>
  <si>
    <t>182311123</t>
  </si>
  <si>
    <t>Rozprostření a urovnání ornice ve svahu sklonu přes 1:5 ručně při souvislé ploše, tl. vrstvy do 200 mm</t>
  </si>
  <si>
    <t>-642803506</t>
  </si>
  <si>
    <t>480*0,4  "část ruční</t>
  </si>
  <si>
    <t>182351123</t>
  </si>
  <si>
    <t>Rozprostření a urovnání ornice ve svahu sklonu přes 1:5 strojně při souvislé ploše přes 100 do 500 m2, tl. vrstvy do 200 mm</t>
  </si>
  <si>
    <t>-1868504928</t>
  </si>
  <si>
    <t>480*0,6 "plocha dotčená stavbou - ohumusení strojní 60%</t>
  </si>
  <si>
    <t>183405211</t>
  </si>
  <si>
    <t>Výsev trávníku hydroosevem na ornici</t>
  </si>
  <si>
    <t>308474324</t>
  </si>
  <si>
    <t>480  "plocha dotčená stavbou - strojní zatravnění</t>
  </si>
  <si>
    <t>00572474</t>
  </si>
  <si>
    <t>osivo směs travní krajinná-svahová</t>
  </si>
  <si>
    <t>786362696</t>
  </si>
  <si>
    <t>480*0,03 'Přepočtené koeficientem množství</t>
  </si>
  <si>
    <t>211571112</t>
  </si>
  <si>
    <t>Výplň kamenivem do rýh odvodňovacích žeber nebo trativodů bez zhutnění, s úpravou povrchu výplně štěrkopískem netříděným</t>
  </si>
  <si>
    <t>1075278354</t>
  </si>
  <si>
    <t>1*1*0,8*2  "vsakovací jámy</t>
  </si>
  <si>
    <t>212750131</t>
  </si>
  <si>
    <t>Trativody z drenážních a melioračních trubek pro budovy se zřízením štěrkového lože pod trubky a s jejich obsypem v otevřeném výkopu trubka tyčová PVC-U plocha pro vtékání vody min. 80 cm2/m SN 4 neperforovaná DN 100</t>
  </si>
  <si>
    <t>2023628081</t>
  </si>
  <si>
    <t>9,5+11,5  "trativody</t>
  </si>
  <si>
    <t>274313711</t>
  </si>
  <si>
    <t>Základy z betonu prostého pasy betonu kamenem neprokládaného tř. C 20/25</t>
  </si>
  <si>
    <t>-1217796019</t>
  </si>
  <si>
    <t>2,5*0,32*0,8   "podklad branky</t>
  </si>
  <si>
    <t>274351111</t>
  </si>
  <si>
    <t>Bednění základových konstrukcí pasů tradiční oboustranné</t>
  </si>
  <si>
    <t>-705350911</t>
  </si>
  <si>
    <t>(2,5+0,32)*2*0,8 "podklad brány"</t>
  </si>
  <si>
    <t>291111111</t>
  </si>
  <si>
    <t>Podklad pro zpevněné plochy s rozprostřením a s hutněním z kameniva drceného frakce 0 - 63 mm</t>
  </si>
  <si>
    <t>-937197419</t>
  </si>
  <si>
    <t>nz*0,1  "podklad pod panely</t>
  </si>
  <si>
    <t>291211111R</t>
  </si>
  <si>
    <t>Zřízení zpevněné plochy ze silničních panelů osazených do lože tl. 50 mm z kameniva</t>
  </si>
  <si>
    <t>-1305217347</t>
  </si>
  <si>
    <t>nz  "zřízení plochy pro náhradní zásobování, včetně dopravy - panely jsou dodávka investora</t>
  </si>
  <si>
    <t>338121123</t>
  </si>
  <si>
    <t>Osazování sloupků a vzpěr plotových železobetonových se zabetonováním patky, o objemu do 0,15 m3</t>
  </si>
  <si>
    <t>1653487178</t>
  </si>
  <si>
    <t>59231120</t>
  </si>
  <si>
    <t>sloupek řadový plotový pro drátěné pletivo 120x150x2500mm</t>
  </si>
  <si>
    <t>91912560</t>
  </si>
  <si>
    <t>37  " sloupek KVZ 5-250 dle D.3.2</t>
  </si>
  <si>
    <t>592313511</t>
  </si>
  <si>
    <t>Vzpěra - beton 150 x 120 x 2500 (KZS 15 - 250)</t>
  </si>
  <si>
    <t>557487490</t>
  </si>
  <si>
    <t>18  " vzpěra KZS 15 - 250</t>
  </si>
  <si>
    <t>338171123</t>
  </si>
  <si>
    <t>Montáž sloupků a vzpěr plotových ocelových trubkových nebo profilovaných výšky do 2,60 m se zabetonováním do 0,08 m3 do připravených jamek</t>
  </si>
  <si>
    <t>658802741</t>
  </si>
  <si>
    <t>2  " sloupky brány</t>
  </si>
  <si>
    <t>55342264R</t>
  </si>
  <si>
    <t>sloupek plotový koncový Pz a komaxitový 2650/ 127 / 7mm</t>
  </si>
  <si>
    <t>-544697303</t>
  </si>
  <si>
    <t>348101220</t>
  </si>
  <si>
    <t>Osazení vrat nebo vrátek k oplocení na sloupky ocelové, plochy jednotlivě přes 2 do 4 m2</t>
  </si>
  <si>
    <t>-1506257379</t>
  </si>
  <si>
    <t>55342321R</t>
  </si>
  <si>
    <t>branka vchodová kovová 1500x1900 mm</t>
  </si>
  <si>
    <t>128768961</t>
  </si>
  <si>
    <t xml:space="preserve">1 "vstupní branka dle D.3.3, vč. nátěru </t>
  </si>
  <si>
    <t>348121122</t>
  </si>
  <si>
    <t>Osazování desek plotových železobetonových prefabrikovaných do drážek předem osazených sloupků na cementovou maltu se zatřením ložných a styčných spár, při rozměru desek 300x50x3000 mm</t>
  </si>
  <si>
    <t>800008107</t>
  </si>
  <si>
    <t xml:space="preserve"> 37 " podhrabová deska 3000x290x50 pos.-4-</t>
  </si>
  <si>
    <t>5923254R</t>
  </si>
  <si>
    <t xml:space="preserve">betonová podhrabová deska 3000x290x35mm se zámkem 15mm na ukotvení sloupků </t>
  </si>
  <si>
    <t>-694421181</t>
  </si>
  <si>
    <t>348401120</t>
  </si>
  <si>
    <t>Montáž oplocení z pletiva strojového s napínacími dráty do 1,6 m</t>
  </si>
  <si>
    <t>436918888</t>
  </si>
  <si>
    <t>93 "délka pletiva</t>
  </si>
  <si>
    <t>31327505</t>
  </si>
  <si>
    <t>pletivo drátěné plastifikované se čtvercovými oky 50/2,7 mm v 1600mm</t>
  </si>
  <si>
    <t>-1779451597</t>
  </si>
  <si>
    <t>348401350</t>
  </si>
  <si>
    <t>Montáž oplocení z pletiva rozvinutí, uchycení a napnutí drátu napínacího</t>
  </si>
  <si>
    <t>1062680758</t>
  </si>
  <si>
    <t>93*3 'Přepočtené koeficientem množství</t>
  </si>
  <si>
    <t>348401360</t>
  </si>
  <si>
    <t>Montáž oplocení z pletiva rozvinutí, uchycení a napnutí drátu přiháčkování pletiva k napínacímu drátu</t>
  </si>
  <si>
    <t>-5019802</t>
  </si>
  <si>
    <t>156191000</t>
  </si>
  <si>
    <t>drát poplastovaný kruhový napínací 2,5/3,5mm</t>
  </si>
  <si>
    <t>-663447561</t>
  </si>
  <si>
    <t>564750011</t>
  </si>
  <si>
    <t>Podklad nebo kryt z kameniva hrubého drceného vel. 8-16 mm s rozprostřením a zhutněním, po zhutnění tl. 150 mm</t>
  </si>
  <si>
    <t>1443421785</t>
  </si>
  <si>
    <t>37  "lože pro přístupový  chodník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</si>
  <si>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</si>
  <si>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</si>
  <si>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-1974996607</t>
  </si>
  <si>
    <t xml:space="preserve">37  "zámková dlažba </t>
  </si>
  <si>
    <t>59245032</t>
  </si>
  <si>
    <t>dlažba zámková profilová 230x140x60mm přírodní</t>
  </si>
  <si>
    <t>466126832</t>
  </si>
  <si>
    <t>Poznámka k položce:
spotřeba: 36 kus/m2</t>
  </si>
  <si>
    <t>87*1,1 'Přepočtené koeficientem množství</t>
  </si>
  <si>
    <t>Ostatní konstrukce a práce, bourání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</si>
  <si>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</si>
  <si>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</si>
  <si>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-752874331</t>
  </si>
  <si>
    <t>33,5+29 "chodníkové obrubníky</t>
  </si>
  <si>
    <t>59217024</t>
  </si>
  <si>
    <t>obrubník betonový chodníkový 500x100x250mm</t>
  </si>
  <si>
    <t>1718598949</t>
  </si>
  <si>
    <t>62,5*1,05 'Přepočtené koeficientem množství</t>
  </si>
  <si>
    <t>916991121</t>
  </si>
  <si>
    <t>Lože pod obrubníky, krajníky nebo obruby z dlažebních kostek z betonu prostého</t>
  </si>
  <si>
    <t>1979674069</t>
  </si>
  <si>
    <t>85*0,05 "chodníkové obrubníky</t>
  </si>
  <si>
    <t>96605111R</t>
  </si>
  <si>
    <t>Bourání podezdívky betonové - plotové</t>
  </si>
  <si>
    <t>-1767993469</t>
  </si>
  <si>
    <t>95*0,2*0,3  "podezdívka mezi sloupky - odhad</t>
  </si>
  <si>
    <t>966052121</t>
  </si>
  <si>
    <t>Bourání plotových sloupků a vzpěr železobetonových výšky do 2,5 m s betonovou patkou</t>
  </si>
  <si>
    <t>725389957</t>
  </si>
  <si>
    <t>966071822</t>
  </si>
  <si>
    <t>Rozebrání oplocení z pletiva drátěného se čtvercovými oky, výšky přes 1,6 do 2,0 m</t>
  </si>
  <si>
    <t>-1095076207</t>
  </si>
  <si>
    <t>95  "délka pletiva</t>
  </si>
  <si>
    <t>997013501</t>
  </si>
  <si>
    <t>-1127000860</t>
  </si>
  <si>
    <t>320532349</t>
  </si>
  <si>
    <t>Poznámka k položce:
skládka vzdálená 17km</t>
  </si>
  <si>
    <t>2,91*16 'Přepočtené koeficientem množství</t>
  </si>
  <si>
    <t>-853569687</t>
  </si>
  <si>
    <t>998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</si>
  <si>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</si>
  <si>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</si>
  <si>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-2104652006</t>
  </si>
  <si>
    <t xml:space="preserve">04 - SO 04 - Přeložka NN </t>
  </si>
  <si>
    <t xml:space="preserve"> </t>
  </si>
  <si>
    <t>Pol1</t>
  </si>
  <si>
    <t>Nožové pojistky vel. 0 50A gG</t>
  </si>
  <si>
    <t>ks</t>
  </si>
  <si>
    <t>Poznámka k položce:
OEZ PNA00 50A Gg
V ceně je obsažena dodávka a montáž.</t>
  </si>
  <si>
    <t>Pol2</t>
  </si>
  <si>
    <t>Kabel CYKY-J 4x25</t>
  </si>
  <si>
    <t>Poznámka k položce:
V ceně je obsažena dodávka, montáž a zapojení.</t>
  </si>
  <si>
    <t>Pol3</t>
  </si>
  <si>
    <t>Jistič 40C/3</t>
  </si>
  <si>
    <t>Pol4</t>
  </si>
  <si>
    <t>Výchozí revize elektrické instalace</t>
  </si>
  <si>
    <t>Poznámka k položce:
Prohlídka, měření a vypracování revizní zprávy.</t>
  </si>
  <si>
    <t>Pol5</t>
  </si>
  <si>
    <t>Ostatní rozpočtové náklady</t>
  </si>
  <si>
    <t>Poznámka k položce:
Položka obsahuje:
- doprava, přesun materiálu
- dokumentace skutečného provedení</t>
  </si>
  <si>
    <t xml:space="preserve">05 - SO 05 - Elektrostavební část </t>
  </si>
  <si>
    <t>1 - Elektroinstalace</t>
  </si>
  <si>
    <t>2 - Uzemnění a hromosvod</t>
  </si>
  <si>
    <t>Elektroinstalace</t>
  </si>
  <si>
    <t>Pol6</t>
  </si>
  <si>
    <t>Kabel CYKY-J 3x1,6</t>
  </si>
  <si>
    <t>Poznámka k položce:
V ceně je obsažena kompletní dodávka a pokládka kabelu.</t>
  </si>
  <si>
    <t>Pol7</t>
  </si>
  <si>
    <t>Poznámka k položce:
Malpro D1009K EILM
V ceně je obsažena kompletní dodávka a montáž všech prvků pro vytvoření kabelového nosného systému</t>
  </si>
  <si>
    <t>Pol8</t>
  </si>
  <si>
    <t>Poznámka k položce:
Hensel RD 9125
V ceně dodávka včetně montáže a zapojení</t>
  </si>
  <si>
    <t>Pol9</t>
  </si>
  <si>
    <t>Poznámka k položce:
ABB PRAKTIK SPÍNAČ 1P ŘAZENÍ Č.1 IP44 BÍLÁ
V ceně dodávka včetně montáže a zapojení</t>
  </si>
  <si>
    <t>Pol10</t>
  </si>
  <si>
    <t>Poznámka k položce:
MODUS, VLO5000M2W4ND/P
V ceně dodávka včetně montáže a zapojení</t>
  </si>
  <si>
    <t>Pol11</t>
  </si>
  <si>
    <t>Poznámka k položce:
STIEBEL ELTRON CNS 200 TREND U
V ceně dodávka včetně montáže a zapojení
V ceně zhotovení prostupu+utěsnění
Položka obsahuje:
- svorkovnice MET (ELEKTRO BEČOV, EPS 2 S KRYTEM)
- vodiče CYA včetně ok a zapojení</t>
  </si>
  <si>
    <t>Pol37</t>
  </si>
  <si>
    <t>Jádrový vrt D100 - prostup podlahou AK přízemí-suterén</t>
  </si>
  <si>
    <t>512</t>
  </si>
  <si>
    <t>-1738056690</t>
  </si>
  <si>
    <t>Po28</t>
  </si>
  <si>
    <t>Uzemnění a pospojování</t>
  </si>
  <si>
    <t>1244167794</t>
  </si>
  <si>
    <t>Pol12</t>
  </si>
  <si>
    <t>Značení</t>
  </si>
  <si>
    <t>Poznámka k položce:
Položka obsahuje:
- popisy elektrických zařízení
- kabelové štítky
- výstražné značky a nápisy</t>
  </si>
  <si>
    <t>Pol13</t>
  </si>
  <si>
    <t>Pol14</t>
  </si>
  <si>
    <t>Uzemnění a hromosvod</t>
  </si>
  <si>
    <t>Pol15</t>
  </si>
  <si>
    <t>Zemnící páska FeZn 30x4 mm</t>
  </si>
  <si>
    <t>2083870215</t>
  </si>
  <si>
    <t>Poznámka k položce:
TREMIS Páska 30x4
V ceně obsažena dodávka, pokládka, spoje a nátěry</t>
  </si>
  <si>
    <t>Pol16</t>
  </si>
  <si>
    <t>Zemnící drát FeZn 10 mm</t>
  </si>
  <si>
    <t>-551864678</t>
  </si>
  <si>
    <t>Poznámka k položce:
TREMIS Drát 10
V ceně obsažena dodávka, pokládka, spoje a nátěry</t>
  </si>
  <si>
    <t>Pol17</t>
  </si>
  <si>
    <t>Svorka páska-páska FeZn</t>
  </si>
  <si>
    <t>-815179452</t>
  </si>
  <si>
    <t>Poznámka k položce:
TREMIS SR 2b (V110)
V ceně obsažena dodávka a montáž</t>
  </si>
  <si>
    <t>Pol18</t>
  </si>
  <si>
    <t>Svorka páska - drát FeZn</t>
  </si>
  <si>
    <t>1779718803</t>
  </si>
  <si>
    <t>Poznámka k položce:
TREMIS SR 3b (V120)
V ceně obsažena dodávka a montáž</t>
  </si>
  <si>
    <t>Pol19</t>
  </si>
  <si>
    <t>Drát AlMgSi 8 mm</t>
  </si>
  <si>
    <t>307369946</t>
  </si>
  <si>
    <t>Poznámka k položce:
Tremis AlMgSI 8 T/2 Z415
V ceně obsažena dodávka a montáž</t>
  </si>
  <si>
    <t>Pol20</t>
  </si>
  <si>
    <t>Jímací tyč AlMgSi 3,0 m, Ø16mm</t>
  </si>
  <si>
    <t>854665016</t>
  </si>
  <si>
    <t>Poznámka k položce:
Dehn FS 16 3000 AL (104 300)
V ceně obsažena dodávka a montáž</t>
  </si>
  <si>
    <t>Pol21</t>
  </si>
  <si>
    <t>Držák vedení na hřebenáče (nastavitelný rozsah), výška držáku 36mm, NEREZ</t>
  </si>
  <si>
    <t>1440751444</t>
  </si>
  <si>
    <t>Poznámka k položce:
Dehn DLH DS 8 H36 FG180.280 GR V2A (204 129)
V ceně obsažena dodávka a montáž</t>
  </si>
  <si>
    <t>Pol22</t>
  </si>
  <si>
    <t>Držák vedení pod taškovou krytinu, výška držáku 36mm, NEREZ</t>
  </si>
  <si>
    <t>206948897</t>
  </si>
  <si>
    <t>Poznámka k položce:
Dehn FS 8 H36 L170 GR V2A (204 937)
V ceně obsažena dodávka a montáž</t>
  </si>
  <si>
    <t>Pol23</t>
  </si>
  <si>
    <t>Držák vedení do zdiva s příložkou, pro drát Ø 7-10mm, NEREZ</t>
  </si>
  <si>
    <t>597713567</t>
  </si>
  <si>
    <t>Poznámka k položce:
Dehn LH ZS 7.10 FL30 AS KD8X40 V2A (286 819)
V ceně obsažena dodávka a montáž</t>
  </si>
  <si>
    <t>Pol24</t>
  </si>
  <si>
    <t>Paralelní svorka nerez pro prům. 7-10mm</t>
  </si>
  <si>
    <t>-387990575</t>
  </si>
  <si>
    <t>Poznámka k položce:
Dehn PV 7.10 FRM10X35 V4A (306 029)
V ceně obsažena dodávka a montáž</t>
  </si>
  <si>
    <t>Pol25</t>
  </si>
  <si>
    <t>Svorka zkušební, NEREZ</t>
  </si>
  <si>
    <t>-631120138</t>
  </si>
  <si>
    <t>Poznámka k položce:
Dehn UTK 8.10 8.10 ZP V2A (459 129)
V ceně obsažena dodávka a montáž</t>
  </si>
  <si>
    <t>Pol26</t>
  </si>
  <si>
    <t>Distanční držák 0,5m -uchycení tyč Ø 16mm / potrubí Ø 40-60mm , NEREZ</t>
  </si>
  <si>
    <t>-734874388</t>
  </si>
  <si>
    <t>Poznámka k položce:
Dehn DIDH 16 530 RS40.60 V2A (106 225)
V ceně obsažena dodávka a montáž</t>
  </si>
  <si>
    <t>Pol27</t>
  </si>
  <si>
    <t>Držák stožáru na trámy nad sebou, pro stožáry Ø 32-60mm, FeZn</t>
  </si>
  <si>
    <t>2122645596</t>
  </si>
  <si>
    <t>Poznámka k položce:
Herink Elektro, DSF-2/K
V ceně obsažena dodávka a montáž</t>
  </si>
  <si>
    <t>Pol28</t>
  </si>
  <si>
    <t>Trubka s plastovou zátkou Ø 42, tl. stěny 2mm, délka 2m, FeZn</t>
  </si>
  <si>
    <t>-1548368346</t>
  </si>
  <si>
    <t>Poznámka k položce:
Herink Elektro, TRF42-2 Fe
V ceně obsažena dodávka a montáž</t>
  </si>
  <si>
    <t>Pol29</t>
  </si>
  <si>
    <t>Čísla na označení svodů plast</t>
  </si>
  <si>
    <t>-1048448708</t>
  </si>
  <si>
    <t>Poznámka k položce:
V ceně obsažena dodávka a montáž</t>
  </si>
  <si>
    <t>Pol30</t>
  </si>
  <si>
    <t>Výchozí revize hromosvodu</t>
  </si>
  <si>
    <t>1643157219</t>
  </si>
  <si>
    <t>Pol31</t>
  </si>
  <si>
    <t>-300619833</t>
  </si>
  <si>
    <t>LT150</t>
  </si>
  <si>
    <t>Potrubí TLT DN150</t>
  </si>
  <si>
    <t>5,8</t>
  </si>
  <si>
    <t>lo</t>
  </si>
  <si>
    <t>lože pod potrubí</t>
  </si>
  <si>
    <t>2,128</t>
  </si>
  <si>
    <t>LT100</t>
  </si>
  <si>
    <t>Potrubí TLT DN100</t>
  </si>
  <si>
    <t>9,8</t>
  </si>
  <si>
    <t>PVC100</t>
  </si>
  <si>
    <t>odpad z VDJ</t>
  </si>
  <si>
    <t>celkový výkop</t>
  </si>
  <si>
    <t>20,736</t>
  </si>
  <si>
    <t>zásyp potrubí</t>
  </si>
  <si>
    <t>43,316</t>
  </si>
  <si>
    <t>ob</t>
  </si>
  <si>
    <t>obsyp potrubí</t>
  </si>
  <si>
    <t>9,792</t>
  </si>
  <si>
    <t xml:space="preserve">06 - SO 06 - Venkovní potrubí </t>
  </si>
  <si>
    <t xml:space="preserve">    8 - Trubní vedení</t>
  </si>
  <si>
    <t>132154103</t>
  </si>
  <si>
    <t>Hloubení zapažených rýh šířky do 800 mm strojně s urovnáním dna do předepsaného profilu a spádu v hornině třídy těžitelnosti I skupiny 1 a 2 přes 50 do 100 m3</t>
  </si>
  <si>
    <t>902546515</t>
  </si>
  <si>
    <t>v*0,2</t>
  </si>
  <si>
    <t>132254103</t>
  </si>
  <si>
    <t>Hloubení zapažených rýh šířky do 800 mm strojně s urovnáním dna do předepsaného profilu a spádu v hornině třídy těžitelnosti I skupiny 3 přes 50 do 100 m3</t>
  </si>
  <si>
    <t>-744496333</t>
  </si>
  <si>
    <t>0,8*(PVC100)*1,4 "výkop pro potrubí - krycí vrstva odstraněna v SO 01 Bourání</t>
  </si>
  <si>
    <t>1,4*0,8*1,4*2  "kopané sondy na odpadním vedení</t>
  </si>
  <si>
    <t>1*2*0,4  " prohloubení pro výústní objekt</t>
  </si>
  <si>
    <t>v*0,8</t>
  </si>
  <si>
    <t>151101101</t>
  </si>
  <si>
    <t>Zřízení pažení a rozepření stěn rýh pro podzemní vedení příložné pro jakoukoliv mezerovitost, hloubky do 2 m</t>
  </si>
  <si>
    <t>-398526776</t>
  </si>
  <si>
    <t xml:space="preserve">PVC100*1,4 *2  </t>
  </si>
  <si>
    <t>151101111</t>
  </si>
  <si>
    <t>Odstranění pažení a rozepření stěn rýh pro podzemní vedení s uložením materiálu na vzdálenost do 3 m od kraje výkopu příložné, hloubky do 2 m</t>
  </si>
  <si>
    <t>-779225777</t>
  </si>
  <si>
    <t>-465741072</t>
  </si>
  <si>
    <t xml:space="preserve">z-v  "chybějící výkopek z meziskládky </t>
  </si>
  <si>
    <t>Výkop před VDJ řešen v SO01 Bourání</t>
  </si>
  <si>
    <t>174151101</t>
  </si>
  <si>
    <t>Zásyp sypaninou z jakékoliv horniny strojně s uložením výkopku ve vrstvách se zhutněním jam, šachet, rýh nebo kolem objektů v těchto vykopávkách</t>
  </si>
  <si>
    <t>113194563</t>
  </si>
  <si>
    <t>v  "celkový výkop  odpadu z VDJ  -Výkop před VDJ řešen v SO01 Bourání</t>
  </si>
  <si>
    <t>-(ob+lo)  "podsyp, obsyp,</t>
  </si>
  <si>
    <t>(4,9*2,1+2,4*2,9)*2  "obnažené trubní vedení u vstupu do VDJ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</si>
  <si>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</si>
  <si>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</si>
  <si>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26428897</t>
  </si>
  <si>
    <t>0,8*(LT150+LT100)*0,4  "obsyp před VDJ</t>
  </si>
  <si>
    <t>0,8*(PVC100)*0,4  "obsyp potrubí přepadu</t>
  </si>
  <si>
    <t>58337310</t>
  </si>
  <si>
    <t>štěrkopísek frakce 0/4</t>
  </si>
  <si>
    <t>314403562</t>
  </si>
  <si>
    <t>9,792*1,8 'Přepočtené koeficientem množství</t>
  </si>
  <si>
    <t>380311863</t>
  </si>
  <si>
    <t>Kompletní konstrukce čistíren odpadních vod, nádrží, vodojemů, kanálů z betonu prostého bez zvýšených nároků na prostředí tř. C 25/30, tl. přes 300 mm</t>
  </si>
  <si>
    <t>-1898106594</t>
  </si>
  <si>
    <t>výustní objekt</t>
  </si>
  <si>
    <t>0,6*0,6*0,6   "patka žabí klapky</t>
  </si>
  <si>
    <t>380356231</t>
  </si>
  <si>
    <t>Bednění kompletních konstrukcí čistíren odpadních vod, nádrží, vodojemů, kanálů konstrukcí neomítaných z betonu prostého nebo železového ploch rovinných zřízení</t>
  </si>
  <si>
    <t>-161404077</t>
  </si>
  <si>
    <t>"výústní objekt</t>
  </si>
  <si>
    <t>0,6*4*0,6</t>
  </si>
  <si>
    <t>380356232</t>
  </si>
  <si>
    <t>Bednění kompletních konstrukcí čistíren odpadních vod, nádrží, vodojemů, kanálů konstrukcí neomítaných z betonu prostého nebo železového ploch rovinných odstranění</t>
  </si>
  <si>
    <t>-1951473856</t>
  </si>
  <si>
    <t>451572111</t>
  </si>
  <si>
    <t>Lože pod potrubí, stoky a drobné objekty v otevřeném výkopu z kameniva drobného těženého 0 až 4 mm</t>
  </si>
  <si>
    <t>705853015</t>
  </si>
  <si>
    <t>0,8*(LT150+LT150+PVC100)*0,1  "lože</t>
  </si>
  <si>
    <t>452313131</t>
  </si>
  <si>
    <t>Podkladní a zajišťovací konstrukce z betonu prostého v otevřeném výkopu bloky pro potrubí z betonu tř. C 12/15</t>
  </si>
  <si>
    <t>-629152939</t>
  </si>
  <si>
    <t>0,4*0,45*0,27*2  "bloky DN 100 , kolena</t>
  </si>
  <si>
    <t>464531111</t>
  </si>
  <si>
    <t>Pohoz dna nebo svahů jakékoliv tloušťky z hrubého drceného kameniva, z terénu, frakce 32 - 63 mm</t>
  </si>
  <si>
    <t>-1976373540</t>
  </si>
  <si>
    <t>2,7*0,3  "zához v lese  D.6.4</t>
  </si>
  <si>
    <t>462519002R</t>
  </si>
  <si>
    <t>Zához z lomového kamene neupraveného záhozového Příplatek k cenám za urovnání viditelných ploch záhozu z kamene</t>
  </si>
  <si>
    <t>-875169339</t>
  </si>
  <si>
    <t>0,6*3*1,5  "zához v potoce</t>
  </si>
  <si>
    <t>Trubní vedení</t>
  </si>
  <si>
    <t>871275811</t>
  </si>
  <si>
    <t>Bourání stávajícího potrubí z PVC nebo polypropylenu PP v otevřeném výkopu DN do 150</t>
  </si>
  <si>
    <t>751612885</t>
  </si>
  <si>
    <t>15+9,8  "porubí odpadu a zasob Maníkovice</t>
  </si>
  <si>
    <t>871365811</t>
  </si>
  <si>
    <t>Bourání stávajícího potrubí z PVC nebo polypropylenu PP v otevřeném výkopu DN přes 150 do 250</t>
  </si>
  <si>
    <t>-1954919405</t>
  </si>
  <si>
    <t>5,8 "výtok</t>
  </si>
  <si>
    <t>850315121</t>
  </si>
  <si>
    <t>Výřez nebo výsek na potrubí z trub litinových tlakových nebo plastických hmot DN 150</t>
  </si>
  <si>
    <t>1175754901</t>
  </si>
  <si>
    <t>1  "sek LT 150, l=500</t>
  </si>
  <si>
    <t>851261131</t>
  </si>
  <si>
    <t>Montáž potrubí z trub litinových tlakových hrdlových v otevřeném výkopu s integrovaným těsněním DN 100</t>
  </si>
  <si>
    <t>628449520</t>
  </si>
  <si>
    <t>5,3+4,5   "TLT DN 100</t>
  </si>
  <si>
    <t>55253016</t>
  </si>
  <si>
    <t>trouba vodovodní litinová hrdlová dl 6m DN 100, C100</t>
  </si>
  <si>
    <t>-101531642</t>
  </si>
  <si>
    <t xml:space="preserve">Poznámka k položce:
- vnitřní ochrana potrubí - cementace (vysokopecní odstředivě nanášený cement , k=0,003)
- vnější ochrana potrubí nanášená elektrometalizací (Zn+Al min. 400g/m2 v poměru 85% Zn a 15%Al) vč. krycí vrstvy
</t>
  </si>
  <si>
    <t>9,8*1,03 'Přepočtené koeficientem množství</t>
  </si>
  <si>
    <t>85126113R</t>
  </si>
  <si>
    <t>Montáž potrubí z trub litinových tlakových hrdlových v otevřeném výkopu DN 100, délek do 1m</t>
  </si>
  <si>
    <t>810088727</t>
  </si>
  <si>
    <t>0,65  "TLT DN 100 - výústní objekt</t>
  </si>
  <si>
    <t>5525301R</t>
  </si>
  <si>
    <t>trouba vodovodní litinová hrdlová  DN 100, C100</t>
  </si>
  <si>
    <t>-1329175737</t>
  </si>
  <si>
    <t xml:space="preserve">Poznámka k položce:
</t>
  </si>
  <si>
    <t>0,65*1,03 'Přepočtené koeficientem množství</t>
  </si>
  <si>
    <t>851311131</t>
  </si>
  <si>
    <t>Montáž potrubí z trub litinových tlakových hrdlových v otevřeném výkopu s integrovaným těsněním DN 150</t>
  </si>
  <si>
    <t>1366594664</t>
  </si>
  <si>
    <t>5,8 "TLT  DN150</t>
  </si>
  <si>
    <t>55253018</t>
  </si>
  <si>
    <t>trouba vodovodní litinová hrdlová dl 6m DN 150, C64</t>
  </si>
  <si>
    <t>2050918779</t>
  </si>
  <si>
    <t>5,8*1,03 'Přepočtené koeficientem množství</t>
  </si>
  <si>
    <t>852262122</t>
  </si>
  <si>
    <t>Montáž potrubí z trub litinových tlakových přírubových abnormálních délek, jednotlivě do 1 m v otevřeném výkopu, kanálu nebo v šachtě DN 100</t>
  </si>
  <si>
    <t>-1861751782</t>
  </si>
  <si>
    <t>55253490</t>
  </si>
  <si>
    <t>tvarovka přírubová litinová s hladkým koncem,práškový epoxid tl 250µm F-kus DN 100</t>
  </si>
  <si>
    <t>-726581371</t>
  </si>
  <si>
    <t xml:space="preserve">1  "F kus </t>
  </si>
  <si>
    <t>55252240</t>
  </si>
  <si>
    <t>trouba přírubová TT PN10/16 DN 100 dl 700mm</t>
  </si>
  <si>
    <t>-604877630</t>
  </si>
  <si>
    <t>Poznámka k položce:
NEREZ</t>
  </si>
  <si>
    <t>852312122</t>
  </si>
  <si>
    <t>Montáž potrubí z trub litinových tlakových přírubových abnormálních délek, jednotlivě do 1 m v otevřeném výkopu, kanálu nebo v šachtě DN 150</t>
  </si>
  <si>
    <t>-2058736092</t>
  </si>
  <si>
    <t>55252252</t>
  </si>
  <si>
    <t>trouba přírubová TT PN10/16 DN 150 dl 600mm</t>
  </si>
  <si>
    <t>-1921012959</t>
  </si>
  <si>
    <t>857261131</t>
  </si>
  <si>
    <t>Montáž litinových tvarovek na potrubí litinovém tlakovém jednoosých na potrubí z trub hrdlových v otevřeném výkopu, kanálu nebo v šachtě s integrovaným těsněním DN 100</t>
  </si>
  <si>
    <t>1503232858</t>
  </si>
  <si>
    <t>55253647R</t>
  </si>
  <si>
    <t>SPOJKA hrdlová litinová práškový epoxid tl 250µm WAGA MULTI JOINT DN 100</t>
  </si>
  <si>
    <t>308689932</t>
  </si>
  <si>
    <t>55253941</t>
  </si>
  <si>
    <t>koleno hrdlové z tvárné litiny,práškový epoxid tl 250µm MMK-kus DN 100-45°</t>
  </si>
  <si>
    <t>-1458334813</t>
  </si>
  <si>
    <t>55251187</t>
  </si>
  <si>
    <t>tvarovka přírubová s hrdlem E, PN 10-16 DN 110/příruba DN 100</t>
  </si>
  <si>
    <t>1754210204</t>
  </si>
  <si>
    <t>857311131</t>
  </si>
  <si>
    <t>Montáž litinových tvarovek na potrubí litinovém tlakovém jednoosých na potrubí z trub hrdlových v otevřeném výkopu, kanálu nebo v šachtě s integrovaným těsněním DN 150</t>
  </si>
  <si>
    <t>954562891</t>
  </si>
  <si>
    <t>55253649R</t>
  </si>
  <si>
    <t>SPOJKA hrdlová litinová práškový epoxid tl 250µm WAGA MULTI JOINT DN 150</t>
  </si>
  <si>
    <t>-1367211013</t>
  </si>
  <si>
    <t>55253863</t>
  </si>
  <si>
    <t>přechod hrdlový z tvárné litiny,práškový epoxid tl 250µm MMR-kus DN 150/100</t>
  </si>
  <si>
    <t>1904916310</t>
  </si>
  <si>
    <t>55251189</t>
  </si>
  <si>
    <t>tvarovka přírubová s hrdlem E, PN 10-16 DN 160/příruba DN 150</t>
  </si>
  <si>
    <t>1822020935</t>
  </si>
  <si>
    <t>871265231</t>
  </si>
  <si>
    <t>Kanalizační potrubí z tvrdého PVC v otevřeném výkopu ve sklonu do 20 %, hladkého plnostěnného jednovrstvého, tuhost třídy SN 10 DN 110</t>
  </si>
  <si>
    <t>1886978022</t>
  </si>
  <si>
    <t>15  "odpadní potrubí</t>
  </si>
  <si>
    <t>891265111</t>
  </si>
  <si>
    <t>Montáž vodovodních armatur na potrubí koncových klapek (žabích) hrdlových DN 100</t>
  </si>
  <si>
    <t>14552424</t>
  </si>
  <si>
    <t>42284009</t>
  </si>
  <si>
    <t>klapka zpětná koncová litinová pro odpadní vodu L55 067 601 DN 100</t>
  </si>
  <si>
    <t>1198963092</t>
  </si>
  <si>
    <t>892271111</t>
  </si>
  <si>
    <t>Tlakové zkoušky vodou na potrubí DN 100 nebo 125</t>
  </si>
  <si>
    <t>-1505880232</t>
  </si>
  <si>
    <t>LT100+PVC100</t>
  </si>
  <si>
    <t>892273122</t>
  </si>
  <si>
    <t>Proplach a dezinfekce vodovodního potrubí DN od 80 do 125</t>
  </si>
  <si>
    <t>-1668591821</t>
  </si>
  <si>
    <t>892351111</t>
  </si>
  <si>
    <t>Tlakové zkoušky vodou na potrubí DN 150 nebo 200</t>
  </si>
  <si>
    <t>-878265363</t>
  </si>
  <si>
    <t>892353122</t>
  </si>
  <si>
    <t>Proplach a dezinfekce vodovodního potrubí DN 150 nebo 200</t>
  </si>
  <si>
    <t>-662935841</t>
  </si>
  <si>
    <t>899721111</t>
  </si>
  <si>
    <t>Signalizační vodič na potrubí DN do 150 mm</t>
  </si>
  <si>
    <t>-1116706800</t>
  </si>
  <si>
    <t>PVC100*2 " vodič CY  2x 4mm2</t>
  </si>
  <si>
    <t xml:space="preserve">LT100+LT150+3*2  "CY 4mm2 , LT potrubí </t>
  </si>
  <si>
    <t>899722112</t>
  </si>
  <si>
    <t>Krytí potrubí z plastů výstražnou fólií z PVC šířky 25 cm</t>
  </si>
  <si>
    <t>-1568222787</t>
  </si>
  <si>
    <t>(LT100+LT150+PVC100)  " folie bílá -VODA-</t>
  </si>
  <si>
    <t>998273102</t>
  </si>
  <si>
    <t>Přesun hmot pro trubní vedení hloubené z trub litinových pro vodovody nebo kanalizace v otevřeném výkopu dopravní vzdálenost do 15 m</t>
  </si>
  <si>
    <t>1808668428</t>
  </si>
  <si>
    <t>07 - PS 01 - Strojně technologická část</t>
  </si>
  <si>
    <t xml:space="preserve">    789 - Povrchové úpravy ocelových konstrukcí a technologických zařízení</t>
  </si>
  <si>
    <t>M - Práce a dodávky M</t>
  </si>
  <si>
    <t xml:space="preserve">    35-M - Montáž a dodávka čerpadel, kompr.a vodoh.zař.</t>
  </si>
  <si>
    <t xml:space="preserve">    2 - Ostatní</t>
  </si>
  <si>
    <t>789</t>
  </si>
  <si>
    <t>Povrchové úpravy ocelových konstrukcí a technologických zařízení</t>
  </si>
  <si>
    <t>78912126R</t>
  </si>
  <si>
    <t xml:space="preserve">Ošetření povrchů a značení ocelových konstrukcí </t>
  </si>
  <si>
    <t>-825250298</t>
  </si>
  <si>
    <t>Poznámka k položce:
 Pasivace povrchu nerezového potrubí a tvarovek
 Označení armatur a potrub</t>
  </si>
  <si>
    <t>Práce a dodávky M</t>
  </si>
  <si>
    <t>35-M</t>
  </si>
  <si>
    <t>Montáž a dodávka čerpadel, kompr.a vodoh.zař.</t>
  </si>
  <si>
    <t>400205000016</t>
  </si>
  <si>
    <t>ŠOUPĚ E2 PŘÍRUBOVÉ KRÁTKÉ DN 50 MĚKCE TĚSNÍCÍ</t>
  </si>
  <si>
    <t>KS</t>
  </si>
  <si>
    <t>256</t>
  </si>
  <si>
    <t>-202125217</t>
  </si>
  <si>
    <t>780005000000</t>
  </si>
  <si>
    <t>KOLO RUČNÍ  DN 50</t>
  </si>
  <si>
    <t>683573688</t>
  </si>
  <si>
    <t>400208000016</t>
  </si>
  <si>
    <t>ŠOUPĚ E2 PŘÍRUBOVÉ KRÁTKÉ DN 80 MĚKCE TĚSNÍCÍ</t>
  </si>
  <si>
    <t>763394846</t>
  </si>
  <si>
    <t>780008000000</t>
  </si>
  <si>
    <t>KOLO RUČNÍ  DN 65-80</t>
  </si>
  <si>
    <t>1686187574</t>
  </si>
  <si>
    <t>400210016</t>
  </si>
  <si>
    <t>ŠOUPĚ E2 PŘÍRUBOVÉ KRÁTKÉ DN 100  MĚKCE TĚSNÍCÍ</t>
  </si>
  <si>
    <t>-1371790208</t>
  </si>
  <si>
    <t>780010000</t>
  </si>
  <si>
    <t>RUČNÍ KOLA PRO ŠOUPÁTKA "A" A "E2" DN 100</t>
  </si>
  <si>
    <t>-84438052</t>
  </si>
  <si>
    <t>388217601</t>
  </si>
  <si>
    <t>vodoměr ELSTER HELIX WP 50</t>
  </si>
  <si>
    <t>-927260912</t>
  </si>
  <si>
    <t>388217602</t>
  </si>
  <si>
    <t>vodoměr ELSTER HELIX WP 80</t>
  </si>
  <si>
    <t>2043054994</t>
  </si>
  <si>
    <t>POL.7</t>
  </si>
  <si>
    <t>odvlhčovací jednotka</t>
  </si>
  <si>
    <t>-1534205242</t>
  </si>
  <si>
    <t>Poznámka k položce:
 Olimpia Splendid Aquaria Slim 12, 230V, 0,23kW</t>
  </si>
  <si>
    <t>38821460R</t>
  </si>
  <si>
    <t>vodoměr domovní  1"</t>
  </si>
  <si>
    <t>-1834108127</t>
  </si>
  <si>
    <t>422805R</t>
  </si>
  <si>
    <t>klapka zpětná nátrubková  1"</t>
  </si>
  <si>
    <t>-212006631</t>
  </si>
  <si>
    <t>370110111</t>
  </si>
  <si>
    <t>nerez trubní spojka GRIP L prům. 84mm</t>
  </si>
  <si>
    <t>1743372056</t>
  </si>
  <si>
    <t>3701101</t>
  </si>
  <si>
    <t>nerez trubní spojka GRIP L prům. 54mm</t>
  </si>
  <si>
    <t>1629375650</t>
  </si>
  <si>
    <t>350110R</t>
  </si>
  <si>
    <t>nerezový vtokový koš DN 100</t>
  </si>
  <si>
    <t>-1757595205</t>
  </si>
  <si>
    <t>3501101</t>
  </si>
  <si>
    <t>nerezový výtokový ventil 1/2",</t>
  </si>
  <si>
    <t>1045399041</t>
  </si>
  <si>
    <t>35011R012</t>
  </si>
  <si>
    <t>kulový kohout 1/2", vnitřní závity</t>
  </si>
  <si>
    <t>1240525005</t>
  </si>
  <si>
    <t>3501102</t>
  </si>
  <si>
    <t>kulový kohout 3/4", vnitřní závity</t>
  </si>
  <si>
    <t>259512312</t>
  </si>
  <si>
    <t>350110131</t>
  </si>
  <si>
    <t>rychlospojka hadicová "C"</t>
  </si>
  <si>
    <t>-1602666923</t>
  </si>
  <si>
    <t>55261302</t>
  </si>
  <si>
    <t xml:space="preserve">nerezové potrubí vč. tvarovek  d 23x1,5 </t>
  </si>
  <si>
    <t>-2104702612</t>
  </si>
  <si>
    <t>55261307</t>
  </si>
  <si>
    <t xml:space="preserve">nerezové potrubí vč. tvarovek  d54x2 </t>
  </si>
  <si>
    <t>1546790574</t>
  </si>
  <si>
    <t>55261308</t>
  </si>
  <si>
    <t xml:space="preserve">nerezové potrubí vč. tvarovek  d84x2 </t>
  </si>
  <si>
    <t>766390302</t>
  </si>
  <si>
    <t>552613091</t>
  </si>
  <si>
    <t xml:space="preserve">nerezové potrubí vč. tvarovek  d104x2 </t>
  </si>
  <si>
    <t>-2059467728</t>
  </si>
  <si>
    <t>35011R01</t>
  </si>
  <si>
    <t>kulový kohout 1", vnitřní závity</t>
  </si>
  <si>
    <t>-447452225</t>
  </si>
  <si>
    <t>5526130</t>
  </si>
  <si>
    <t xml:space="preserve">nerezové potrubí vč. tvarovek  d 28x1,5 </t>
  </si>
  <si>
    <t>699052151</t>
  </si>
  <si>
    <t>391110411</t>
  </si>
  <si>
    <t>nerezový přechod D 84/54</t>
  </si>
  <si>
    <t>-472298543</t>
  </si>
  <si>
    <t>391110413</t>
  </si>
  <si>
    <t xml:space="preserve">nerezový přechod D 104/84 </t>
  </si>
  <si>
    <t>985845886</t>
  </si>
  <si>
    <t>391110412</t>
  </si>
  <si>
    <t>nerezový přechod D 104/54</t>
  </si>
  <si>
    <t>907950307</t>
  </si>
  <si>
    <t>391110414</t>
  </si>
  <si>
    <t>nerezový přechod  D154/104</t>
  </si>
  <si>
    <t>-1410633854</t>
  </si>
  <si>
    <t>552613131</t>
  </si>
  <si>
    <t>nerez nátrubek přivařovací 1/2"</t>
  </si>
  <si>
    <t>1342852959</t>
  </si>
  <si>
    <t>552613132</t>
  </si>
  <si>
    <t>nátrubek nerez, přivařovací, 3/4"</t>
  </si>
  <si>
    <t>1866451898</t>
  </si>
  <si>
    <t>35011R026</t>
  </si>
  <si>
    <t>nerez vsuvka 1/2"</t>
  </si>
  <si>
    <t>384804476</t>
  </si>
  <si>
    <t>35011R027</t>
  </si>
  <si>
    <t>nerez vsuvka 3/4 "</t>
  </si>
  <si>
    <t>-1318913314</t>
  </si>
  <si>
    <t>391110011</t>
  </si>
  <si>
    <t>nerezová příruba přivařovací plochá  DN 50, PN 10</t>
  </si>
  <si>
    <t>1709801323</t>
  </si>
  <si>
    <t>391110012</t>
  </si>
  <si>
    <t>nerezová příruba přivařovací plochá  DN 80, PN 10</t>
  </si>
  <si>
    <t>554347600</t>
  </si>
  <si>
    <t>391110013</t>
  </si>
  <si>
    <t>nerezová příruba přivařovací plochá  DN 100, PN 10</t>
  </si>
  <si>
    <t>-1038963159</t>
  </si>
  <si>
    <t>391110311</t>
  </si>
  <si>
    <t>nerez přírubový spoj DN 50, PN 10</t>
  </si>
  <si>
    <t>713768634</t>
  </si>
  <si>
    <t>391110312</t>
  </si>
  <si>
    <t>nerez přírubový spoj DN 80, PN 10</t>
  </si>
  <si>
    <t>-42489999</t>
  </si>
  <si>
    <t>391110313</t>
  </si>
  <si>
    <t>nerez přírubový spoj DN 100, PN 10</t>
  </si>
  <si>
    <t>-1165564092</t>
  </si>
  <si>
    <t>391110315</t>
  </si>
  <si>
    <t>nerez přírubový spoj DN 150, PN 10</t>
  </si>
  <si>
    <t>1044420116</t>
  </si>
  <si>
    <t>393110031</t>
  </si>
  <si>
    <t>nerez profilový materiál - pomocné konstrukce, úchyty a podpěry potrubí</t>
  </si>
  <si>
    <t>1233977553</t>
  </si>
  <si>
    <t>394110041</t>
  </si>
  <si>
    <t>chemická nerezová kotva M 10x160</t>
  </si>
  <si>
    <t>-1492023905</t>
  </si>
  <si>
    <t>Ostatní</t>
  </si>
  <si>
    <t>35033R</t>
  </si>
  <si>
    <t>Montáž technologického zařízení</t>
  </si>
  <si>
    <t>1700547876</t>
  </si>
  <si>
    <t>001001006</t>
  </si>
  <si>
    <t>Kompletační a koordinační činnost s ostatními zhotoviteli (VaK MB,a.s)</t>
  </si>
  <si>
    <t>1024</t>
  </si>
  <si>
    <t>1521844618</t>
  </si>
  <si>
    <t>R-111</t>
  </si>
  <si>
    <t>Tlakové zkoušky všech technologických potrubí</t>
  </si>
  <si>
    <t>167693358</t>
  </si>
  <si>
    <t>Poznámka k položce:
Tlakové zkoušky všech technologických potrubí</t>
  </si>
  <si>
    <t>R-113</t>
  </si>
  <si>
    <t>Dokumentace skutečného provedení strojně-technologické části (výrobní dokumentace - výrobní výkres),</t>
  </si>
  <si>
    <t>569115416</t>
  </si>
  <si>
    <t>Poznámka k položce:
Dokumentace skutečného provedení strojně-technologické části (včetně dílenské výrobní dokumentace - výrobní výkres), elektro části a MaR</t>
  </si>
  <si>
    <t>08 - PS 02 - Elektrotechnologická část</t>
  </si>
  <si>
    <t>1 - Dodávky a montáže</t>
  </si>
  <si>
    <t xml:space="preserve">    2 - Rozváděč RM0</t>
  </si>
  <si>
    <t xml:space="preserve">      3 - Přepojovací skříň MX</t>
  </si>
  <si>
    <t>Dodávky a montáže</t>
  </si>
  <si>
    <t>Pol32</t>
  </si>
  <si>
    <t>Kabel JYTY-O 4x1</t>
  </si>
  <si>
    <t>Pol33</t>
  </si>
  <si>
    <t>Kabel JYTY-O 2x1</t>
  </si>
  <si>
    <t>Pol34</t>
  </si>
  <si>
    <t>Koaxiální kabel RG213/U</t>
  </si>
  <si>
    <t>Pol35</t>
  </si>
  <si>
    <t>N konektor pro koaxiální kabel</t>
  </si>
  <si>
    <t>Pol36</t>
  </si>
  <si>
    <t>Kabelový drátěný žlab 50x50 žárový zinek</t>
  </si>
  <si>
    <t>Pol38</t>
  </si>
  <si>
    <t>Elektroinstalační kabelová lišta 130x40 vč. příslušenství</t>
  </si>
  <si>
    <t>Poznámka k položce:
Malpro D1008K EILM</t>
  </si>
  <si>
    <t>Pol39</t>
  </si>
  <si>
    <t>Elektroinstalační kabelová lišta 40x40 vč. příslušenství</t>
  </si>
  <si>
    <t>Pol40</t>
  </si>
  <si>
    <t>Všeměrová anténa na stožár do 76mm, 400 - 470 MHz (DODÁVKA INVESTORA)</t>
  </si>
  <si>
    <t>Pol41</t>
  </si>
  <si>
    <t>Ochranná kabelová hadice 25mm</t>
  </si>
  <si>
    <t>Pol42</t>
  </si>
  <si>
    <t>Plastová krabicová rozvodka se svorkami 98x98x61mm, IP 65 vč. Vývodek</t>
  </si>
  <si>
    <t>Pol43</t>
  </si>
  <si>
    <t>Rozváděč RM0</t>
  </si>
  <si>
    <t>Pol44</t>
  </si>
  <si>
    <t>Přepojovací skříňe MX</t>
  </si>
  <si>
    <t>Pol45</t>
  </si>
  <si>
    <t>Plovákový spínač</t>
  </si>
  <si>
    <t>Pol46</t>
  </si>
  <si>
    <t>Vestavný tlakový snímač pro měření hladiny 4-20mA, 4 m v.s.</t>
  </si>
  <si>
    <t>Pol47</t>
  </si>
  <si>
    <t>Teplotní senzor 4-20mA -30÷80°C, montáž na zeď</t>
  </si>
  <si>
    <t>Pol48</t>
  </si>
  <si>
    <t>Magnetický dveřní kontakt</t>
  </si>
  <si>
    <t>Poznámka k položce:
JABLOTRON SA-200A</t>
  </si>
  <si>
    <t>Pol49</t>
  </si>
  <si>
    <t>Snímač pulzů pro vodoměry 10 litrů / impuls</t>
  </si>
  <si>
    <t>Poznámka k položce:
ELSTER FALCON PR7 K 1:9</t>
  </si>
  <si>
    <t>Pol50</t>
  </si>
  <si>
    <t>Plastová škříň modulární VxŠxH 300x300x170, IP65, s odklápěcím víkem</t>
  </si>
  <si>
    <t>Pol51</t>
  </si>
  <si>
    <t>Pružinová svorka, velikost 35, šedá</t>
  </si>
  <si>
    <t>Pol52</t>
  </si>
  <si>
    <t>Pružinová svorka, velikost 35, zelenožlutá</t>
  </si>
  <si>
    <t>Pol53</t>
  </si>
  <si>
    <t>Kabelová průchodka s maticí Pg36</t>
  </si>
  <si>
    <t>Pol54</t>
  </si>
  <si>
    <t>Propojovací materiál</t>
  </si>
  <si>
    <t>Pol55</t>
  </si>
  <si>
    <t>Popisovací materiál</t>
  </si>
  <si>
    <t>Pol56</t>
  </si>
  <si>
    <t>Konstrukční materiál</t>
  </si>
  <si>
    <t>Pol57</t>
  </si>
  <si>
    <t>Výroba přepojovací skříně</t>
  </si>
  <si>
    <t>Pol58</t>
  </si>
  <si>
    <t>Dokumentace přepojovací skříně</t>
  </si>
  <si>
    <t>Pol59</t>
  </si>
  <si>
    <t>Pol60</t>
  </si>
  <si>
    <t>Pol61</t>
  </si>
  <si>
    <t>Stanovisko TIČR</t>
  </si>
  <si>
    <t>Poznámka k položce:
Výzva TIČR a vydání stanoviska.</t>
  </si>
  <si>
    <t>Pol62</t>
  </si>
  <si>
    <t>Pol63</t>
  </si>
  <si>
    <t>Software PLC a dotykového displeje</t>
  </si>
  <si>
    <t>Pol64</t>
  </si>
  <si>
    <t>Konfigurace komunikační sítě</t>
  </si>
  <si>
    <t>Pol65</t>
  </si>
  <si>
    <t>Úprava stávajícího dispečinku provozovatele</t>
  </si>
  <si>
    <t>Pol66</t>
  </si>
  <si>
    <t>Poznámka k položce:
Položka obsahuje:
- zaškolení pracovníků provozovatele na obsluhu zařízení
- komplexní zkoušky
- doprava, přesun materiálu</t>
  </si>
  <si>
    <t>Pol67</t>
  </si>
  <si>
    <t>Rozváděč plastový, plné dveře, VxŠxH 1000x800x300, IP66</t>
  </si>
  <si>
    <t>-1854186387</t>
  </si>
  <si>
    <t>Pol68</t>
  </si>
  <si>
    <t>Montážní plech, VxŠ 950x750</t>
  </si>
  <si>
    <t>-1962306912</t>
  </si>
  <si>
    <t>Pol69</t>
  </si>
  <si>
    <t>Hlavní vypínač 3p, 32A, otočný, dveřní montáž, červený</t>
  </si>
  <si>
    <t>1391923950</t>
  </si>
  <si>
    <t>Pol70</t>
  </si>
  <si>
    <t>Hlídací relé sledu a asymetrie fází, podpětí a přepětí</t>
  </si>
  <si>
    <t>-1841745351</t>
  </si>
  <si>
    <t>Pol71</t>
  </si>
  <si>
    <t>Přepěťová ochrana 1 a 2 stupeň, 3P</t>
  </si>
  <si>
    <t>164552858</t>
  </si>
  <si>
    <t>Pol72</t>
  </si>
  <si>
    <t>Přepěťová ochrana 3. stupeň s VF filtrem, 1P</t>
  </si>
  <si>
    <t>1373517439</t>
  </si>
  <si>
    <t>Pol73</t>
  </si>
  <si>
    <t>Kombinovaná hrubá a jemná ochrana pro telekomunikační a signalizační sítě</t>
  </si>
  <si>
    <t>-1140453870</t>
  </si>
  <si>
    <t>Pol74</t>
  </si>
  <si>
    <t>RF Bleskojistka určena pro přepěťovou ochranu anténních svorek radiostanic</t>
  </si>
  <si>
    <t>-2023638673</t>
  </si>
  <si>
    <t>Pol75</t>
  </si>
  <si>
    <t>Jistič 10B/1</t>
  </si>
  <si>
    <t>1257731049</t>
  </si>
  <si>
    <t>Pol76</t>
  </si>
  <si>
    <t>Jistič 6B/1</t>
  </si>
  <si>
    <t>-211416819</t>
  </si>
  <si>
    <t>Pol77</t>
  </si>
  <si>
    <t>Proudový chránič s nadproudovou ochranou 16/1N/B/0,03/AC</t>
  </si>
  <si>
    <t>-1860920620</t>
  </si>
  <si>
    <t>Pol78</t>
  </si>
  <si>
    <t>Zásuvka vestavná s víčkem modrá 230V/16A IP54</t>
  </si>
  <si>
    <t>-1249826277</t>
  </si>
  <si>
    <t>Pol79</t>
  </si>
  <si>
    <t>Rozváděčový termostat topení 230V AC</t>
  </si>
  <si>
    <t>1760963579</t>
  </si>
  <si>
    <t>Pol80</t>
  </si>
  <si>
    <t>Rozváděčové topné těleso 110-250V 100W zapouzdřené</t>
  </si>
  <si>
    <t>-1001751930</t>
  </si>
  <si>
    <t>Pol81</t>
  </si>
  <si>
    <t>Relé s paticí 24V DC, 4 kontakty, 12A, LED + ochr.dioda</t>
  </si>
  <si>
    <t>-551360695</t>
  </si>
  <si>
    <t>Pol82</t>
  </si>
  <si>
    <t>Zdroj 230V AC/ 24V DC/ 13,8V DC, 1,5A</t>
  </si>
  <si>
    <t>1561348056</t>
  </si>
  <si>
    <t>Pol83</t>
  </si>
  <si>
    <t>Akumulátor Pb 12V/7,2Ah</t>
  </si>
  <si>
    <t>-332640590</t>
  </si>
  <si>
    <t>Pol84</t>
  </si>
  <si>
    <t>Telemetrická stanice Proteus PS1 (DODÁVKA INVESTORA)</t>
  </si>
  <si>
    <t>-1393315118</t>
  </si>
  <si>
    <t>Pol85</t>
  </si>
  <si>
    <t>Radiomodem (DODÁVKA INVESTORA)</t>
  </si>
  <si>
    <t>-946851724</t>
  </si>
  <si>
    <t>Pol86</t>
  </si>
  <si>
    <t>Komunikační modul pro rádiový přenos dat a retranslaci (DODÁVKA INVESTORA)</t>
  </si>
  <si>
    <t>1535186223</t>
  </si>
  <si>
    <t>Pol87</t>
  </si>
  <si>
    <t>Komunikační kabel cca 70cm</t>
  </si>
  <si>
    <t>1678645663</t>
  </si>
  <si>
    <t>Pol88</t>
  </si>
  <si>
    <t>Komunikační kabel pro připojení radia</t>
  </si>
  <si>
    <t>691818346</t>
  </si>
  <si>
    <t>Pol89</t>
  </si>
  <si>
    <t>Propojovací koaxiální kabel cca 60cm</t>
  </si>
  <si>
    <t>-1545888187</t>
  </si>
  <si>
    <t>Pol90</t>
  </si>
  <si>
    <t>Svorka na přístrojovou pojistku</t>
  </si>
  <si>
    <t>1242871190</t>
  </si>
  <si>
    <t>Pol91</t>
  </si>
  <si>
    <t>Přístrojová pojistka T2,5A</t>
  </si>
  <si>
    <t>-995407976</t>
  </si>
  <si>
    <t>Pol92</t>
  </si>
  <si>
    <t>Přístrojová pojistka T630mA</t>
  </si>
  <si>
    <t>1574177259</t>
  </si>
  <si>
    <t>Pol93</t>
  </si>
  <si>
    <t>Přístrojová pojistka T80mA</t>
  </si>
  <si>
    <t>-895088164</t>
  </si>
  <si>
    <t>Pol94</t>
  </si>
  <si>
    <t>Řadová svorka, velikost 16, bílá</t>
  </si>
  <si>
    <t>-1382347630</t>
  </si>
  <si>
    <t>Pol95</t>
  </si>
  <si>
    <t>Řadová svorka, velikost 16, zelenožlutá</t>
  </si>
  <si>
    <t>-1650842993</t>
  </si>
  <si>
    <t>Pol96</t>
  </si>
  <si>
    <t>Řadová svorka, velikost 4, bílá</t>
  </si>
  <si>
    <t>-1791038914</t>
  </si>
  <si>
    <t>Pol97</t>
  </si>
  <si>
    <t>Řadová svorka, velikost 4, světle modrá</t>
  </si>
  <si>
    <t>-180831948</t>
  </si>
  <si>
    <t>Pol98</t>
  </si>
  <si>
    <t>Řadová svorka, velikost 4, zelenožlutá</t>
  </si>
  <si>
    <t>-1129024034</t>
  </si>
  <si>
    <t>Pol99</t>
  </si>
  <si>
    <t>Řadová svorka, velikost 4, tmavě modrá</t>
  </si>
  <si>
    <t>-1402932543</t>
  </si>
  <si>
    <t>Pol100</t>
  </si>
  <si>
    <t>Řadová svorka, velikost 4, červená</t>
  </si>
  <si>
    <t>-328795477</t>
  </si>
  <si>
    <t>Pol101</t>
  </si>
  <si>
    <t>Koncová svorka béžová</t>
  </si>
  <si>
    <t>-597700049</t>
  </si>
  <si>
    <t>Pol102</t>
  </si>
  <si>
    <t>Můstek rozbočovací, 12 svorek, krytý, modrý</t>
  </si>
  <si>
    <t>-802237023</t>
  </si>
  <si>
    <t>Pol103</t>
  </si>
  <si>
    <t>Můstek rozbočovací, 12 svorek, krytý, zelený</t>
  </si>
  <si>
    <t>1100771035</t>
  </si>
  <si>
    <t>Pol104</t>
  </si>
  <si>
    <t>Kabelová průchodka s maticí Pg29</t>
  </si>
  <si>
    <t>-246337624</t>
  </si>
  <si>
    <t>Pol105</t>
  </si>
  <si>
    <t>Kabelová průchodka s maticí Pg13,5</t>
  </si>
  <si>
    <t>241891157</t>
  </si>
  <si>
    <t>Pol106</t>
  </si>
  <si>
    <t>Kabelová průchodka s maticí Pg11</t>
  </si>
  <si>
    <t>1611053866</t>
  </si>
  <si>
    <t>Pol107</t>
  </si>
  <si>
    <t>-798910537</t>
  </si>
  <si>
    <t>Pol108</t>
  </si>
  <si>
    <t>817931708</t>
  </si>
  <si>
    <t>Pol109</t>
  </si>
  <si>
    <t>1546662579</t>
  </si>
  <si>
    <t>Pol110</t>
  </si>
  <si>
    <t>Výroba rozváděče</t>
  </si>
  <si>
    <t>-456081942</t>
  </si>
  <si>
    <t>Pol111</t>
  </si>
  <si>
    <t>Dokumentace rozváděče</t>
  </si>
  <si>
    <t>545886335</t>
  </si>
  <si>
    <t>Přepojovací skříň MX</t>
  </si>
  <si>
    <t>Pol112</t>
  </si>
  <si>
    <t>-540059207</t>
  </si>
  <si>
    <t>Pol113</t>
  </si>
  <si>
    <t>Pružinová svorka, velikost 4, bílá</t>
  </si>
  <si>
    <t>-77531914</t>
  </si>
  <si>
    <t>Pol114</t>
  </si>
  <si>
    <t>Pružinová svorka, velikost 4, modrá</t>
  </si>
  <si>
    <t>-202872868</t>
  </si>
  <si>
    <t>Pol115</t>
  </si>
  <si>
    <t>1413172724</t>
  </si>
  <si>
    <t>Pol116</t>
  </si>
  <si>
    <t>Kabelová průchodka s maticí Pg21</t>
  </si>
  <si>
    <t>-338491869</t>
  </si>
  <si>
    <t>Pol117</t>
  </si>
  <si>
    <t>946114530</t>
  </si>
  <si>
    <t>Pol118</t>
  </si>
  <si>
    <t>863469795</t>
  </si>
  <si>
    <t>Pol119</t>
  </si>
  <si>
    <t>940210410</t>
  </si>
  <si>
    <t>-378175522</t>
  </si>
  <si>
    <t>-1074167034</t>
  </si>
  <si>
    <t>09 - VRN</t>
  </si>
  <si>
    <t>D1 - Vedlejší rozpočtové náklady / viz Technické podmínky VaK MB /</t>
  </si>
  <si>
    <t>D1</t>
  </si>
  <si>
    <t>Vedlejší rozpočtové náklady / viz Technické podmínky VaK MB /</t>
  </si>
  <si>
    <t>VaK MB, a.s.-TP 1.1</t>
  </si>
  <si>
    <t>Zařízení staveniště, provozní vlivy</t>
  </si>
  <si>
    <t>soubor</t>
  </si>
  <si>
    <t>-1595583225</t>
  </si>
  <si>
    <t>VaK MB, a.s.-TP 1.12</t>
  </si>
  <si>
    <t>Vytyčení podzemních zařízení, rizika a zvláštní opatření</t>
  </si>
  <si>
    <t>-943929691</t>
  </si>
  <si>
    <t>VaK MB, a.s.-TP 1.14</t>
  </si>
  <si>
    <t>Vytyčení stavby, ochrana geodetických bodů před poškozením</t>
  </si>
  <si>
    <t>-1476901507</t>
  </si>
  <si>
    <t>VaK MB, a.s.-TP 1.15</t>
  </si>
  <si>
    <t>Zajištění výkopů a překopů</t>
  </si>
  <si>
    <t>1969972372</t>
  </si>
  <si>
    <t>VaK MB, a.s.-TP 1.16</t>
  </si>
  <si>
    <t>Havarijní plán</t>
  </si>
  <si>
    <t>528083907</t>
  </si>
  <si>
    <t>VaK MB, a.s.-TP 1.17</t>
  </si>
  <si>
    <t>Zvláštní požadavky na zhotovení</t>
  </si>
  <si>
    <t>211304014</t>
  </si>
  <si>
    <t>VaK MB, a.s.-TP 1.3</t>
  </si>
  <si>
    <t>Fotodokumentace</t>
  </si>
  <si>
    <t>1663895911</t>
  </si>
  <si>
    <t>VaK MB, a.s.-TP 1.5</t>
  </si>
  <si>
    <t>Realizační dokumentace stavby včetně projednání a kontroly na stavbě</t>
  </si>
  <si>
    <t>772893936</t>
  </si>
  <si>
    <t>VaK MB, a.s.-TP 1.8</t>
  </si>
  <si>
    <t>Doklady požadované k předání a převzetí díla</t>
  </si>
  <si>
    <t>-1420186996</t>
  </si>
  <si>
    <t>VaK MB, a.s.-TP 1.9</t>
  </si>
  <si>
    <t>Dokumentace skutečného provedení stavby</t>
  </si>
  <si>
    <t>1126851148</t>
  </si>
  <si>
    <t>VaK MB,a.s.-TP 1.9.1</t>
  </si>
  <si>
    <t xml:space="preserve"> Dokumentace geodetického zaměření stavby a geometrický plán</t>
  </si>
  <si>
    <t>681272082</t>
  </si>
  <si>
    <t>SEZNAM FIGUR</t>
  </si>
  <si>
    <t>Výměra</t>
  </si>
  <si>
    <t xml:space="preserve"> 01</t>
  </si>
  <si>
    <t>Použití figury:</t>
  </si>
  <si>
    <t>Odkopávky a prokopávky nezapažené v hornině třídy těžitelnosti I, skupiny 3 objem do 100 m3 strojně</t>
  </si>
  <si>
    <t>Odkopávky a prokopávky v hornině třídy těžitelnosti I, skupiny 3 ručně</t>
  </si>
  <si>
    <t>Vodorovné přemístění do 2000 m výkopku/sypaniny z horniny třídy těžitelnosti I, skupiny 1 až 3</t>
  </si>
  <si>
    <t>Hloubení jam zapažených v hornině třídy těžitelnosti I, skupiny 3 objem do 100 m3 strojně</t>
  </si>
  <si>
    <t>Hloubení jam v soudržných horninách třídy těžitelnosti I, skupiny 3 ručně</t>
  </si>
  <si>
    <t xml:space="preserve"> 02</t>
  </si>
  <si>
    <t>Zdivo obkladové z lícových cihel děrovaných dl 240 mm</t>
  </si>
  <si>
    <t>Montáž izolace tepelné stěn a základů lepením celoplošně v kombinaci s mechanickým kotvením rohoží, pásů, dílců, desek</t>
  </si>
  <si>
    <t>Zřízení vrstvy z geotextilie v rovině nebo ve sklonu do 1:5 š do 8,5 m</t>
  </si>
  <si>
    <t>Provedení izolace proti zemní vlhkosti svislé za studena suspenzí asfaltovou</t>
  </si>
  <si>
    <t>Provedení izolace proti zemní vlhkosti svislé za horka nátěrem asfaltovým</t>
  </si>
  <si>
    <t>Provedení izolace proti zemní vlhkosti pásy přitavením svislé NAIP</t>
  </si>
  <si>
    <t>Izolace proti zemní vlhkosti nopovou fólií svislá, nopek v 20,0 mm, tl do 1,0 mm</t>
  </si>
  <si>
    <t>Montáž tepelné izolace stěn rohožemi, pásy, deskami, dílci, bloky (izolační materiál ve specifikaci) lepením  asfaltem za horka zplna, jednovrstvá</t>
  </si>
  <si>
    <t>Odsekání degradovaného betonu stěn tl do 30 mm</t>
  </si>
  <si>
    <t>Reprofilace stěn cementovými sanačními maltami tl 20 mm</t>
  </si>
  <si>
    <t>Montáž podlah keramických pro mechanické zatížení protiskluzných lepených flexibilním lepidlem do 12 ks/m2</t>
  </si>
  <si>
    <t>Spojovací můstek reprofilovaného betonu na cementové bázi tl 2 mm</t>
  </si>
  <si>
    <t>Izolace pod obklad nátěrem nebo stěrkou ve dvou vrstvách</t>
  </si>
  <si>
    <t>Cementová omítka hladká jednovrstvá vnitřních stěn nanášená ručně</t>
  </si>
  <si>
    <t>Montáž obkladů vnitřních keramických hladkých do 22 ks/m2 lepených flexibilním lepidlem</t>
  </si>
  <si>
    <t>Trojnásobné bílé malby ze směsí za mokra výborně otěruvzdorných v místnostech výšky do 5,00 m</t>
  </si>
  <si>
    <t>Izolace proti zemní vlhkosti nopovou fólií svislá, nopek v 8,0 mm, tl do 0,6 mm</t>
  </si>
  <si>
    <t>Provedení izolace proti zemní vlhkosti pásy přitavením vodorovné NAIP</t>
  </si>
  <si>
    <t>Podklad nebo podsyp ze štěrkopísku ŠP tl 100 mm</t>
  </si>
  <si>
    <t>Provedení izolace proti zemní vlhkosti vodorovné za studena suspenzí asfaltovou</t>
  </si>
  <si>
    <t>Provedení izolace proti zemní vlhkosti vodorovné za horka nátěrem asfaltovým</t>
  </si>
  <si>
    <t>Izolace proti zemní vlhkosti nopovou fólií vodorovná, nopek v 20,0 mm, tl do 1,0 mm</t>
  </si>
  <si>
    <t>Montáž izolace tepelné střech plochých lepené asfaltem plně 1 vrstva rohoží, pásů, dílců, desek</t>
  </si>
  <si>
    <t>Odsekání degradovaného betonu rubu kleneb a podlah tl do 30 mm</t>
  </si>
  <si>
    <t>Reprofilace rubu kleneb a podlah cementovými sanačními maltami tl 20 mm</t>
  </si>
  <si>
    <t>Krytina keramická okapová hrana s větracím pásem kovovým</t>
  </si>
  <si>
    <t>Oplechování rovné okapové hrany z Pz s povrchovou úpravou rš 330 mm</t>
  </si>
  <si>
    <t>Žlab podokapní půlkruhový z Pz s povrchovou úpravou rš 250 mm</t>
  </si>
  <si>
    <t>Montáž laťování na střechách složitých sklonu do 60° osové vzdálenosti do 360 mm</t>
  </si>
  <si>
    <t>Krytina keramická drážková velkoformátová režná sklonu do 30° na sucho</t>
  </si>
  <si>
    <t>Montáž pojistné hydroizolační nebo parotěsné kladené ve sklonu přes 20° s lepenými spoji na bednění</t>
  </si>
  <si>
    <t xml:space="preserve"> 03</t>
  </si>
  <si>
    <t>5,5*3,5  "plocha pro náhradní zásobník - ve spolupráci s dodavatelem</t>
  </si>
  <si>
    <t>Rozebrání zpevněných ploch ze silničních dílců</t>
  </si>
  <si>
    <t>Odstranění podkladů zpevněných ploch z kameniva drceného</t>
  </si>
  <si>
    <t>Podklad pro zpevněné plochy z kameniva drceného 0 až 63 mm</t>
  </si>
  <si>
    <t>Zřízení plochy ze silničních panelů do lože tl 50 mm z kameniva</t>
  </si>
  <si>
    <t>Uložení sypaniny na skládky nebo meziskládky</t>
  </si>
  <si>
    <t>Vodorovné přemístění do 10000 m výkopku/sypaniny z horniny třídy těžitelnosti II, skupiny 4 a 5</t>
  </si>
  <si>
    <t>výkop branka</t>
  </si>
  <si>
    <t>Zásyp jam, šachet rýh nebo kolem objektů sypaninou bez zhutnění</t>
  </si>
  <si>
    <t xml:space="preserve"> 06</t>
  </si>
  <si>
    <t>Lože pod potrubí otevřený výkop z kameniva drobného těženého</t>
  </si>
  <si>
    <t>Zásyp jam, šachet rýh nebo kolem objektů sypaninou se zhutněním</t>
  </si>
  <si>
    <t>Montáž potrubí z trub litinových hrdlových s integrovaným těsněním otevřený výkop DN 100</t>
  </si>
  <si>
    <t>Obsypání potrubí strojně sypaninou bez prohození, uloženou do 3 m</t>
  </si>
  <si>
    <t>Tlaková zkouška vodou potrubí DN 100 nebo 125</t>
  </si>
  <si>
    <t>Signalizační vodič DN do 150 mm na potrubí</t>
  </si>
  <si>
    <t>Krytí potrubí z plastů výstražnou fólií z PVC 25 cm</t>
  </si>
  <si>
    <t>Montáž potrubí z trub litinových hrdlových s integrovaným těsněním otevřený výkop DN 150</t>
  </si>
  <si>
    <t>Tlaková zkouška vodou potrubí DN 150 nebo 200</t>
  </si>
  <si>
    <t>Kanalizační potrubí z tvrdého PVC jednovrstvé tuhost třídy SN10 DN 110</t>
  </si>
  <si>
    <t>Hloubení rýh zapažených š do 800 mm v hornině třídy těžitelnosti I, skupiny 3 objem do 100 m3 strojně</t>
  </si>
  <si>
    <t>Zřízení příložného pažení a rozepření stěn rýh hl do 2 m</t>
  </si>
  <si>
    <t>Hloubení rýh zapažených š do 800 mm v hornině třídy těžitelnosti I, skupiny 1 a 2 objem do 100 m3 strojně</t>
  </si>
  <si>
    <t>Vodorovné přemístění do 500 m výkopku/sypaniny z horniny třídy těžitelnosti I, skupiny 1 až 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</si>
  <si>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</si>
  <si>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</si>
  <si>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</si>
  <si>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</si>
  <si>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</si>
  <si>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</si>
  <si>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</si>
  <si>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</si>
  <si>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</si>
  <si>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</si>
  <si>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</si>
  <si>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</si>
  <si>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</si>
  <si>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</si>
  <si>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</si>
  <si>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</si>
  <si>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</si>
  <si>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</si>
  <si>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</si>
  <si>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</si>
  <si>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</si>
  <si>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</si>
  <si>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</si>
  <si>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</si>
  <si>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</si>
  <si>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</si>
  <si>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</si>
  <si>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</si>
  <si>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</si>
  <si>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</si>
  <si>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</si>
  <si>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</si>
  <si>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</si>
  <si>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</si>
  <si>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</si>
  <si>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</si>
  <si>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</si>
  <si>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</si>
  <si>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</si>
  <si>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</si>
  <si>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</si>
  <si>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</si>
  <si>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</si>
  <si>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</si>
  <si>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</si>
  <si>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</si>
  <si>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</si>
  <si>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</si>
  <si>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</si>
  <si>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</si>
  <si>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</si>
  <si>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</si>
  <si>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</si>
  <si>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</si>
  <si>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</si>
  <si>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</si>
  <si>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</si>
  <si>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</si>
  <si>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</si>
  <si>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</si>
  <si>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</si>
  <si>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</si>
  <si>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</si>
  <si>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</si>
  <si>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</si>
  <si>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</si>
  <si>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</si>
  <si>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</si>
  <si>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</si>
  <si>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</si>
  <si>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</si>
  <si>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</si>
  <si>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</si>
  <si>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</si>
  <si>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</si>
  <si>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</si>
  <si>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</si>
  <si>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</si>
  <si>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</si>
  <si>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</si>
  <si>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</si>
  <si>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</si>
  <si>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</si>
  <si>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</si>
  <si>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</si>
  <si>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</si>
  <si>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</si>
  <si>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</si>
  <si>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</si>
  <si>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</si>
  <si>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</si>
  <si>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</si>
  <si>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</si>
  <si>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</si>
  <si>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</si>
  <si>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</si>
  <si>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</si>
  <si>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</si>
  <si>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</si>
  <si>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</si>
  <si>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</si>
  <si>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</si>
  <si>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</si>
  <si>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</si>
  <si>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</si>
  <si>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</si>
  <si>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</si>
  <si>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</si>
  <si>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</si>
  <si>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</si>
  <si>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</si>
  <si>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</si>
  <si>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</si>
  <si>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</si>
  <si>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</si>
  <si>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</si>
  <si>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</si>
  <si>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</si>
  <si>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</si>
  <si>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</si>
  <si>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</si>
  <si>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</si>
  <si>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</si>
  <si>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</si>
  <si>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</si>
  <si>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</si>
  <si>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</si>
  <si>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</si>
  <si>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</si>
  <si>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</si>
  <si>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</si>
  <si>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</si>
  <si>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</si>
  <si>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</si>
  <si>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</si>
  <si>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</si>
  <si>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</si>
  <si>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</si>
  <si>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</si>
  <si>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</si>
  <si>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</si>
  <si>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</si>
  <si>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</si>
  <si>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</si>
  <si>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</si>
  <si>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</si>
  <si>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</si>
  <si>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</si>
  <si>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</si>
  <si>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</si>
  <si>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</si>
  <si>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</si>
  <si>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</si>
  <si>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</si>
  <si>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</si>
  <si>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</si>
  <si>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</si>
  <si>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</si>
  <si>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</si>
  <si>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</si>
  <si>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</si>
  <si>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</si>
  <si>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</si>
  <si>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</si>
  <si>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</si>
  <si>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</si>
  <si>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</si>
  <si>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</si>
  <si>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</si>
  <si>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</si>
  <si>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</si>
  <si>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</si>
  <si>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</si>
  <si>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</si>
  <si>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</si>
  <si>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</si>
  <si>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</si>
  <si>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</si>
  <si>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</si>
  <si>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</si>
  <si>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</si>
  <si>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</si>
  <si>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</si>
  <si>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t xml:space="preserve">Přesun hmot </t>
    </r>
    <r>
      <rPr>
        <b/>
        <sz val="10"/>
        <color rgb="FFFF0000"/>
        <rFont val="Arial CE"/>
        <family val="2"/>
      </rPr>
      <t>NEOCEŇOVAT ZAJISTÍ DODAVATEL</t>
    </r>
  </si>
  <si>
    <r>
      <t xml:space="preserve">Vytažení fabionů, hran a koutů při opravách (s dodáním hmot) jakékoliv délky </t>
    </r>
    <r>
      <rPr>
        <b/>
        <sz val="9"/>
        <color rgb="FFFF0000"/>
        <rFont val="Arial CE"/>
        <family val="2"/>
      </rPr>
      <t>NEOCEŇOVAT ZAJISTÍ DODAVATEL</t>
    </r>
  </si>
  <si>
    <r>
      <t xml:space="preserve">Spojovací můstek reprofilovaného betonu na cementové bázi, tloušťky 2 mm </t>
    </r>
    <r>
      <rPr>
        <b/>
        <sz val="9"/>
        <color rgb="FFFF0000"/>
        <rFont val="Arial CE"/>
        <family val="2"/>
      </rPr>
      <t>NEOCEŇOVAT ZAJISTÍ DODAVATEL</t>
    </r>
  </si>
  <si>
    <r>
      <t xml:space="preserve">Stěrka k vyrovnání ploch reprofilovaného betonu stěn, tloušťky do 5 mm </t>
    </r>
    <r>
      <rPr>
        <b/>
        <sz val="9"/>
        <color rgb="FFFF0000"/>
        <rFont val="Arial CE"/>
        <family val="2"/>
      </rPr>
      <t>NEOCEŇOVAT ZAJISTÍ DODAVATEL</t>
    </r>
  </si>
  <si>
    <r>
      <t xml:space="preserve">Reprofilace betonu sanačními maltami na cementové bázi ručně rubu kleneb a podlah, tloušťky přes 10 do 20 mm </t>
    </r>
    <r>
      <rPr>
        <b/>
        <sz val="9"/>
        <color rgb="FFFF0000"/>
        <rFont val="Arial CE"/>
        <family val="2"/>
      </rPr>
      <t>NEOCEŇOVAT ZAJISTÍ DODAVATEL</t>
    </r>
  </si>
  <si>
    <r>
      <t xml:space="preserve">Reprofilace betonu sanačními maltami na cementové bázi ručně stěn, tloušťky přes 10 do 20 mm </t>
    </r>
    <r>
      <rPr>
        <b/>
        <sz val="9"/>
        <color rgb="FFFF0000"/>
        <rFont val="Arial CE"/>
        <family val="2"/>
      </rPr>
      <t>NEOCEŇOVAT ZAJISTÍ DODAVATEL</t>
    </r>
  </si>
  <si>
    <r>
      <t xml:space="preserve">Očištění ploch stěn, rubu kleneb a podlah tlakovou vodou </t>
    </r>
    <r>
      <rPr>
        <b/>
        <sz val="9"/>
        <color rgb="FFFF0000"/>
        <rFont val="Arial CE"/>
        <family val="2"/>
      </rPr>
      <t>NEOCEŇOVAT ZAJISTÍ DODAVATEL</t>
    </r>
  </si>
  <si>
    <r>
      <t xml:space="preserve">Odsekání degradovaného betonu rubu kleneb a podlah, tloušťky přes 10 do 30 mm </t>
    </r>
    <r>
      <rPr>
        <b/>
        <sz val="9"/>
        <color rgb="FFFF0000"/>
        <rFont val="Arial CE"/>
        <family val="2"/>
      </rPr>
      <t>NEOCEŇOVAT ZAJISTÍ DODAVATEL</t>
    </r>
  </si>
  <si>
    <r>
      <t xml:space="preserve">Odsekání degradovaného betonu stěn, tloušťky přes 10 do 30 mm </t>
    </r>
    <r>
      <rPr>
        <b/>
        <sz val="9"/>
        <color rgb="FFFF0000"/>
        <rFont val="Arial CE"/>
        <family val="2"/>
      </rPr>
      <t>NEOCEŇOVAT ZAJISTÍ DODAVATEL</t>
    </r>
  </si>
  <si>
    <t xml:space="preserve">Vrty příklepovými vrtáky do cihelného zdiva nebo prostého betonu průměru do 16 mm </t>
  </si>
  <si>
    <r>
      <t xml:space="preserve">Elektroinstalační kabelová lišta 25x20 vč. Příslušenství </t>
    </r>
    <r>
      <rPr>
        <sz val="9"/>
        <color rgb="FFFF0000"/>
        <rFont val="Arial CE"/>
        <family val="2"/>
      </rPr>
      <t>NEOCEŇOVAT ZAJISTÍ DODAVATEL</t>
    </r>
  </si>
  <si>
    <r>
      <t xml:space="preserve">Plastová krabicová rozvodka 88x88mm se svorkami, IP 66 </t>
    </r>
    <r>
      <rPr>
        <sz val="9"/>
        <color rgb="FFFF0000"/>
        <rFont val="Arial CE"/>
        <family val="2"/>
      </rPr>
      <t>NEOCEŇOVAT ZAJISTÍ DODAVATEL</t>
    </r>
  </si>
  <si>
    <r>
      <t xml:space="preserve">Vypínač řaz. 1 montáž na povrch, IP 45 </t>
    </r>
    <r>
      <rPr>
        <sz val="9"/>
        <color rgb="FFFF0000"/>
        <rFont val="Arial CE"/>
        <family val="2"/>
      </rPr>
      <t>NEOCEŇOVAT ZAJISTÍ DODAVATEL</t>
    </r>
  </si>
  <si>
    <r>
      <t xml:space="preserve">Stropní LED svítidlo 38W, IP65, připraveno pro smyčkování </t>
    </r>
    <r>
      <rPr>
        <sz val="9"/>
        <color rgb="FFFF0000"/>
        <rFont val="Arial CE"/>
        <family val="2"/>
      </rPr>
      <t>NEOCEŇOVAT ZAJISTÍ DODAVATEL</t>
    </r>
  </si>
  <si>
    <r>
      <t xml:space="preserve">Přímotopný konvektor 230V, 2000W </t>
    </r>
    <r>
      <rPr>
        <sz val="9"/>
        <color rgb="FFFF0000"/>
        <rFont val="Arial CE"/>
        <family val="2"/>
      </rPr>
      <t>NEOCEŇOVAT ZAJISTÍ DODAVATEL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</si>
</sst>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10"/>
      <color rgb="FFFF0000"/>
      <name val="Arial CE"/>
      <family val="2"/>
    </font>
    <font>
      <b/>
      <sz val="9"/>
      <color rgb="FFFF0000"/>
      <name val="Arial CE"/>
      <family val="2"/>
    </font>
    <font>
      <sz val="9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49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7" fontId="10" fillId="0" borderId="0" xfId="0" applyNumberFormat="1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67" fontId="11" fillId="0" borderId="0" xfId="0" applyNumberFormat="1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Alignment="1">
      <alignment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workbookViewId="0" topLeftCell="A4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0" t="s">
        <v>6</v>
      </c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59" t="s">
        <v>15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R5" s="22"/>
      <c r="BE5" s="356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60" t="s">
        <v>18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R6" s="22"/>
      <c r="BE6" s="357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57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57"/>
      <c r="BS8" s="19" t="s">
        <v>7</v>
      </c>
    </row>
    <row r="9" spans="2:71" s="1" customFormat="1" ht="14.45" customHeight="1">
      <c r="B9" s="22"/>
      <c r="AR9" s="22"/>
      <c r="BE9" s="357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57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357"/>
      <c r="BS11" s="19" t="s">
        <v>7</v>
      </c>
    </row>
    <row r="12" spans="2:71" s="1" customFormat="1" ht="6.95" customHeight="1">
      <c r="B12" s="22"/>
      <c r="AR12" s="22"/>
      <c r="BE12" s="357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57"/>
      <c r="BS13" s="19" t="s">
        <v>7</v>
      </c>
    </row>
    <row r="14" spans="2:71" ht="12.75">
      <c r="B14" s="22"/>
      <c r="E14" s="361" t="s">
        <v>30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29" t="s">
        <v>28</v>
      </c>
      <c r="AN14" s="31" t="s">
        <v>30</v>
      </c>
      <c r="AR14" s="22"/>
      <c r="BE14" s="357"/>
      <c r="BS14" s="19" t="s">
        <v>7</v>
      </c>
    </row>
    <row r="15" spans="2:71" s="1" customFormat="1" ht="6.95" customHeight="1">
      <c r="B15" s="22"/>
      <c r="AR15" s="22"/>
      <c r="BE15" s="357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57"/>
      <c r="BS16" s="19" t="s">
        <v>4</v>
      </c>
    </row>
    <row r="17" spans="2:71" s="1" customFormat="1" ht="18.4" customHeight="1">
      <c r="B17" s="22"/>
      <c r="E17" s="27" t="s">
        <v>32</v>
      </c>
      <c r="AK17" s="29" t="s">
        <v>28</v>
      </c>
      <c r="AN17" s="27" t="s">
        <v>3</v>
      </c>
      <c r="AR17" s="22"/>
      <c r="BE17" s="357"/>
      <c r="BS17" s="19" t="s">
        <v>33</v>
      </c>
    </row>
    <row r="18" spans="2:71" s="1" customFormat="1" ht="6.95" customHeight="1">
      <c r="B18" s="22"/>
      <c r="AR18" s="22"/>
      <c r="BE18" s="357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57"/>
      <c r="BS19" s="19" t="s">
        <v>7</v>
      </c>
    </row>
    <row r="20" spans="2:71" s="1" customFormat="1" ht="18.4" customHeight="1">
      <c r="B20" s="22"/>
      <c r="E20" s="27" t="s">
        <v>35</v>
      </c>
      <c r="AK20" s="29" t="s">
        <v>28</v>
      </c>
      <c r="AN20" s="27" t="s">
        <v>3</v>
      </c>
      <c r="AR20" s="22"/>
      <c r="BE20" s="357"/>
      <c r="BS20" s="19" t="s">
        <v>4</v>
      </c>
    </row>
    <row r="21" spans="2:57" s="1" customFormat="1" ht="6.95" customHeight="1">
      <c r="B21" s="22"/>
      <c r="AR21" s="22"/>
      <c r="BE21" s="357"/>
    </row>
    <row r="22" spans="2:57" s="1" customFormat="1" ht="12" customHeight="1">
      <c r="B22" s="22"/>
      <c r="D22" s="29" t="s">
        <v>36</v>
      </c>
      <c r="AR22" s="22"/>
      <c r="BE22" s="357"/>
    </row>
    <row r="23" spans="2:57" s="1" customFormat="1" ht="47.25" customHeight="1">
      <c r="B23" s="22"/>
      <c r="E23" s="363" t="s">
        <v>37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R23" s="22"/>
      <c r="BE23" s="357"/>
    </row>
    <row r="24" spans="2:57" s="1" customFormat="1" ht="6.95" customHeight="1">
      <c r="B24" s="22"/>
      <c r="AR24" s="22"/>
      <c r="BE24" s="357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57"/>
    </row>
    <row r="26" spans="1:57" s="2" customFormat="1" ht="25.9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7">
        <f>ROUND(AG54,2)</f>
        <v>0</v>
      </c>
      <c r="AL26" s="348"/>
      <c r="AM26" s="348"/>
      <c r="AN26" s="348"/>
      <c r="AO26" s="348"/>
      <c r="AP26" s="34"/>
      <c r="AQ26" s="34"/>
      <c r="AR26" s="35"/>
      <c r="BE26" s="35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57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9" t="s">
        <v>39</v>
      </c>
      <c r="M28" s="349"/>
      <c r="N28" s="349"/>
      <c r="O28" s="349"/>
      <c r="P28" s="349"/>
      <c r="Q28" s="34"/>
      <c r="R28" s="34"/>
      <c r="S28" s="34"/>
      <c r="T28" s="34"/>
      <c r="U28" s="34"/>
      <c r="V28" s="34"/>
      <c r="W28" s="349" t="s">
        <v>40</v>
      </c>
      <c r="X28" s="349"/>
      <c r="Y28" s="349"/>
      <c r="Z28" s="349"/>
      <c r="AA28" s="349"/>
      <c r="AB28" s="349"/>
      <c r="AC28" s="349"/>
      <c r="AD28" s="349"/>
      <c r="AE28" s="349"/>
      <c r="AF28" s="34"/>
      <c r="AG28" s="34"/>
      <c r="AH28" s="34"/>
      <c r="AI28" s="34"/>
      <c r="AJ28" s="34"/>
      <c r="AK28" s="349" t="s">
        <v>41</v>
      </c>
      <c r="AL28" s="349"/>
      <c r="AM28" s="349"/>
      <c r="AN28" s="349"/>
      <c r="AO28" s="349"/>
      <c r="AP28" s="34"/>
      <c r="AQ28" s="34"/>
      <c r="AR28" s="35"/>
      <c r="BE28" s="357"/>
    </row>
    <row r="29" spans="2:57" s="3" customFormat="1" ht="14.45" customHeight="1">
      <c r="B29" s="39"/>
      <c r="D29" s="29" t="s">
        <v>42</v>
      </c>
      <c r="F29" s="29" t="s">
        <v>43</v>
      </c>
      <c r="L29" s="343">
        <v>0.21</v>
      </c>
      <c r="M29" s="342"/>
      <c r="N29" s="342"/>
      <c r="O29" s="342"/>
      <c r="P29" s="342"/>
      <c r="W29" s="341">
        <f>ROUND(AZ54,2)</f>
        <v>0</v>
      </c>
      <c r="X29" s="342"/>
      <c r="Y29" s="342"/>
      <c r="Z29" s="342"/>
      <c r="AA29" s="342"/>
      <c r="AB29" s="342"/>
      <c r="AC29" s="342"/>
      <c r="AD29" s="342"/>
      <c r="AE29" s="342"/>
      <c r="AK29" s="341">
        <f>ROUND(AV54,2)</f>
        <v>0</v>
      </c>
      <c r="AL29" s="342"/>
      <c r="AM29" s="342"/>
      <c r="AN29" s="342"/>
      <c r="AO29" s="342"/>
      <c r="AR29" s="39"/>
      <c r="BE29" s="358"/>
    </row>
    <row r="30" spans="2:57" s="3" customFormat="1" ht="14.45" customHeight="1">
      <c r="B30" s="39"/>
      <c r="F30" s="29" t="s">
        <v>44</v>
      </c>
      <c r="L30" s="343">
        <v>0.15</v>
      </c>
      <c r="M30" s="342"/>
      <c r="N30" s="342"/>
      <c r="O30" s="342"/>
      <c r="P30" s="342"/>
      <c r="W30" s="341">
        <f>ROUND(BA54,2)</f>
        <v>0</v>
      </c>
      <c r="X30" s="342"/>
      <c r="Y30" s="342"/>
      <c r="Z30" s="342"/>
      <c r="AA30" s="342"/>
      <c r="AB30" s="342"/>
      <c r="AC30" s="342"/>
      <c r="AD30" s="342"/>
      <c r="AE30" s="342"/>
      <c r="AK30" s="341">
        <f>ROUND(AW54,2)</f>
        <v>0</v>
      </c>
      <c r="AL30" s="342"/>
      <c r="AM30" s="342"/>
      <c r="AN30" s="342"/>
      <c r="AO30" s="342"/>
      <c r="AR30" s="39"/>
      <c r="BE30" s="358"/>
    </row>
    <row r="31" spans="2:57" s="3" customFormat="1" ht="14.45" customHeight="1" hidden="1">
      <c r="B31" s="39"/>
      <c r="F31" s="29" t="s">
        <v>45</v>
      </c>
      <c r="L31" s="343">
        <v>0.21</v>
      </c>
      <c r="M31" s="342"/>
      <c r="N31" s="342"/>
      <c r="O31" s="342"/>
      <c r="P31" s="342"/>
      <c r="W31" s="341">
        <f>ROUND(BB54,2)</f>
        <v>0</v>
      </c>
      <c r="X31" s="342"/>
      <c r="Y31" s="342"/>
      <c r="Z31" s="342"/>
      <c r="AA31" s="342"/>
      <c r="AB31" s="342"/>
      <c r="AC31" s="342"/>
      <c r="AD31" s="342"/>
      <c r="AE31" s="342"/>
      <c r="AK31" s="341">
        <v>0</v>
      </c>
      <c r="AL31" s="342"/>
      <c r="AM31" s="342"/>
      <c r="AN31" s="342"/>
      <c r="AO31" s="342"/>
      <c r="AR31" s="39"/>
      <c r="BE31" s="358"/>
    </row>
    <row r="32" spans="2:57" s="3" customFormat="1" ht="14.45" customHeight="1" hidden="1">
      <c r="B32" s="39"/>
      <c r="F32" s="29" t="s">
        <v>46</v>
      </c>
      <c r="L32" s="343">
        <v>0.15</v>
      </c>
      <c r="M32" s="342"/>
      <c r="N32" s="342"/>
      <c r="O32" s="342"/>
      <c r="P32" s="342"/>
      <c r="W32" s="341">
        <f>ROUND(BC54,2)</f>
        <v>0</v>
      </c>
      <c r="X32" s="342"/>
      <c r="Y32" s="342"/>
      <c r="Z32" s="342"/>
      <c r="AA32" s="342"/>
      <c r="AB32" s="342"/>
      <c r="AC32" s="342"/>
      <c r="AD32" s="342"/>
      <c r="AE32" s="342"/>
      <c r="AK32" s="341">
        <v>0</v>
      </c>
      <c r="AL32" s="342"/>
      <c r="AM32" s="342"/>
      <c r="AN32" s="342"/>
      <c r="AO32" s="342"/>
      <c r="AR32" s="39"/>
      <c r="BE32" s="358"/>
    </row>
    <row r="33" spans="2:44" s="3" customFormat="1" ht="14.45" customHeight="1" hidden="1">
      <c r="B33" s="39"/>
      <c r="F33" s="29" t="s">
        <v>47</v>
      </c>
      <c r="L33" s="343">
        <v>0</v>
      </c>
      <c r="M33" s="342"/>
      <c r="N33" s="342"/>
      <c r="O33" s="342"/>
      <c r="P33" s="342"/>
      <c r="W33" s="341">
        <f>ROUND(BD54,2)</f>
        <v>0</v>
      </c>
      <c r="X33" s="342"/>
      <c r="Y33" s="342"/>
      <c r="Z33" s="342"/>
      <c r="AA33" s="342"/>
      <c r="AB33" s="342"/>
      <c r="AC33" s="342"/>
      <c r="AD33" s="342"/>
      <c r="AE33" s="342"/>
      <c r="AK33" s="341">
        <v>0</v>
      </c>
      <c r="AL33" s="342"/>
      <c r="AM33" s="342"/>
      <c r="AN33" s="342"/>
      <c r="AO33" s="342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55" t="s">
        <v>50</v>
      </c>
      <c r="Y35" s="353"/>
      <c r="Z35" s="353"/>
      <c r="AA35" s="353"/>
      <c r="AB35" s="353"/>
      <c r="AC35" s="42"/>
      <c r="AD35" s="42"/>
      <c r="AE35" s="42"/>
      <c r="AF35" s="42"/>
      <c r="AG35" s="42"/>
      <c r="AH35" s="42"/>
      <c r="AI35" s="42"/>
      <c r="AJ35" s="42"/>
      <c r="AK35" s="352">
        <f>SUM(AK26:AK33)</f>
        <v>0</v>
      </c>
      <c r="AL35" s="353"/>
      <c r="AM35" s="353"/>
      <c r="AN35" s="353"/>
      <c r="AO35" s="354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21-11-5</v>
      </c>
      <c r="AR44" s="48"/>
    </row>
    <row r="45" spans="2:44" s="5" customFormat="1" ht="36.95" customHeight="1">
      <c r="B45" s="49"/>
      <c r="C45" s="50" t="s">
        <v>17</v>
      </c>
      <c r="L45" s="344" t="str">
        <f>K6</f>
        <v>Klášter Hradiště, vodojem - stavební úpravy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Klášter Hradiště nad Jizerou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46" t="str">
        <f>IF(AN8="","",AN8)</f>
        <v>27. 11. 2021</v>
      </c>
      <c r="AN47" s="346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25.7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VaK Mladá Boleslav, a.s.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30" t="str">
        <f>IF(E17="","",E17)</f>
        <v>Vodohospodářské inženýrské služby, a.s.</v>
      </c>
      <c r="AN49" s="331"/>
      <c r="AO49" s="331"/>
      <c r="AP49" s="331"/>
      <c r="AQ49" s="34"/>
      <c r="AR49" s="35"/>
      <c r="AS49" s="326" t="s">
        <v>52</v>
      </c>
      <c r="AT49" s="327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30" t="str">
        <f>IF(E20="","",E20)</f>
        <v>Ing. Josef Němeček</v>
      </c>
      <c r="AN50" s="331"/>
      <c r="AO50" s="331"/>
      <c r="AP50" s="331"/>
      <c r="AQ50" s="34"/>
      <c r="AR50" s="35"/>
      <c r="AS50" s="328"/>
      <c r="AT50" s="329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28"/>
      <c r="AT51" s="329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32" t="s">
        <v>53</v>
      </c>
      <c r="D52" s="333"/>
      <c r="E52" s="333"/>
      <c r="F52" s="333"/>
      <c r="G52" s="333"/>
      <c r="H52" s="57"/>
      <c r="I52" s="335" t="s">
        <v>54</v>
      </c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4" t="s">
        <v>55</v>
      </c>
      <c r="AH52" s="333"/>
      <c r="AI52" s="333"/>
      <c r="AJ52" s="333"/>
      <c r="AK52" s="333"/>
      <c r="AL52" s="333"/>
      <c r="AM52" s="333"/>
      <c r="AN52" s="335" t="s">
        <v>56</v>
      </c>
      <c r="AO52" s="333"/>
      <c r="AP52" s="333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39">
        <f>ROUND(SUM(AG55:AG63),2)</f>
        <v>0</v>
      </c>
      <c r="AH54" s="339"/>
      <c r="AI54" s="339"/>
      <c r="AJ54" s="339"/>
      <c r="AK54" s="339"/>
      <c r="AL54" s="339"/>
      <c r="AM54" s="339"/>
      <c r="AN54" s="340">
        <f aca="true" t="shared" si="0" ref="AN54:AN63">SUM(AG54,AT54)</f>
        <v>0</v>
      </c>
      <c r="AO54" s="340"/>
      <c r="AP54" s="340"/>
      <c r="AQ54" s="69" t="s">
        <v>3</v>
      </c>
      <c r="AR54" s="65"/>
      <c r="AS54" s="70">
        <f>ROUND(SUM(AS55:AS63),2)</f>
        <v>0</v>
      </c>
      <c r="AT54" s="71">
        <f aca="true" t="shared" si="1" ref="AT54:AT63">ROUND(SUM(AV54:AW54),2)</f>
        <v>0</v>
      </c>
      <c r="AU54" s="72">
        <f>ROUND(SUM(AU55:AU63),5)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ROUND(SUM(AZ55:AZ63),2)</f>
        <v>0</v>
      </c>
      <c r="BA54" s="71">
        <f>ROUND(SUM(BA55:BA63),2)</f>
        <v>0</v>
      </c>
      <c r="BB54" s="71">
        <f>ROUND(SUM(BB55:BB63),2)</f>
        <v>0</v>
      </c>
      <c r="BC54" s="71">
        <f>ROUND(SUM(BC55:BC63),2)</f>
        <v>0</v>
      </c>
      <c r="BD54" s="73">
        <f>ROUND(SUM(BD55:BD63),2)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16.5" customHeight="1">
      <c r="A55" s="76" t="s">
        <v>76</v>
      </c>
      <c r="B55" s="77"/>
      <c r="C55" s="78"/>
      <c r="D55" s="336" t="s">
        <v>77</v>
      </c>
      <c r="E55" s="336"/>
      <c r="F55" s="336"/>
      <c r="G55" s="336"/>
      <c r="H55" s="336"/>
      <c r="I55" s="79"/>
      <c r="J55" s="336" t="s">
        <v>78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7">
        <f>'01 - SO 01 - Bourací a de...'!J30</f>
        <v>0</v>
      </c>
      <c r="AH55" s="338"/>
      <c r="AI55" s="338"/>
      <c r="AJ55" s="338"/>
      <c r="AK55" s="338"/>
      <c r="AL55" s="338"/>
      <c r="AM55" s="338"/>
      <c r="AN55" s="337">
        <f t="shared" si="0"/>
        <v>0</v>
      </c>
      <c r="AO55" s="338"/>
      <c r="AP55" s="338"/>
      <c r="AQ55" s="80" t="s">
        <v>79</v>
      </c>
      <c r="AR55" s="77"/>
      <c r="AS55" s="81">
        <v>0</v>
      </c>
      <c r="AT55" s="82">
        <f t="shared" si="1"/>
        <v>0</v>
      </c>
      <c r="AU55" s="83">
        <f>'01 - SO 01 - Bourací a de...'!P87</f>
        <v>0</v>
      </c>
      <c r="AV55" s="82">
        <f>'01 - SO 01 - Bourací a de...'!J33</f>
        <v>0</v>
      </c>
      <c r="AW55" s="82">
        <f>'01 - SO 01 - Bourací a de...'!J34</f>
        <v>0</v>
      </c>
      <c r="AX55" s="82">
        <f>'01 - SO 01 - Bourací a de...'!J35</f>
        <v>0</v>
      </c>
      <c r="AY55" s="82">
        <f>'01 - SO 01 - Bourací a de...'!J36</f>
        <v>0</v>
      </c>
      <c r="AZ55" s="82">
        <f>'01 - SO 01 - Bourací a de...'!F33</f>
        <v>0</v>
      </c>
      <c r="BA55" s="82">
        <f>'01 - SO 01 - Bourací a de...'!F34</f>
        <v>0</v>
      </c>
      <c r="BB55" s="82">
        <f>'01 - SO 01 - Bourací a de...'!F35</f>
        <v>0</v>
      </c>
      <c r="BC55" s="82">
        <f>'01 - SO 01 - Bourací a de...'!F36</f>
        <v>0</v>
      </c>
      <c r="BD55" s="84">
        <f>'01 - SO 01 - Bourací a de...'!F37</f>
        <v>0</v>
      </c>
      <c r="BT55" s="85" t="s">
        <v>80</v>
      </c>
      <c r="BV55" s="85" t="s">
        <v>74</v>
      </c>
      <c r="BW55" s="85" t="s">
        <v>81</v>
      </c>
      <c r="BX55" s="85" t="s">
        <v>5</v>
      </c>
      <c r="CL55" s="85" t="s">
        <v>3</v>
      </c>
      <c r="CM55" s="85" t="s">
        <v>82</v>
      </c>
    </row>
    <row r="56" spans="1:91" s="7" customFormat="1" ht="16.5" customHeight="1">
      <c r="A56" s="76" t="s">
        <v>76</v>
      </c>
      <c r="B56" s="77"/>
      <c r="C56" s="78"/>
      <c r="D56" s="336" t="s">
        <v>83</v>
      </c>
      <c r="E56" s="336"/>
      <c r="F56" s="336"/>
      <c r="G56" s="336"/>
      <c r="H56" s="336"/>
      <c r="I56" s="79"/>
      <c r="J56" s="336" t="s">
        <v>84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7">
        <f>'02 - SO 02 - Stavební čás...'!J30</f>
        <v>0</v>
      </c>
      <c r="AH56" s="338"/>
      <c r="AI56" s="338"/>
      <c r="AJ56" s="338"/>
      <c r="AK56" s="338"/>
      <c r="AL56" s="338"/>
      <c r="AM56" s="338"/>
      <c r="AN56" s="337">
        <f t="shared" si="0"/>
        <v>0</v>
      </c>
      <c r="AO56" s="338"/>
      <c r="AP56" s="338"/>
      <c r="AQ56" s="80" t="s">
        <v>79</v>
      </c>
      <c r="AR56" s="77"/>
      <c r="AS56" s="81">
        <v>0</v>
      </c>
      <c r="AT56" s="82">
        <f t="shared" si="1"/>
        <v>0</v>
      </c>
      <c r="AU56" s="83">
        <f>'02 - SO 02 - Stavební čás...'!P101</f>
        <v>0</v>
      </c>
      <c r="AV56" s="82">
        <f>'02 - SO 02 - Stavební čás...'!J33</f>
        <v>0</v>
      </c>
      <c r="AW56" s="82">
        <f>'02 - SO 02 - Stavební čás...'!J34</f>
        <v>0</v>
      </c>
      <c r="AX56" s="82">
        <f>'02 - SO 02 - Stavební čás...'!J35</f>
        <v>0</v>
      </c>
      <c r="AY56" s="82">
        <f>'02 - SO 02 - Stavební čás...'!J36</f>
        <v>0</v>
      </c>
      <c r="AZ56" s="82">
        <f>'02 - SO 02 - Stavební čás...'!F33</f>
        <v>0</v>
      </c>
      <c r="BA56" s="82">
        <f>'02 - SO 02 - Stavební čás...'!F34</f>
        <v>0</v>
      </c>
      <c r="BB56" s="82">
        <f>'02 - SO 02 - Stavební čás...'!F35</f>
        <v>0</v>
      </c>
      <c r="BC56" s="82">
        <f>'02 - SO 02 - Stavební čás...'!F36</f>
        <v>0</v>
      </c>
      <c r="BD56" s="84">
        <f>'02 - SO 02 - Stavební čás...'!F37</f>
        <v>0</v>
      </c>
      <c r="BT56" s="85" t="s">
        <v>80</v>
      </c>
      <c r="BV56" s="85" t="s">
        <v>74</v>
      </c>
      <c r="BW56" s="85" t="s">
        <v>85</v>
      </c>
      <c r="BX56" s="85" t="s">
        <v>5</v>
      </c>
      <c r="CL56" s="85" t="s">
        <v>3</v>
      </c>
      <c r="CM56" s="85" t="s">
        <v>82</v>
      </c>
    </row>
    <row r="57" spans="1:91" s="7" customFormat="1" ht="16.5" customHeight="1">
      <c r="A57" s="76" t="s">
        <v>76</v>
      </c>
      <c r="B57" s="77"/>
      <c r="C57" s="78"/>
      <c r="D57" s="336" t="s">
        <v>86</v>
      </c>
      <c r="E57" s="336"/>
      <c r="F57" s="336"/>
      <c r="G57" s="336"/>
      <c r="H57" s="336"/>
      <c r="I57" s="79"/>
      <c r="J57" s="336" t="s">
        <v>87</v>
      </c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7">
        <f>'03 - SO 03 - Oplocení a t...'!J30</f>
        <v>0</v>
      </c>
      <c r="AH57" s="338"/>
      <c r="AI57" s="338"/>
      <c r="AJ57" s="338"/>
      <c r="AK57" s="338"/>
      <c r="AL57" s="338"/>
      <c r="AM57" s="338"/>
      <c r="AN57" s="337">
        <f t="shared" si="0"/>
        <v>0</v>
      </c>
      <c r="AO57" s="338"/>
      <c r="AP57" s="338"/>
      <c r="AQ57" s="80" t="s">
        <v>79</v>
      </c>
      <c r="AR57" s="77"/>
      <c r="AS57" s="81">
        <v>0</v>
      </c>
      <c r="AT57" s="82">
        <f t="shared" si="1"/>
        <v>0</v>
      </c>
      <c r="AU57" s="83">
        <f>'03 - SO 03 - Oplocení a t...'!P87</f>
        <v>0</v>
      </c>
      <c r="AV57" s="82">
        <f>'03 - SO 03 - Oplocení a t...'!J33</f>
        <v>0</v>
      </c>
      <c r="AW57" s="82">
        <f>'03 - SO 03 - Oplocení a t...'!J34</f>
        <v>0</v>
      </c>
      <c r="AX57" s="82">
        <f>'03 - SO 03 - Oplocení a t...'!J35</f>
        <v>0</v>
      </c>
      <c r="AY57" s="82">
        <f>'03 - SO 03 - Oplocení a t...'!J36</f>
        <v>0</v>
      </c>
      <c r="AZ57" s="82">
        <f>'03 - SO 03 - Oplocení a t...'!F33</f>
        <v>0</v>
      </c>
      <c r="BA57" s="82">
        <f>'03 - SO 03 - Oplocení a t...'!F34</f>
        <v>0</v>
      </c>
      <c r="BB57" s="82">
        <f>'03 - SO 03 - Oplocení a t...'!F35</f>
        <v>0</v>
      </c>
      <c r="BC57" s="82">
        <f>'03 - SO 03 - Oplocení a t...'!F36</f>
        <v>0</v>
      </c>
      <c r="BD57" s="84">
        <f>'03 - SO 03 - Oplocení a t...'!F37</f>
        <v>0</v>
      </c>
      <c r="BT57" s="85" t="s">
        <v>80</v>
      </c>
      <c r="BV57" s="85" t="s">
        <v>74</v>
      </c>
      <c r="BW57" s="85" t="s">
        <v>88</v>
      </c>
      <c r="BX57" s="85" t="s">
        <v>5</v>
      </c>
      <c r="CL57" s="85" t="s">
        <v>3</v>
      </c>
      <c r="CM57" s="85" t="s">
        <v>82</v>
      </c>
    </row>
    <row r="58" spans="1:91" s="7" customFormat="1" ht="16.5" customHeight="1">
      <c r="A58" s="76" t="s">
        <v>76</v>
      </c>
      <c r="B58" s="77"/>
      <c r="C58" s="78"/>
      <c r="D58" s="336" t="s">
        <v>89</v>
      </c>
      <c r="E58" s="336"/>
      <c r="F58" s="336"/>
      <c r="G58" s="336"/>
      <c r="H58" s="336"/>
      <c r="I58" s="79"/>
      <c r="J58" s="336" t="s">
        <v>90</v>
      </c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7">
        <f>'04 - SO 04 - Přeložka NN '!J30</f>
        <v>0</v>
      </c>
      <c r="AH58" s="338"/>
      <c r="AI58" s="338"/>
      <c r="AJ58" s="338"/>
      <c r="AK58" s="338"/>
      <c r="AL58" s="338"/>
      <c r="AM58" s="338"/>
      <c r="AN58" s="337">
        <f t="shared" si="0"/>
        <v>0</v>
      </c>
      <c r="AO58" s="338"/>
      <c r="AP58" s="338"/>
      <c r="AQ58" s="80" t="s">
        <v>79</v>
      </c>
      <c r="AR58" s="77"/>
      <c r="AS58" s="81">
        <v>0</v>
      </c>
      <c r="AT58" s="82">
        <f t="shared" si="1"/>
        <v>0</v>
      </c>
      <c r="AU58" s="83">
        <f>'04 - SO 04 - Přeložka NN '!P79</f>
        <v>0</v>
      </c>
      <c r="AV58" s="82">
        <f>'04 - SO 04 - Přeložka NN '!J33</f>
        <v>0</v>
      </c>
      <c r="AW58" s="82">
        <f>'04 - SO 04 - Přeložka NN '!J34</f>
        <v>0</v>
      </c>
      <c r="AX58" s="82">
        <f>'04 - SO 04 - Přeložka NN '!J35</f>
        <v>0</v>
      </c>
      <c r="AY58" s="82">
        <f>'04 - SO 04 - Přeložka NN '!J36</f>
        <v>0</v>
      </c>
      <c r="AZ58" s="82">
        <f>'04 - SO 04 - Přeložka NN '!F33</f>
        <v>0</v>
      </c>
      <c r="BA58" s="82">
        <f>'04 - SO 04 - Přeložka NN '!F34</f>
        <v>0</v>
      </c>
      <c r="BB58" s="82">
        <f>'04 - SO 04 - Přeložka NN '!F35</f>
        <v>0</v>
      </c>
      <c r="BC58" s="82">
        <f>'04 - SO 04 - Přeložka NN '!F36</f>
        <v>0</v>
      </c>
      <c r="BD58" s="84">
        <f>'04 - SO 04 - Přeložka NN '!F37</f>
        <v>0</v>
      </c>
      <c r="BT58" s="85" t="s">
        <v>80</v>
      </c>
      <c r="BV58" s="85" t="s">
        <v>74</v>
      </c>
      <c r="BW58" s="85" t="s">
        <v>91</v>
      </c>
      <c r="BX58" s="85" t="s">
        <v>5</v>
      </c>
      <c r="CL58" s="85" t="s">
        <v>3</v>
      </c>
      <c r="CM58" s="85" t="s">
        <v>82</v>
      </c>
    </row>
    <row r="59" spans="1:91" s="7" customFormat="1" ht="16.5" customHeight="1">
      <c r="A59" s="76" t="s">
        <v>76</v>
      </c>
      <c r="B59" s="77"/>
      <c r="C59" s="78"/>
      <c r="D59" s="336" t="s">
        <v>92</v>
      </c>
      <c r="E59" s="336"/>
      <c r="F59" s="336"/>
      <c r="G59" s="336"/>
      <c r="H59" s="336"/>
      <c r="I59" s="79"/>
      <c r="J59" s="336" t="s">
        <v>93</v>
      </c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7">
        <f>'05 - SO 05 - Elektrostave...'!J30</f>
        <v>0</v>
      </c>
      <c r="AH59" s="338"/>
      <c r="AI59" s="338"/>
      <c r="AJ59" s="338"/>
      <c r="AK59" s="338"/>
      <c r="AL59" s="338"/>
      <c r="AM59" s="338"/>
      <c r="AN59" s="337">
        <f t="shared" si="0"/>
        <v>0</v>
      </c>
      <c r="AO59" s="338"/>
      <c r="AP59" s="338"/>
      <c r="AQ59" s="80" t="s">
        <v>79</v>
      </c>
      <c r="AR59" s="77"/>
      <c r="AS59" s="81">
        <v>0</v>
      </c>
      <c r="AT59" s="82">
        <f t="shared" si="1"/>
        <v>0</v>
      </c>
      <c r="AU59" s="83">
        <f>'05 - SO 05 - Elektrostave...'!P81</f>
        <v>0</v>
      </c>
      <c r="AV59" s="82">
        <f>'05 - SO 05 - Elektrostave...'!J33</f>
        <v>0</v>
      </c>
      <c r="AW59" s="82">
        <f>'05 - SO 05 - Elektrostave...'!J34</f>
        <v>0</v>
      </c>
      <c r="AX59" s="82">
        <f>'05 - SO 05 - Elektrostave...'!J35</f>
        <v>0</v>
      </c>
      <c r="AY59" s="82">
        <f>'05 - SO 05 - Elektrostave...'!J36</f>
        <v>0</v>
      </c>
      <c r="AZ59" s="82">
        <f>'05 - SO 05 - Elektrostave...'!F33</f>
        <v>0</v>
      </c>
      <c r="BA59" s="82">
        <f>'05 - SO 05 - Elektrostave...'!F34</f>
        <v>0</v>
      </c>
      <c r="BB59" s="82">
        <f>'05 - SO 05 - Elektrostave...'!F35</f>
        <v>0</v>
      </c>
      <c r="BC59" s="82">
        <f>'05 - SO 05 - Elektrostave...'!F36</f>
        <v>0</v>
      </c>
      <c r="BD59" s="84">
        <f>'05 - SO 05 - Elektrostave...'!F37</f>
        <v>0</v>
      </c>
      <c r="BT59" s="85" t="s">
        <v>80</v>
      </c>
      <c r="BV59" s="85" t="s">
        <v>74</v>
      </c>
      <c r="BW59" s="85" t="s">
        <v>94</v>
      </c>
      <c r="BX59" s="85" t="s">
        <v>5</v>
      </c>
      <c r="CL59" s="85" t="s">
        <v>3</v>
      </c>
      <c r="CM59" s="85" t="s">
        <v>82</v>
      </c>
    </row>
    <row r="60" spans="1:91" s="7" customFormat="1" ht="16.5" customHeight="1">
      <c r="A60" s="76" t="s">
        <v>76</v>
      </c>
      <c r="B60" s="77"/>
      <c r="C60" s="78"/>
      <c r="D60" s="336" t="s">
        <v>95</v>
      </c>
      <c r="E60" s="336"/>
      <c r="F60" s="336"/>
      <c r="G60" s="336"/>
      <c r="H60" s="336"/>
      <c r="I60" s="79"/>
      <c r="J60" s="336" t="s">
        <v>96</v>
      </c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7">
        <f>'06 - SO 06 - Venkovní pot...'!J30</f>
        <v>0</v>
      </c>
      <c r="AH60" s="338"/>
      <c r="AI60" s="338"/>
      <c r="AJ60" s="338"/>
      <c r="AK60" s="338"/>
      <c r="AL60" s="338"/>
      <c r="AM60" s="338"/>
      <c r="AN60" s="337">
        <f t="shared" si="0"/>
        <v>0</v>
      </c>
      <c r="AO60" s="338"/>
      <c r="AP60" s="338"/>
      <c r="AQ60" s="80" t="s">
        <v>79</v>
      </c>
      <c r="AR60" s="77"/>
      <c r="AS60" s="81">
        <v>0</v>
      </c>
      <c r="AT60" s="82">
        <f t="shared" si="1"/>
        <v>0</v>
      </c>
      <c r="AU60" s="83">
        <f>'06 - SO 06 - Venkovní pot...'!P85</f>
        <v>0</v>
      </c>
      <c r="AV60" s="82">
        <f>'06 - SO 06 - Venkovní pot...'!J33</f>
        <v>0</v>
      </c>
      <c r="AW60" s="82">
        <f>'06 - SO 06 - Venkovní pot...'!J34</f>
        <v>0</v>
      </c>
      <c r="AX60" s="82">
        <f>'06 - SO 06 - Venkovní pot...'!J35</f>
        <v>0</v>
      </c>
      <c r="AY60" s="82">
        <f>'06 - SO 06 - Venkovní pot...'!J36</f>
        <v>0</v>
      </c>
      <c r="AZ60" s="82">
        <f>'06 - SO 06 - Venkovní pot...'!F33</f>
        <v>0</v>
      </c>
      <c r="BA60" s="82">
        <f>'06 - SO 06 - Venkovní pot...'!F34</f>
        <v>0</v>
      </c>
      <c r="BB60" s="82">
        <f>'06 - SO 06 - Venkovní pot...'!F35</f>
        <v>0</v>
      </c>
      <c r="BC60" s="82">
        <f>'06 - SO 06 - Venkovní pot...'!F36</f>
        <v>0</v>
      </c>
      <c r="BD60" s="84">
        <f>'06 - SO 06 - Venkovní pot...'!F37</f>
        <v>0</v>
      </c>
      <c r="BT60" s="85" t="s">
        <v>80</v>
      </c>
      <c r="BV60" s="85" t="s">
        <v>74</v>
      </c>
      <c r="BW60" s="85" t="s">
        <v>97</v>
      </c>
      <c r="BX60" s="85" t="s">
        <v>5</v>
      </c>
      <c r="CL60" s="85" t="s">
        <v>3</v>
      </c>
      <c r="CM60" s="85" t="s">
        <v>82</v>
      </c>
    </row>
    <row r="61" spans="1:91" s="7" customFormat="1" ht="16.5" customHeight="1">
      <c r="A61" s="76" t="s">
        <v>76</v>
      </c>
      <c r="B61" s="77"/>
      <c r="C61" s="78"/>
      <c r="D61" s="336" t="s">
        <v>98</v>
      </c>
      <c r="E61" s="336"/>
      <c r="F61" s="336"/>
      <c r="G61" s="336"/>
      <c r="H61" s="336"/>
      <c r="I61" s="79"/>
      <c r="J61" s="336" t="s">
        <v>99</v>
      </c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7">
        <f>'07 - PS 01 - Strojně tech...'!J30</f>
        <v>0</v>
      </c>
      <c r="AH61" s="338"/>
      <c r="AI61" s="338"/>
      <c r="AJ61" s="338"/>
      <c r="AK61" s="338"/>
      <c r="AL61" s="338"/>
      <c r="AM61" s="338"/>
      <c r="AN61" s="337">
        <f t="shared" si="0"/>
        <v>0</v>
      </c>
      <c r="AO61" s="338"/>
      <c r="AP61" s="338"/>
      <c r="AQ61" s="80" t="s">
        <v>100</v>
      </c>
      <c r="AR61" s="77"/>
      <c r="AS61" s="81">
        <v>0</v>
      </c>
      <c r="AT61" s="82">
        <f t="shared" si="1"/>
        <v>0</v>
      </c>
      <c r="AU61" s="83">
        <f>'07 - PS 01 - Strojně tech...'!P84</f>
        <v>0</v>
      </c>
      <c r="AV61" s="82">
        <f>'07 - PS 01 - Strojně tech...'!J33</f>
        <v>0</v>
      </c>
      <c r="AW61" s="82">
        <f>'07 - PS 01 - Strojně tech...'!J34</f>
        <v>0</v>
      </c>
      <c r="AX61" s="82">
        <f>'07 - PS 01 - Strojně tech...'!J35</f>
        <v>0</v>
      </c>
      <c r="AY61" s="82">
        <f>'07 - PS 01 - Strojně tech...'!J36</f>
        <v>0</v>
      </c>
      <c r="AZ61" s="82">
        <f>'07 - PS 01 - Strojně tech...'!F33</f>
        <v>0</v>
      </c>
      <c r="BA61" s="82">
        <f>'07 - PS 01 - Strojně tech...'!F34</f>
        <v>0</v>
      </c>
      <c r="BB61" s="82">
        <f>'07 - PS 01 - Strojně tech...'!F35</f>
        <v>0</v>
      </c>
      <c r="BC61" s="82">
        <f>'07 - PS 01 - Strojně tech...'!F36</f>
        <v>0</v>
      </c>
      <c r="BD61" s="84">
        <f>'07 - PS 01 - Strojně tech...'!F37</f>
        <v>0</v>
      </c>
      <c r="BT61" s="85" t="s">
        <v>80</v>
      </c>
      <c r="BV61" s="85" t="s">
        <v>74</v>
      </c>
      <c r="BW61" s="85" t="s">
        <v>101</v>
      </c>
      <c r="BX61" s="85" t="s">
        <v>5</v>
      </c>
      <c r="CL61" s="85" t="s">
        <v>3</v>
      </c>
      <c r="CM61" s="85" t="s">
        <v>82</v>
      </c>
    </row>
    <row r="62" spans="1:91" s="7" customFormat="1" ht="16.5" customHeight="1">
      <c r="A62" s="76" t="s">
        <v>76</v>
      </c>
      <c r="B62" s="77"/>
      <c r="C62" s="78"/>
      <c r="D62" s="336" t="s">
        <v>102</v>
      </c>
      <c r="E62" s="336"/>
      <c r="F62" s="336"/>
      <c r="G62" s="336"/>
      <c r="H62" s="336"/>
      <c r="I62" s="79"/>
      <c r="J62" s="336" t="s">
        <v>103</v>
      </c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7">
        <f>'08 - PS 02 - Elektrotechn...'!J30</f>
        <v>0</v>
      </c>
      <c r="AH62" s="338"/>
      <c r="AI62" s="338"/>
      <c r="AJ62" s="338"/>
      <c r="AK62" s="338"/>
      <c r="AL62" s="338"/>
      <c r="AM62" s="338"/>
      <c r="AN62" s="337">
        <f t="shared" si="0"/>
        <v>0</v>
      </c>
      <c r="AO62" s="338"/>
      <c r="AP62" s="338"/>
      <c r="AQ62" s="80" t="s">
        <v>100</v>
      </c>
      <c r="AR62" s="77"/>
      <c r="AS62" s="81">
        <v>0</v>
      </c>
      <c r="AT62" s="82">
        <f t="shared" si="1"/>
        <v>0</v>
      </c>
      <c r="AU62" s="83">
        <f>'08 - PS 02 - Elektrotechn...'!P82</f>
        <v>0</v>
      </c>
      <c r="AV62" s="82">
        <f>'08 - PS 02 - Elektrotechn...'!J33</f>
        <v>0</v>
      </c>
      <c r="AW62" s="82">
        <f>'08 - PS 02 - Elektrotechn...'!J34</f>
        <v>0</v>
      </c>
      <c r="AX62" s="82">
        <f>'08 - PS 02 - Elektrotechn...'!J35</f>
        <v>0</v>
      </c>
      <c r="AY62" s="82">
        <f>'08 - PS 02 - Elektrotechn...'!J36</f>
        <v>0</v>
      </c>
      <c r="AZ62" s="82">
        <f>'08 - PS 02 - Elektrotechn...'!F33</f>
        <v>0</v>
      </c>
      <c r="BA62" s="82">
        <f>'08 - PS 02 - Elektrotechn...'!F34</f>
        <v>0</v>
      </c>
      <c r="BB62" s="82">
        <f>'08 - PS 02 - Elektrotechn...'!F35</f>
        <v>0</v>
      </c>
      <c r="BC62" s="82">
        <f>'08 - PS 02 - Elektrotechn...'!F36</f>
        <v>0</v>
      </c>
      <c r="BD62" s="84">
        <f>'08 - PS 02 - Elektrotechn...'!F37</f>
        <v>0</v>
      </c>
      <c r="BT62" s="85" t="s">
        <v>80</v>
      </c>
      <c r="BV62" s="85" t="s">
        <v>74</v>
      </c>
      <c r="BW62" s="85" t="s">
        <v>104</v>
      </c>
      <c r="BX62" s="85" t="s">
        <v>5</v>
      </c>
      <c r="CL62" s="85" t="s">
        <v>3</v>
      </c>
      <c r="CM62" s="85" t="s">
        <v>82</v>
      </c>
    </row>
    <row r="63" spans="1:91" s="7" customFormat="1" ht="16.5" customHeight="1">
      <c r="A63" s="76" t="s">
        <v>76</v>
      </c>
      <c r="B63" s="77"/>
      <c r="C63" s="78"/>
      <c r="D63" s="336" t="s">
        <v>105</v>
      </c>
      <c r="E63" s="336"/>
      <c r="F63" s="336"/>
      <c r="G63" s="336"/>
      <c r="H63" s="336"/>
      <c r="I63" s="79"/>
      <c r="J63" s="336" t="s">
        <v>106</v>
      </c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7">
        <f>'09 - VRN'!J30</f>
        <v>0</v>
      </c>
      <c r="AH63" s="338"/>
      <c r="AI63" s="338"/>
      <c r="AJ63" s="338"/>
      <c r="AK63" s="338"/>
      <c r="AL63" s="338"/>
      <c r="AM63" s="338"/>
      <c r="AN63" s="337">
        <f t="shared" si="0"/>
        <v>0</v>
      </c>
      <c r="AO63" s="338"/>
      <c r="AP63" s="338"/>
      <c r="AQ63" s="80" t="s">
        <v>107</v>
      </c>
      <c r="AR63" s="77"/>
      <c r="AS63" s="86">
        <v>0</v>
      </c>
      <c r="AT63" s="87">
        <f t="shared" si="1"/>
        <v>0</v>
      </c>
      <c r="AU63" s="88">
        <f>'09 - VRN'!P80</f>
        <v>0</v>
      </c>
      <c r="AV63" s="87">
        <f>'09 - VRN'!J33</f>
        <v>0</v>
      </c>
      <c r="AW63" s="87">
        <f>'09 - VRN'!J34</f>
        <v>0</v>
      </c>
      <c r="AX63" s="87">
        <f>'09 - VRN'!J35</f>
        <v>0</v>
      </c>
      <c r="AY63" s="87">
        <f>'09 - VRN'!J36</f>
        <v>0</v>
      </c>
      <c r="AZ63" s="87">
        <f>'09 - VRN'!F33</f>
        <v>0</v>
      </c>
      <c r="BA63" s="87">
        <f>'09 - VRN'!F34</f>
        <v>0</v>
      </c>
      <c r="BB63" s="87">
        <f>'09 - VRN'!F35</f>
        <v>0</v>
      </c>
      <c r="BC63" s="87">
        <f>'09 - VRN'!F36</f>
        <v>0</v>
      </c>
      <c r="BD63" s="89">
        <f>'09 - VRN'!F37</f>
        <v>0</v>
      </c>
      <c r="BT63" s="85" t="s">
        <v>80</v>
      </c>
      <c r="BV63" s="85" t="s">
        <v>74</v>
      </c>
      <c r="BW63" s="85" t="s">
        <v>108</v>
      </c>
      <c r="BX63" s="85" t="s">
        <v>5</v>
      </c>
      <c r="CL63" s="85" t="s">
        <v>3</v>
      </c>
      <c r="CM63" s="85" t="s">
        <v>82</v>
      </c>
    </row>
    <row r="64" spans="1:57" s="2" customFormat="1" ht="30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5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s="2" customFormat="1" ht="6.9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35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</sheetData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D62:H62"/>
    <mergeCell ref="J62:AF62"/>
    <mergeCell ref="AN63:AP63"/>
    <mergeCell ref="AG63:AM63"/>
    <mergeCell ref="D63:H63"/>
    <mergeCell ref="J63:AF63"/>
    <mergeCell ref="D60:H60"/>
    <mergeCell ref="J60:AF60"/>
    <mergeCell ref="AN61:AP61"/>
    <mergeCell ref="AG61:AM61"/>
    <mergeCell ref="D61:H61"/>
    <mergeCell ref="J61:AF61"/>
    <mergeCell ref="D58:H58"/>
    <mergeCell ref="J58:AF58"/>
    <mergeCell ref="AN59:AP59"/>
    <mergeCell ref="AG59:AM59"/>
    <mergeCell ref="D59:H59"/>
    <mergeCell ref="J59:AF59"/>
    <mergeCell ref="D56:H56"/>
    <mergeCell ref="AG56:AM56"/>
    <mergeCell ref="AN56:AP56"/>
    <mergeCell ref="AN57:AP57"/>
    <mergeCell ref="D57:H57"/>
    <mergeCell ref="J57:AF57"/>
    <mergeCell ref="AG57:AM57"/>
    <mergeCell ref="D55:H55"/>
    <mergeCell ref="AG55:AM55"/>
    <mergeCell ref="J55:AF55"/>
    <mergeCell ref="AN55:AP55"/>
    <mergeCell ref="AG54:AM54"/>
    <mergeCell ref="AN54:AP54"/>
    <mergeCell ref="AS49:AT51"/>
    <mergeCell ref="AM50:AP50"/>
    <mergeCell ref="C52:G52"/>
    <mergeCell ref="AG52:AM52"/>
    <mergeCell ref="I52:AF52"/>
    <mergeCell ref="AN52:AP52"/>
  </mergeCells>
  <hyperlinks>
    <hyperlink ref="A55" location="'01 - SO 01 - Bourací a de...'!C2" display="/"/>
    <hyperlink ref="A56" location="'02 - SO 02 - Stavební čás...'!C2" display="/"/>
    <hyperlink ref="A57" location="'03 - SO 03 - Oplocení a t...'!C2" display="/"/>
    <hyperlink ref="A58" location="'04 - SO 04 - Přeložka NN '!C2" display="/"/>
    <hyperlink ref="A59" location="'05 - SO 05 - Elektrostave...'!C2" display="/"/>
    <hyperlink ref="A60" location="'06 - SO 06 - Venkovní pot...'!C2" display="/"/>
    <hyperlink ref="A61" location="'07 - PS 01 - Strojně tech...'!C2" display="/"/>
    <hyperlink ref="A62" location="'08 - PS 02 - Elektrotechn...'!C2" display="/"/>
    <hyperlink ref="A63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115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</row>
    <row r="8" spans="1:31" s="2" customFormat="1" ht="12" customHeight="1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44" t="s">
        <v>2244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ROUND(J80,2)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ROUND((SUM(BE80:BE92)),2)</f>
        <v>0</v>
      </c>
      <c r="G33" s="34"/>
      <c r="H33" s="34"/>
      <c r="I33" s="99">
        <v>0.21</v>
      </c>
      <c r="J33" s="98">
        <f>ROUND(((SUM(BE80:BE92))*I33),2)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ROUND((SUM(BF80:BF92)),2)</f>
        <v>0</v>
      </c>
      <c r="G34" s="34"/>
      <c r="H34" s="34"/>
      <c r="I34" s="99">
        <v>0.15</v>
      </c>
      <c r="J34" s="98">
        <f>ROUND(((SUM(BF80:BF92))*I34),2)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ROUND((SUM(BG80:BG92)),2)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ROUND((SUM(BH80:BH92)),2)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ROUND((SUM(BI80:BI92)),2)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4" t="str">
        <f>E9</f>
        <v>09 - VRN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Klášter Hradiště nad Jizerou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J80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24.95" customHeight="1">
      <c r="B60" s="109"/>
      <c r="D60" s="110" t="s">
        <v>2245</v>
      </c>
      <c r="E60" s="111"/>
      <c r="F60" s="111"/>
      <c r="G60" s="111"/>
      <c r="H60" s="111"/>
      <c r="I60" s="111"/>
      <c r="J60" s="112">
        <f>J81</f>
        <v>0</v>
      </c>
      <c r="L60" s="109"/>
    </row>
    <row r="61" spans="1:31" s="2" customFormat="1" ht="21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9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9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130</v>
      </c>
      <c r="D67" s="34"/>
      <c r="E67" s="34"/>
      <c r="F67" s="34"/>
      <c r="G67" s="34"/>
      <c r="H67" s="34"/>
      <c r="I67" s="34"/>
      <c r="J67" s="34"/>
      <c r="K67" s="34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17</v>
      </c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4"/>
      <c r="D70" s="34"/>
      <c r="E70" s="365" t="str">
        <f>E7</f>
        <v>Klášter Hradiště, vodojem - stavební úpravy</v>
      </c>
      <c r="F70" s="366"/>
      <c r="G70" s="366"/>
      <c r="H70" s="366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116</v>
      </c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44" t="str">
        <f>E9</f>
        <v>09 - VRN</v>
      </c>
      <c r="F72" s="364"/>
      <c r="G72" s="364"/>
      <c r="H72" s="36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4"/>
      <c r="E74" s="34"/>
      <c r="F74" s="27" t="str">
        <f>F12</f>
        <v>Klášter Hradiště nad Jizerou</v>
      </c>
      <c r="G74" s="34"/>
      <c r="H74" s="34"/>
      <c r="I74" s="29" t="s">
        <v>23</v>
      </c>
      <c r="J74" s="52" t="str">
        <f>IF(J12="","",J12)</f>
        <v>27. 11. 2021</v>
      </c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40.15" customHeight="1">
      <c r="A76" s="34"/>
      <c r="B76" s="35"/>
      <c r="C76" s="29" t="s">
        <v>25</v>
      </c>
      <c r="D76" s="34"/>
      <c r="E76" s="34"/>
      <c r="F76" s="27" t="str">
        <f>E15</f>
        <v>VaK Mladá Boleslav, a.s.</v>
      </c>
      <c r="G76" s="34"/>
      <c r="H76" s="34"/>
      <c r="I76" s="29" t="s">
        <v>31</v>
      </c>
      <c r="J76" s="32" t="str">
        <f>E21</f>
        <v>Vodohospodářské inženýrské služby, a.s.</v>
      </c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29</v>
      </c>
      <c r="D77" s="34"/>
      <c r="E77" s="34"/>
      <c r="F77" s="27" t="str">
        <f>IF(E18="","",E18)</f>
        <v>Vyplň údaj</v>
      </c>
      <c r="G77" s="34"/>
      <c r="H77" s="34"/>
      <c r="I77" s="29" t="s">
        <v>34</v>
      </c>
      <c r="J77" s="32" t="str">
        <f>E24</f>
        <v>Ing. Josef Němeček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17"/>
      <c r="B79" s="118"/>
      <c r="C79" s="119" t="s">
        <v>131</v>
      </c>
      <c r="D79" s="120" t="s">
        <v>57</v>
      </c>
      <c r="E79" s="120" t="s">
        <v>53</v>
      </c>
      <c r="F79" s="120" t="s">
        <v>54</v>
      </c>
      <c r="G79" s="120" t="s">
        <v>132</v>
      </c>
      <c r="H79" s="120" t="s">
        <v>133</v>
      </c>
      <c r="I79" s="120" t="s">
        <v>134</v>
      </c>
      <c r="J79" s="120" t="s">
        <v>120</v>
      </c>
      <c r="K79" s="121" t="s">
        <v>135</v>
      </c>
      <c r="L79" s="122"/>
      <c r="M79" s="59" t="s">
        <v>3</v>
      </c>
      <c r="N79" s="60" t="s">
        <v>42</v>
      </c>
      <c r="O79" s="60" t="s">
        <v>136</v>
      </c>
      <c r="P79" s="60" t="s">
        <v>137</v>
      </c>
      <c r="Q79" s="60" t="s">
        <v>138</v>
      </c>
      <c r="R79" s="60" t="s">
        <v>139</v>
      </c>
      <c r="S79" s="60" t="s">
        <v>140</v>
      </c>
      <c r="T79" s="61" t="s">
        <v>141</v>
      </c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1:63" s="2" customFormat="1" ht="22.9" customHeight="1">
      <c r="A80" s="34"/>
      <c r="B80" s="35"/>
      <c r="C80" s="66" t="s">
        <v>142</v>
      </c>
      <c r="D80" s="34"/>
      <c r="E80" s="34"/>
      <c r="F80" s="34"/>
      <c r="G80" s="34"/>
      <c r="H80" s="34"/>
      <c r="I80" s="34"/>
      <c r="J80" s="123">
        <f>BK80</f>
        <v>0</v>
      </c>
      <c r="K80" s="34"/>
      <c r="L80" s="35"/>
      <c r="M80" s="62"/>
      <c r="N80" s="53"/>
      <c r="O80" s="63"/>
      <c r="P80" s="124">
        <f>P81</f>
        <v>0</v>
      </c>
      <c r="Q80" s="63"/>
      <c r="R80" s="124">
        <f>R81</f>
        <v>0</v>
      </c>
      <c r="S80" s="63"/>
      <c r="T80" s="125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9" t="s">
        <v>71</v>
      </c>
      <c r="AU80" s="19" t="s">
        <v>121</v>
      </c>
      <c r="BK80" s="126">
        <f>BK81</f>
        <v>0</v>
      </c>
    </row>
    <row r="81" spans="2:63" s="12" customFormat="1" ht="25.9" customHeight="1">
      <c r="B81" s="127"/>
      <c r="D81" s="128" t="s">
        <v>71</v>
      </c>
      <c r="E81" s="129" t="s">
        <v>2246</v>
      </c>
      <c r="F81" s="129" t="s">
        <v>2247</v>
      </c>
      <c r="I81" s="130"/>
      <c r="J81" s="131">
        <f>BK81</f>
        <v>0</v>
      </c>
      <c r="L81" s="127"/>
      <c r="M81" s="132"/>
      <c r="N81" s="133"/>
      <c r="O81" s="133"/>
      <c r="P81" s="134">
        <f>SUM(P82:P92)</f>
        <v>0</v>
      </c>
      <c r="Q81" s="133"/>
      <c r="R81" s="134">
        <f>SUM(R82:R92)</f>
        <v>0</v>
      </c>
      <c r="S81" s="133"/>
      <c r="T81" s="135">
        <f>SUM(T82:T92)</f>
        <v>0</v>
      </c>
      <c r="AR81" s="128" t="s">
        <v>172</v>
      </c>
      <c r="AT81" s="136" t="s">
        <v>71</v>
      </c>
      <c r="AU81" s="136" t="s">
        <v>72</v>
      </c>
      <c r="AY81" s="128" t="s">
        <v>145</v>
      </c>
      <c r="BK81" s="137">
        <f>SUM(BK82:BK92)</f>
        <v>0</v>
      </c>
    </row>
    <row r="82" spans="1:65" s="2" customFormat="1" ht="24.2" customHeight="1">
      <c r="A82" s="34"/>
      <c r="B82" s="140"/>
      <c r="C82" s="141" t="s">
        <v>80</v>
      </c>
      <c r="D82" s="141" t="s">
        <v>147</v>
      </c>
      <c r="E82" s="142" t="s">
        <v>2248</v>
      </c>
      <c r="F82" s="143" t="s">
        <v>2249</v>
      </c>
      <c r="G82" s="144" t="s">
        <v>2250</v>
      </c>
      <c r="H82" s="145">
        <v>1</v>
      </c>
      <c r="I82" s="146"/>
      <c r="J82" s="147">
        <f aca="true" t="shared" si="0" ref="J82:J92">ROUND(I82*H82,2)</f>
        <v>0</v>
      </c>
      <c r="K82" s="143" t="s">
        <v>3</v>
      </c>
      <c r="L82" s="35"/>
      <c r="M82" s="148" t="s">
        <v>3</v>
      </c>
      <c r="N82" s="149" t="s">
        <v>43</v>
      </c>
      <c r="O82" s="55"/>
      <c r="P82" s="150">
        <f aca="true" t="shared" si="1" ref="P82:P92">O82*H82</f>
        <v>0</v>
      </c>
      <c r="Q82" s="150">
        <v>0</v>
      </c>
      <c r="R82" s="150">
        <f aca="true" t="shared" si="2" ref="R82:R92">Q82*H82</f>
        <v>0</v>
      </c>
      <c r="S82" s="150">
        <v>0</v>
      </c>
      <c r="T82" s="151">
        <f aca="true" t="shared" si="3" ref="T82:T92"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52" t="s">
        <v>152</v>
      </c>
      <c r="AT82" s="152" t="s">
        <v>147</v>
      </c>
      <c r="AU82" s="152" t="s">
        <v>80</v>
      </c>
      <c r="AY82" s="19" t="s">
        <v>145</v>
      </c>
      <c r="BE82" s="153">
        <f aca="true" t="shared" si="4" ref="BE82:BE92">IF(N82="základní",J82,0)</f>
        <v>0</v>
      </c>
      <c r="BF82" s="153">
        <f aca="true" t="shared" si="5" ref="BF82:BF92">IF(N82="snížená",J82,0)</f>
        <v>0</v>
      </c>
      <c r="BG82" s="153">
        <f aca="true" t="shared" si="6" ref="BG82:BG92">IF(N82="zákl. přenesená",J82,0)</f>
        <v>0</v>
      </c>
      <c r="BH82" s="153">
        <f aca="true" t="shared" si="7" ref="BH82:BH92">IF(N82="sníž. přenesená",J82,0)</f>
        <v>0</v>
      </c>
      <c r="BI82" s="153">
        <f aca="true" t="shared" si="8" ref="BI82:BI92">IF(N82="nulová",J82,0)</f>
        <v>0</v>
      </c>
      <c r="BJ82" s="19" t="s">
        <v>80</v>
      </c>
      <c r="BK82" s="153">
        <f aca="true" t="shared" si="9" ref="BK82:BK92">ROUND(I82*H82,2)</f>
        <v>0</v>
      </c>
      <c r="BL82" s="19" t="s">
        <v>152</v>
      </c>
      <c r="BM82" s="152" t="s">
        <v>2251</v>
      </c>
    </row>
    <row r="83" spans="1:65" s="2" customFormat="1" ht="24.2" customHeight="1">
      <c r="A83" s="34"/>
      <c r="B83" s="140"/>
      <c r="C83" s="141" t="s">
        <v>82</v>
      </c>
      <c r="D83" s="141" t="s">
        <v>147</v>
      </c>
      <c r="E83" s="142" t="s">
        <v>2252</v>
      </c>
      <c r="F83" s="143" t="s">
        <v>2253</v>
      </c>
      <c r="G83" s="144" t="s">
        <v>2250</v>
      </c>
      <c r="H83" s="145">
        <v>1</v>
      </c>
      <c r="I83" s="146"/>
      <c r="J83" s="147">
        <f t="shared" si="0"/>
        <v>0</v>
      </c>
      <c r="K83" s="143" t="s">
        <v>3</v>
      </c>
      <c r="L83" s="35"/>
      <c r="M83" s="148" t="s">
        <v>3</v>
      </c>
      <c r="N83" s="149" t="s">
        <v>43</v>
      </c>
      <c r="O83" s="55"/>
      <c r="P83" s="150">
        <f t="shared" si="1"/>
        <v>0</v>
      </c>
      <c r="Q83" s="150">
        <v>0</v>
      </c>
      <c r="R83" s="150">
        <f t="shared" si="2"/>
        <v>0</v>
      </c>
      <c r="S83" s="150">
        <v>0</v>
      </c>
      <c r="T83" s="151">
        <f t="shared" si="3"/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52" t="s">
        <v>152</v>
      </c>
      <c r="AT83" s="152" t="s">
        <v>147</v>
      </c>
      <c r="AU83" s="152" t="s">
        <v>80</v>
      </c>
      <c r="AY83" s="19" t="s">
        <v>145</v>
      </c>
      <c r="BE83" s="153">
        <f t="shared" si="4"/>
        <v>0</v>
      </c>
      <c r="BF83" s="153">
        <f t="shared" si="5"/>
        <v>0</v>
      </c>
      <c r="BG83" s="153">
        <f t="shared" si="6"/>
        <v>0</v>
      </c>
      <c r="BH83" s="153">
        <f t="shared" si="7"/>
        <v>0</v>
      </c>
      <c r="BI83" s="153">
        <f t="shared" si="8"/>
        <v>0</v>
      </c>
      <c r="BJ83" s="19" t="s">
        <v>80</v>
      </c>
      <c r="BK83" s="153">
        <f t="shared" si="9"/>
        <v>0</v>
      </c>
      <c r="BL83" s="19" t="s">
        <v>152</v>
      </c>
      <c r="BM83" s="152" t="s">
        <v>2254</v>
      </c>
    </row>
    <row r="84" spans="1:65" s="2" customFormat="1" ht="24.2" customHeight="1">
      <c r="A84" s="34"/>
      <c r="B84" s="140"/>
      <c r="C84" s="141" t="s">
        <v>160</v>
      </c>
      <c r="D84" s="141" t="s">
        <v>147</v>
      </c>
      <c r="E84" s="142" t="s">
        <v>2255</v>
      </c>
      <c r="F84" s="143" t="s">
        <v>2256</v>
      </c>
      <c r="G84" s="144" t="s">
        <v>2250</v>
      </c>
      <c r="H84" s="145">
        <v>1</v>
      </c>
      <c r="I84" s="146"/>
      <c r="J84" s="147">
        <f t="shared" si="0"/>
        <v>0</v>
      </c>
      <c r="K84" s="143" t="s">
        <v>3</v>
      </c>
      <c r="L84" s="35"/>
      <c r="M84" s="148" t="s">
        <v>3</v>
      </c>
      <c r="N84" s="149" t="s">
        <v>43</v>
      </c>
      <c r="O84" s="55"/>
      <c r="P84" s="150">
        <f t="shared" si="1"/>
        <v>0</v>
      </c>
      <c r="Q84" s="150">
        <v>0</v>
      </c>
      <c r="R84" s="150">
        <f t="shared" si="2"/>
        <v>0</v>
      </c>
      <c r="S84" s="150">
        <v>0</v>
      </c>
      <c r="T84" s="151">
        <f t="shared" si="3"/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152</v>
      </c>
      <c r="AT84" s="152" t="s">
        <v>147</v>
      </c>
      <c r="AU84" s="152" t="s">
        <v>80</v>
      </c>
      <c r="AY84" s="19" t="s">
        <v>145</v>
      </c>
      <c r="BE84" s="153">
        <f t="shared" si="4"/>
        <v>0</v>
      </c>
      <c r="BF84" s="153">
        <f t="shared" si="5"/>
        <v>0</v>
      </c>
      <c r="BG84" s="153">
        <f t="shared" si="6"/>
        <v>0</v>
      </c>
      <c r="BH84" s="153">
        <f t="shared" si="7"/>
        <v>0</v>
      </c>
      <c r="BI84" s="153">
        <f t="shared" si="8"/>
        <v>0</v>
      </c>
      <c r="BJ84" s="19" t="s">
        <v>80</v>
      </c>
      <c r="BK84" s="153">
        <f t="shared" si="9"/>
        <v>0</v>
      </c>
      <c r="BL84" s="19" t="s">
        <v>152</v>
      </c>
      <c r="BM84" s="152" t="s">
        <v>2257</v>
      </c>
    </row>
    <row r="85" spans="1:65" s="2" customFormat="1" ht="24.2" customHeight="1">
      <c r="A85" s="34"/>
      <c r="B85" s="140"/>
      <c r="C85" s="141" t="s">
        <v>152</v>
      </c>
      <c r="D85" s="141" t="s">
        <v>147</v>
      </c>
      <c r="E85" s="142" t="s">
        <v>2258</v>
      </c>
      <c r="F85" s="143" t="s">
        <v>2259</v>
      </c>
      <c r="G85" s="144" t="s">
        <v>2250</v>
      </c>
      <c r="H85" s="145">
        <v>1</v>
      </c>
      <c r="I85" s="146"/>
      <c r="J85" s="147">
        <f t="shared" si="0"/>
        <v>0</v>
      </c>
      <c r="K85" s="143" t="s">
        <v>3</v>
      </c>
      <c r="L85" s="35"/>
      <c r="M85" s="148" t="s">
        <v>3</v>
      </c>
      <c r="N85" s="149" t="s">
        <v>43</v>
      </c>
      <c r="O85" s="55"/>
      <c r="P85" s="150">
        <f t="shared" si="1"/>
        <v>0</v>
      </c>
      <c r="Q85" s="150">
        <v>0</v>
      </c>
      <c r="R85" s="150">
        <f t="shared" si="2"/>
        <v>0</v>
      </c>
      <c r="S85" s="150">
        <v>0</v>
      </c>
      <c r="T85" s="151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2" t="s">
        <v>152</v>
      </c>
      <c r="AT85" s="152" t="s">
        <v>147</v>
      </c>
      <c r="AU85" s="152" t="s">
        <v>80</v>
      </c>
      <c r="AY85" s="19" t="s">
        <v>145</v>
      </c>
      <c r="BE85" s="153">
        <f t="shared" si="4"/>
        <v>0</v>
      </c>
      <c r="BF85" s="153">
        <f t="shared" si="5"/>
        <v>0</v>
      </c>
      <c r="BG85" s="153">
        <f t="shared" si="6"/>
        <v>0</v>
      </c>
      <c r="BH85" s="153">
        <f t="shared" si="7"/>
        <v>0</v>
      </c>
      <c r="BI85" s="153">
        <f t="shared" si="8"/>
        <v>0</v>
      </c>
      <c r="BJ85" s="19" t="s">
        <v>80</v>
      </c>
      <c r="BK85" s="153">
        <f t="shared" si="9"/>
        <v>0</v>
      </c>
      <c r="BL85" s="19" t="s">
        <v>152</v>
      </c>
      <c r="BM85" s="152" t="s">
        <v>2260</v>
      </c>
    </row>
    <row r="86" spans="1:65" s="2" customFormat="1" ht="24.2" customHeight="1">
      <c r="A86" s="34"/>
      <c r="B86" s="140"/>
      <c r="C86" s="141" t="s">
        <v>172</v>
      </c>
      <c r="D86" s="141" t="s">
        <v>147</v>
      </c>
      <c r="E86" s="142" t="s">
        <v>2261</v>
      </c>
      <c r="F86" s="143" t="s">
        <v>2262</v>
      </c>
      <c r="G86" s="144" t="s">
        <v>2250</v>
      </c>
      <c r="H86" s="145">
        <v>1</v>
      </c>
      <c r="I86" s="146"/>
      <c r="J86" s="147">
        <f t="shared" si="0"/>
        <v>0</v>
      </c>
      <c r="K86" s="143" t="s">
        <v>3</v>
      </c>
      <c r="L86" s="35"/>
      <c r="M86" s="148" t="s">
        <v>3</v>
      </c>
      <c r="N86" s="149" t="s">
        <v>43</v>
      </c>
      <c r="O86" s="55"/>
      <c r="P86" s="150">
        <f t="shared" si="1"/>
        <v>0</v>
      </c>
      <c r="Q86" s="150">
        <v>0</v>
      </c>
      <c r="R86" s="150">
        <f t="shared" si="2"/>
        <v>0</v>
      </c>
      <c r="S86" s="150">
        <v>0</v>
      </c>
      <c r="T86" s="151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2" t="s">
        <v>152</v>
      </c>
      <c r="AT86" s="152" t="s">
        <v>147</v>
      </c>
      <c r="AU86" s="152" t="s">
        <v>80</v>
      </c>
      <c r="AY86" s="19" t="s">
        <v>145</v>
      </c>
      <c r="BE86" s="153">
        <f t="shared" si="4"/>
        <v>0</v>
      </c>
      <c r="BF86" s="153">
        <f t="shared" si="5"/>
        <v>0</v>
      </c>
      <c r="BG86" s="153">
        <f t="shared" si="6"/>
        <v>0</v>
      </c>
      <c r="BH86" s="153">
        <f t="shared" si="7"/>
        <v>0</v>
      </c>
      <c r="BI86" s="153">
        <f t="shared" si="8"/>
        <v>0</v>
      </c>
      <c r="BJ86" s="19" t="s">
        <v>80</v>
      </c>
      <c r="BK86" s="153">
        <f t="shared" si="9"/>
        <v>0</v>
      </c>
      <c r="BL86" s="19" t="s">
        <v>152</v>
      </c>
      <c r="BM86" s="152" t="s">
        <v>2263</v>
      </c>
    </row>
    <row r="87" spans="1:65" s="2" customFormat="1" ht="24.2" customHeight="1">
      <c r="A87" s="34"/>
      <c r="B87" s="140"/>
      <c r="C87" s="141" t="s">
        <v>178</v>
      </c>
      <c r="D87" s="141" t="s">
        <v>147</v>
      </c>
      <c r="E87" s="142" t="s">
        <v>2264</v>
      </c>
      <c r="F87" s="143" t="s">
        <v>2265</v>
      </c>
      <c r="G87" s="144" t="s">
        <v>2250</v>
      </c>
      <c r="H87" s="145">
        <v>1</v>
      </c>
      <c r="I87" s="146"/>
      <c r="J87" s="147">
        <f t="shared" si="0"/>
        <v>0</v>
      </c>
      <c r="K87" s="143" t="s">
        <v>3</v>
      </c>
      <c r="L87" s="35"/>
      <c r="M87" s="148" t="s">
        <v>3</v>
      </c>
      <c r="N87" s="149" t="s">
        <v>43</v>
      </c>
      <c r="O87" s="55"/>
      <c r="P87" s="150">
        <f t="shared" si="1"/>
        <v>0</v>
      </c>
      <c r="Q87" s="150">
        <v>0</v>
      </c>
      <c r="R87" s="150">
        <f t="shared" si="2"/>
        <v>0</v>
      </c>
      <c r="S87" s="150">
        <v>0</v>
      </c>
      <c r="T87" s="151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152</v>
      </c>
      <c r="AT87" s="152" t="s">
        <v>147</v>
      </c>
      <c r="AU87" s="152" t="s">
        <v>80</v>
      </c>
      <c r="AY87" s="19" t="s">
        <v>145</v>
      </c>
      <c r="BE87" s="153">
        <f t="shared" si="4"/>
        <v>0</v>
      </c>
      <c r="BF87" s="153">
        <f t="shared" si="5"/>
        <v>0</v>
      </c>
      <c r="BG87" s="153">
        <f t="shared" si="6"/>
        <v>0</v>
      </c>
      <c r="BH87" s="153">
        <f t="shared" si="7"/>
        <v>0</v>
      </c>
      <c r="BI87" s="153">
        <f t="shared" si="8"/>
        <v>0</v>
      </c>
      <c r="BJ87" s="19" t="s">
        <v>80</v>
      </c>
      <c r="BK87" s="153">
        <f t="shared" si="9"/>
        <v>0</v>
      </c>
      <c r="BL87" s="19" t="s">
        <v>152</v>
      </c>
      <c r="BM87" s="152" t="s">
        <v>2266</v>
      </c>
    </row>
    <row r="88" spans="1:65" s="2" customFormat="1" ht="24.2" customHeight="1">
      <c r="A88" s="34"/>
      <c r="B88" s="140"/>
      <c r="C88" s="141" t="s">
        <v>183</v>
      </c>
      <c r="D88" s="141" t="s">
        <v>147</v>
      </c>
      <c r="E88" s="142" t="s">
        <v>2267</v>
      </c>
      <c r="F88" s="143" t="s">
        <v>2268</v>
      </c>
      <c r="G88" s="144" t="s">
        <v>2250</v>
      </c>
      <c r="H88" s="145">
        <v>1</v>
      </c>
      <c r="I88" s="146"/>
      <c r="J88" s="147">
        <f t="shared" si="0"/>
        <v>0</v>
      </c>
      <c r="K88" s="143" t="s">
        <v>3</v>
      </c>
      <c r="L88" s="35"/>
      <c r="M88" s="148" t="s">
        <v>3</v>
      </c>
      <c r="N88" s="149" t="s">
        <v>43</v>
      </c>
      <c r="O88" s="55"/>
      <c r="P88" s="150">
        <f t="shared" si="1"/>
        <v>0</v>
      </c>
      <c r="Q88" s="150">
        <v>0</v>
      </c>
      <c r="R88" s="150">
        <f t="shared" si="2"/>
        <v>0</v>
      </c>
      <c r="S88" s="150">
        <v>0</v>
      </c>
      <c r="T88" s="151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152</v>
      </c>
      <c r="AT88" s="152" t="s">
        <v>147</v>
      </c>
      <c r="AU88" s="152" t="s">
        <v>80</v>
      </c>
      <c r="AY88" s="19" t="s">
        <v>145</v>
      </c>
      <c r="BE88" s="153">
        <f t="shared" si="4"/>
        <v>0</v>
      </c>
      <c r="BF88" s="153">
        <f t="shared" si="5"/>
        <v>0</v>
      </c>
      <c r="BG88" s="153">
        <f t="shared" si="6"/>
        <v>0</v>
      </c>
      <c r="BH88" s="153">
        <f t="shared" si="7"/>
        <v>0</v>
      </c>
      <c r="BI88" s="153">
        <f t="shared" si="8"/>
        <v>0</v>
      </c>
      <c r="BJ88" s="19" t="s">
        <v>80</v>
      </c>
      <c r="BK88" s="153">
        <f t="shared" si="9"/>
        <v>0</v>
      </c>
      <c r="BL88" s="19" t="s">
        <v>152</v>
      </c>
      <c r="BM88" s="152" t="s">
        <v>2269</v>
      </c>
    </row>
    <row r="89" spans="1:65" s="2" customFormat="1" ht="24.2" customHeight="1">
      <c r="A89" s="34"/>
      <c r="B89" s="140"/>
      <c r="C89" s="141" t="s">
        <v>187</v>
      </c>
      <c r="D89" s="141" t="s">
        <v>147</v>
      </c>
      <c r="E89" s="142" t="s">
        <v>2270</v>
      </c>
      <c r="F89" s="143" t="s">
        <v>2271</v>
      </c>
      <c r="G89" s="144" t="s">
        <v>2250</v>
      </c>
      <c r="H89" s="145">
        <v>1</v>
      </c>
      <c r="I89" s="146"/>
      <c r="J89" s="147">
        <f t="shared" si="0"/>
        <v>0</v>
      </c>
      <c r="K89" s="143" t="s">
        <v>3</v>
      </c>
      <c r="L89" s="35"/>
      <c r="M89" s="148" t="s">
        <v>3</v>
      </c>
      <c r="N89" s="149" t="s">
        <v>43</v>
      </c>
      <c r="O89" s="55"/>
      <c r="P89" s="150">
        <f t="shared" si="1"/>
        <v>0</v>
      </c>
      <c r="Q89" s="150">
        <v>0</v>
      </c>
      <c r="R89" s="150">
        <f t="shared" si="2"/>
        <v>0</v>
      </c>
      <c r="S89" s="150">
        <v>0</v>
      </c>
      <c r="T89" s="151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2" t="s">
        <v>152</v>
      </c>
      <c r="AT89" s="152" t="s">
        <v>147</v>
      </c>
      <c r="AU89" s="152" t="s">
        <v>80</v>
      </c>
      <c r="AY89" s="19" t="s">
        <v>145</v>
      </c>
      <c r="BE89" s="153">
        <f t="shared" si="4"/>
        <v>0</v>
      </c>
      <c r="BF89" s="153">
        <f t="shared" si="5"/>
        <v>0</v>
      </c>
      <c r="BG89" s="153">
        <f t="shared" si="6"/>
        <v>0</v>
      </c>
      <c r="BH89" s="153">
        <f t="shared" si="7"/>
        <v>0</v>
      </c>
      <c r="BI89" s="153">
        <f t="shared" si="8"/>
        <v>0</v>
      </c>
      <c r="BJ89" s="19" t="s">
        <v>80</v>
      </c>
      <c r="BK89" s="153">
        <f t="shared" si="9"/>
        <v>0</v>
      </c>
      <c r="BL89" s="19" t="s">
        <v>152</v>
      </c>
      <c r="BM89" s="152" t="s">
        <v>2272</v>
      </c>
    </row>
    <row r="90" spans="1:65" s="2" customFormat="1" ht="24.2" customHeight="1">
      <c r="A90" s="34"/>
      <c r="B90" s="140"/>
      <c r="C90" s="141" t="s">
        <v>192</v>
      </c>
      <c r="D90" s="141" t="s">
        <v>147</v>
      </c>
      <c r="E90" s="142" t="s">
        <v>2273</v>
      </c>
      <c r="F90" s="143" t="s">
        <v>2274</v>
      </c>
      <c r="G90" s="144" t="s">
        <v>2250</v>
      </c>
      <c r="H90" s="145">
        <v>1</v>
      </c>
      <c r="I90" s="146"/>
      <c r="J90" s="147">
        <f t="shared" si="0"/>
        <v>0</v>
      </c>
      <c r="K90" s="143" t="s">
        <v>3</v>
      </c>
      <c r="L90" s="35"/>
      <c r="M90" s="148" t="s">
        <v>3</v>
      </c>
      <c r="N90" s="149" t="s">
        <v>43</v>
      </c>
      <c r="O90" s="55"/>
      <c r="P90" s="150">
        <f t="shared" si="1"/>
        <v>0</v>
      </c>
      <c r="Q90" s="150">
        <v>0</v>
      </c>
      <c r="R90" s="150">
        <f t="shared" si="2"/>
        <v>0</v>
      </c>
      <c r="S90" s="150">
        <v>0</v>
      </c>
      <c r="T90" s="151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152</v>
      </c>
      <c r="AT90" s="152" t="s">
        <v>147</v>
      </c>
      <c r="AU90" s="152" t="s">
        <v>80</v>
      </c>
      <c r="AY90" s="19" t="s">
        <v>145</v>
      </c>
      <c r="BE90" s="153">
        <f t="shared" si="4"/>
        <v>0</v>
      </c>
      <c r="BF90" s="153">
        <f t="shared" si="5"/>
        <v>0</v>
      </c>
      <c r="BG90" s="153">
        <f t="shared" si="6"/>
        <v>0</v>
      </c>
      <c r="BH90" s="153">
        <f t="shared" si="7"/>
        <v>0</v>
      </c>
      <c r="BI90" s="153">
        <f t="shared" si="8"/>
        <v>0</v>
      </c>
      <c r="BJ90" s="19" t="s">
        <v>80</v>
      </c>
      <c r="BK90" s="153">
        <f t="shared" si="9"/>
        <v>0</v>
      </c>
      <c r="BL90" s="19" t="s">
        <v>152</v>
      </c>
      <c r="BM90" s="152" t="s">
        <v>2275</v>
      </c>
    </row>
    <row r="91" spans="1:65" s="2" customFormat="1" ht="24.2" customHeight="1">
      <c r="A91" s="34"/>
      <c r="B91" s="140"/>
      <c r="C91" s="141" t="s">
        <v>198</v>
      </c>
      <c r="D91" s="141" t="s">
        <v>147</v>
      </c>
      <c r="E91" s="142" t="s">
        <v>2276</v>
      </c>
      <c r="F91" s="143" t="s">
        <v>2277</v>
      </c>
      <c r="G91" s="144" t="s">
        <v>2250</v>
      </c>
      <c r="H91" s="145">
        <v>1</v>
      </c>
      <c r="I91" s="146"/>
      <c r="J91" s="147">
        <f t="shared" si="0"/>
        <v>0</v>
      </c>
      <c r="K91" s="143" t="s">
        <v>3</v>
      </c>
      <c r="L91" s="35"/>
      <c r="M91" s="148" t="s">
        <v>3</v>
      </c>
      <c r="N91" s="149" t="s">
        <v>43</v>
      </c>
      <c r="O91" s="55"/>
      <c r="P91" s="150">
        <f t="shared" si="1"/>
        <v>0</v>
      </c>
      <c r="Q91" s="150">
        <v>0</v>
      </c>
      <c r="R91" s="150">
        <f t="shared" si="2"/>
        <v>0</v>
      </c>
      <c r="S91" s="150">
        <v>0</v>
      </c>
      <c r="T91" s="151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152</v>
      </c>
      <c r="AT91" s="152" t="s">
        <v>147</v>
      </c>
      <c r="AU91" s="152" t="s">
        <v>80</v>
      </c>
      <c r="AY91" s="19" t="s">
        <v>145</v>
      </c>
      <c r="BE91" s="153">
        <f t="shared" si="4"/>
        <v>0</v>
      </c>
      <c r="BF91" s="153">
        <f t="shared" si="5"/>
        <v>0</v>
      </c>
      <c r="BG91" s="153">
        <f t="shared" si="6"/>
        <v>0</v>
      </c>
      <c r="BH91" s="153">
        <f t="shared" si="7"/>
        <v>0</v>
      </c>
      <c r="BI91" s="153">
        <f t="shared" si="8"/>
        <v>0</v>
      </c>
      <c r="BJ91" s="19" t="s">
        <v>80</v>
      </c>
      <c r="BK91" s="153">
        <f t="shared" si="9"/>
        <v>0</v>
      </c>
      <c r="BL91" s="19" t="s">
        <v>152</v>
      </c>
      <c r="BM91" s="152" t="s">
        <v>2278</v>
      </c>
    </row>
    <row r="92" spans="1:65" s="2" customFormat="1" ht="24.2" customHeight="1">
      <c r="A92" s="34"/>
      <c r="B92" s="140"/>
      <c r="C92" s="141" t="s">
        <v>205</v>
      </c>
      <c r="D92" s="141" t="s">
        <v>147</v>
      </c>
      <c r="E92" s="142" t="s">
        <v>2279</v>
      </c>
      <c r="F92" s="143" t="s">
        <v>2280</v>
      </c>
      <c r="G92" s="144" t="s">
        <v>2250</v>
      </c>
      <c r="H92" s="145">
        <v>1</v>
      </c>
      <c r="I92" s="146"/>
      <c r="J92" s="147">
        <f t="shared" si="0"/>
        <v>0</v>
      </c>
      <c r="K92" s="143" t="s">
        <v>3</v>
      </c>
      <c r="L92" s="35"/>
      <c r="M92" s="183" t="s">
        <v>3</v>
      </c>
      <c r="N92" s="184" t="s">
        <v>43</v>
      </c>
      <c r="O92" s="185"/>
      <c r="P92" s="186">
        <f t="shared" si="1"/>
        <v>0</v>
      </c>
      <c r="Q92" s="186">
        <v>0</v>
      </c>
      <c r="R92" s="186">
        <f t="shared" si="2"/>
        <v>0</v>
      </c>
      <c r="S92" s="186">
        <v>0</v>
      </c>
      <c r="T92" s="187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152</v>
      </c>
      <c r="AT92" s="152" t="s">
        <v>147</v>
      </c>
      <c r="AU92" s="152" t="s">
        <v>80</v>
      </c>
      <c r="AY92" s="19" t="s">
        <v>145</v>
      </c>
      <c r="BE92" s="153">
        <f t="shared" si="4"/>
        <v>0</v>
      </c>
      <c r="BF92" s="153">
        <f t="shared" si="5"/>
        <v>0</v>
      </c>
      <c r="BG92" s="153">
        <f t="shared" si="6"/>
        <v>0</v>
      </c>
      <c r="BH92" s="153">
        <f t="shared" si="7"/>
        <v>0</v>
      </c>
      <c r="BI92" s="153">
        <f t="shared" si="8"/>
        <v>0</v>
      </c>
      <c r="BJ92" s="19" t="s">
        <v>80</v>
      </c>
      <c r="BK92" s="153">
        <f t="shared" si="9"/>
        <v>0</v>
      </c>
      <c r="BL92" s="19" t="s">
        <v>152</v>
      </c>
      <c r="BM92" s="152" t="s">
        <v>2281</v>
      </c>
    </row>
    <row r="93" spans="1:31" s="2" customFormat="1" ht="6.95" customHeight="1">
      <c r="A93" s="34"/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35"/>
      <c r="M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</sheetData>
  <autoFilter ref="C79:K9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2282</v>
      </c>
      <c r="H4" s="22"/>
    </row>
    <row r="5" spans="2:8" s="1" customFormat="1" ht="12" customHeight="1">
      <c r="B5" s="22"/>
      <c r="C5" s="26" t="s">
        <v>14</v>
      </c>
      <c r="D5" s="363" t="s">
        <v>15</v>
      </c>
      <c r="E5" s="351"/>
      <c r="F5" s="351"/>
      <c r="H5" s="22"/>
    </row>
    <row r="6" spans="2:8" s="1" customFormat="1" ht="36.95" customHeight="1">
      <c r="B6" s="22"/>
      <c r="C6" s="28" t="s">
        <v>17</v>
      </c>
      <c r="D6" s="360" t="s">
        <v>18</v>
      </c>
      <c r="E6" s="351"/>
      <c r="F6" s="351"/>
      <c r="H6" s="22"/>
    </row>
    <row r="7" spans="2:8" s="1" customFormat="1" ht="16.5" customHeight="1">
      <c r="B7" s="22"/>
      <c r="C7" s="29" t="s">
        <v>23</v>
      </c>
      <c r="D7" s="52" t="str">
        <f>'Rekapitulace stavby'!AN8</f>
        <v>27. 11. 2021</v>
      </c>
      <c r="H7" s="22"/>
    </row>
    <row r="8" spans="1:8" s="2" customFormat="1" ht="10.9" customHeight="1">
      <c r="A8" s="34"/>
      <c r="B8" s="35"/>
      <c r="C8" s="34"/>
      <c r="D8" s="34"/>
      <c r="E8" s="34"/>
      <c r="F8" s="34"/>
      <c r="G8" s="34"/>
      <c r="H8" s="35"/>
    </row>
    <row r="9" spans="1:8" s="11" customFormat="1" ht="29.25" customHeight="1">
      <c r="A9" s="117"/>
      <c r="B9" s="118"/>
      <c r="C9" s="119" t="s">
        <v>53</v>
      </c>
      <c r="D9" s="120" t="s">
        <v>54</v>
      </c>
      <c r="E9" s="120" t="s">
        <v>132</v>
      </c>
      <c r="F9" s="121" t="s">
        <v>2283</v>
      </c>
      <c r="G9" s="117"/>
      <c r="H9" s="118"/>
    </row>
    <row r="10" spans="1:8" s="2" customFormat="1" ht="26.45" customHeight="1">
      <c r="A10" s="34"/>
      <c r="B10" s="35"/>
      <c r="C10" s="212" t="s">
        <v>2284</v>
      </c>
      <c r="D10" s="212" t="s">
        <v>78</v>
      </c>
      <c r="E10" s="34"/>
      <c r="F10" s="34"/>
      <c r="G10" s="34"/>
      <c r="H10" s="35"/>
    </row>
    <row r="11" spans="1:8" s="2" customFormat="1" ht="16.9" customHeight="1">
      <c r="A11" s="34"/>
      <c r="B11" s="35"/>
      <c r="C11" s="213" t="s">
        <v>49</v>
      </c>
      <c r="D11" s="214" t="s">
        <v>113</v>
      </c>
      <c r="E11" s="215" t="s">
        <v>111</v>
      </c>
      <c r="F11" s="216">
        <v>76.85</v>
      </c>
      <c r="G11" s="34"/>
      <c r="H11" s="35"/>
    </row>
    <row r="12" spans="1:8" s="2" customFormat="1" ht="16.9" customHeight="1">
      <c r="A12" s="34"/>
      <c r="B12" s="35"/>
      <c r="C12" s="217" t="s">
        <v>3</v>
      </c>
      <c r="D12" s="217" t="s">
        <v>164</v>
      </c>
      <c r="E12" s="19" t="s">
        <v>3</v>
      </c>
      <c r="F12" s="218">
        <v>25.956</v>
      </c>
      <c r="G12" s="34"/>
      <c r="H12" s="35"/>
    </row>
    <row r="13" spans="1:8" s="2" customFormat="1" ht="16.9" customHeight="1">
      <c r="A13" s="34"/>
      <c r="B13" s="35"/>
      <c r="C13" s="217" t="s">
        <v>3</v>
      </c>
      <c r="D13" s="217" t="s">
        <v>165</v>
      </c>
      <c r="E13" s="19" t="s">
        <v>3</v>
      </c>
      <c r="F13" s="218">
        <v>50.894</v>
      </c>
      <c r="G13" s="34"/>
      <c r="H13" s="35"/>
    </row>
    <row r="14" spans="1:8" s="2" customFormat="1" ht="16.9" customHeight="1">
      <c r="A14" s="34"/>
      <c r="B14" s="35"/>
      <c r="C14" s="217" t="s">
        <v>49</v>
      </c>
      <c r="D14" s="217" t="s">
        <v>166</v>
      </c>
      <c r="E14" s="19" t="s">
        <v>3</v>
      </c>
      <c r="F14" s="218">
        <v>76.85</v>
      </c>
      <c r="G14" s="34"/>
      <c r="H14" s="35"/>
    </row>
    <row r="15" spans="1:8" s="2" customFormat="1" ht="16.9" customHeight="1">
      <c r="A15" s="34"/>
      <c r="B15" s="35"/>
      <c r="C15" s="219" t="s">
        <v>2285</v>
      </c>
      <c r="D15" s="34"/>
      <c r="E15" s="34"/>
      <c r="F15" s="34"/>
      <c r="G15" s="34"/>
      <c r="H15" s="35"/>
    </row>
    <row r="16" spans="1:8" s="2" customFormat="1" ht="22.5">
      <c r="A16" s="34"/>
      <c r="B16" s="35"/>
      <c r="C16" s="217" t="s">
        <v>161</v>
      </c>
      <c r="D16" s="217" t="s">
        <v>2286</v>
      </c>
      <c r="E16" s="19" t="s">
        <v>111</v>
      </c>
      <c r="F16" s="218">
        <v>65.323</v>
      </c>
      <c r="G16" s="34"/>
      <c r="H16" s="35"/>
    </row>
    <row r="17" spans="1:8" s="2" customFormat="1" ht="16.9" customHeight="1">
      <c r="A17" s="34"/>
      <c r="B17" s="35"/>
      <c r="C17" s="217" t="s">
        <v>156</v>
      </c>
      <c r="D17" s="217" t="s">
        <v>2287</v>
      </c>
      <c r="E17" s="19" t="s">
        <v>111</v>
      </c>
      <c r="F17" s="218">
        <v>11.528</v>
      </c>
      <c r="G17" s="34"/>
      <c r="H17" s="35"/>
    </row>
    <row r="18" spans="1:8" s="2" customFormat="1" ht="22.5">
      <c r="A18" s="34"/>
      <c r="B18" s="35"/>
      <c r="C18" s="217" t="s">
        <v>193</v>
      </c>
      <c r="D18" s="217" t="s">
        <v>2288</v>
      </c>
      <c r="E18" s="19" t="s">
        <v>111</v>
      </c>
      <c r="F18" s="218">
        <v>114.8</v>
      </c>
      <c r="G18" s="34"/>
      <c r="H18" s="35"/>
    </row>
    <row r="19" spans="1:8" s="2" customFormat="1" ht="16.9" customHeight="1">
      <c r="A19" s="34"/>
      <c r="B19" s="35"/>
      <c r="C19" s="213" t="s">
        <v>109</v>
      </c>
      <c r="D19" s="214" t="s">
        <v>110</v>
      </c>
      <c r="E19" s="215" t="s">
        <v>111</v>
      </c>
      <c r="F19" s="216">
        <v>37.95</v>
      </c>
      <c r="G19" s="34"/>
      <c r="H19" s="35"/>
    </row>
    <row r="20" spans="1:8" s="2" customFormat="1" ht="16.9" customHeight="1">
      <c r="A20" s="34"/>
      <c r="B20" s="35"/>
      <c r="C20" s="217" t="s">
        <v>109</v>
      </c>
      <c r="D20" s="217" t="s">
        <v>176</v>
      </c>
      <c r="E20" s="19" t="s">
        <v>3</v>
      </c>
      <c r="F20" s="218">
        <v>37.95</v>
      </c>
      <c r="G20" s="34"/>
      <c r="H20" s="35"/>
    </row>
    <row r="21" spans="1:8" s="2" customFormat="1" ht="16.9" customHeight="1">
      <c r="A21" s="34"/>
      <c r="B21" s="35"/>
      <c r="C21" s="219" t="s">
        <v>2285</v>
      </c>
      <c r="D21" s="34"/>
      <c r="E21" s="34"/>
      <c r="F21" s="34"/>
      <c r="G21" s="34"/>
      <c r="H21" s="35"/>
    </row>
    <row r="22" spans="1:8" s="2" customFormat="1" ht="16.9" customHeight="1">
      <c r="A22" s="34"/>
      <c r="B22" s="35"/>
      <c r="C22" s="217" t="s">
        <v>173</v>
      </c>
      <c r="D22" s="217" t="s">
        <v>2289</v>
      </c>
      <c r="E22" s="19" t="s">
        <v>111</v>
      </c>
      <c r="F22" s="218">
        <v>30.36</v>
      </c>
      <c r="G22" s="34"/>
      <c r="H22" s="35"/>
    </row>
    <row r="23" spans="1:8" s="2" customFormat="1" ht="16.9" customHeight="1">
      <c r="A23" s="34"/>
      <c r="B23" s="35"/>
      <c r="C23" s="217" t="s">
        <v>168</v>
      </c>
      <c r="D23" s="217" t="s">
        <v>2290</v>
      </c>
      <c r="E23" s="19" t="s">
        <v>111</v>
      </c>
      <c r="F23" s="218">
        <v>7.59</v>
      </c>
      <c r="G23" s="34"/>
      <c r="H23" s="35"/>
    </row>
    <row r="24" spans="1:8" s="2" customFormat="1" ht="22.5">
      <c r="A24" s="34"/>
      <c r="B24" s="35"/>
      <c r="C24" s="217" t="s">
        <v>193</v>
      </c>
      <c r="D24" s="217" t="s">
        <v>2288</v>
      </c>
      <c r="E24" s="19" t="s">
        <v>111</v>
      </c>
      <c r="F24" s="218">
        <v>114.8</v>
      </c>
      <c r="G24" s="34"/>
      <c r="H24" s="35"/>
    </row>
    <row r="25" spans="1:8" s="2" customFormat="1" ht="26.45" customHeight="1">
      <c r="A25" s="34"/>
      <c r="B25" s="35"/>
      <c r="C25" s="212" t="s">
        <v>2291</v>
      </c>
      <c r="D25" s="212" t="s">
        <v>84</v>
      </c>
      <c r="E25" s="34"/>
      <c r="F25" s="34"/>
      <c r="G25" s="34"/>
      <c r="H25" s="35"/>
    </row>
    <row r="26" spans="1:8" s="2" customFormat="1" ht="16.9" customHeight="1">
      <c r="A26" s="34"/>
      <c r="B26" s="35"/>
      <c r="C26" s="213" t="s">
        <v>371</v>
      </c>
      <c r="D26" s="214" t="s">
        <v>372</v>
      </c>
      <c r="E26" s="215" t="s">
        <v>150</v>
      </c>
      <c r="F26" s="216">
        <v>30.78</v>
      </c>
      <c r="G26" s="34"/>
      <c r="H26" s="35"/>
    </row>
    <row r="27" spans="1:8" s="2" customFormat="1" ht="16.9" customHeight="1">
      <c r="A27" s="34"/>
      <c r="B27" s="35"/>
      <c r="C27" s="217" t="s">
        <v>3</v>
      </c>
      <c r="D27" s="217" t="s">
        <v>506</v>
      </c>
      <c r="E27" s="19" t="s">
        <v>3</v>
      </c>
      <c r="F27" s="218">
        <v>0</v>
      </c>
      <c r="G27" s="34"/>
      <c r="H27" s="35"/>
    </row>
    <row r="28" spans="1:8" s="2" customFormat="1" ht="16.9" customHeight="1">
      <c r="A28" s="34"/>
      <c r="B28" s="35"/>
      <c r="C28" s="217" t="s">
        <v>3</v>
      </c>
      <c r="D28" s="217" t="s">
        <v>507</v>
      </c>
      <c r="E28" s="19" t="s">
        <v>3</v>
      </c>
      <c r="F28" s="218">
        <v>15.84</v>
      </c>
      <c r="G28" s="34"/>
      <c r="H28" s="35"/>
    </row>
    <row r="29" spans="1:8" s="2" customFormat="1" ht="16.9" customHeight="1">
      <c r="A29" s="34"/>
      <c r="B29" s="35"/>
      <c r="C29" s="217" t="s">
        <v>3</v>
      </c>
      <c r="D29" s="217" t="s">
        <v>508</v>
      </c>
      <c r="E29" s="19" t="s">
        <v>3</v>
      </c>
      <c r="F29" s="218">
        <v>15.84</v>
      </c>
      <c r="G29" s="34"/>
      <c r="H29" s="35"/>
    </row>
    <row r="30" spans="1:8" s="2" customFormat="1" ht="16.9" customHeight="1">
      <c r="A30" s="34"/>
      <c r="B30" s="35"/>
      <c r="C30" s="217" t="s">
        <v>3</v>
      </c>
      <c r="D30" s="217" t="s">
        <v>509</v>
      </c>
      <c r="E30" s="19" t="s">
        <v>3</v>
      </c>
      <c r="F30" s="218">
        <v>-0.9</v>
      </c>
      <c r="G30" s="34"/>
      <c r="H30" s="35"/>
    </row>
    <row r="31" spans="1:8" s="2" customFormat="1" ht="16.9" customHeight="1">
      <c r="A31" s="34"/>
      <c r="B31" s="35"/>
      <c r="C31" s="217" t="s">
        <v>371</v>
      </c>
      <c r="D31" s="217" t="s">
        <v>166</v>
      </c>
      <c r="E31" s="19" t="s">
        <v>3</v>
      </c>
      <c r="F31" s="218">
        <v>30.78</v>
      </c>
      <c r="G31" s="34"/>
      <c r="H31" s="35"/>
    </row>
    <row r="32" spans="1:8" s="2" customFormat="1" ht="16.9" customHeight="1">
      <c r="A32" s="34"/>
      <c r="B32" s="35"/>
      <c r="C32" s="219" t="s">
        <v>2285</v>
      </c>
      <c r="D32" s="34"/>
      <c r="E32" s="34"/>
      <c r="F32" s="34"/>
      <c r="G32" s="34"/>
      <c r="H32" s="35"/>
    </row>
    <row r="33" spans="1:8" s="2" customFormat="1" ht="16.9" customHeight="1">
      <c r="A33" s="34"/>
      <c r="B33" s="35"/>
      <c r="C33" s="217" t="s">
        <v>503</v>
      </c>
      <c r="D33" s="217" t="s">
        <v>2292</v>
      </c>
      <c r="E33" s="19" t="s">
        <v>150</v>
      </c>
      <c r="F33" s="218">
        <v>30.78</v>
      </c>
      <c r="G33" s="34"/>
      <c r="H33" s="35"/>
    </row>
    <row r="34" spans="1:8" s="2" customFormat="1" ht="22.5">
      <c r="A34" s="34"/>
      <c r="B34" s="35"/>
      <c r="C34" s="217" t="s">
        <v>844</v>
      </c>
      <c r="D34" s="217" t="s">
        <v>2293</v>
      </c>
      <c r="E34" s="19" t="s">
        <v>150</v>
      </c>
      <c r="F34" s="218">
        <v>30.78</v>
      </c>
      <c r="G34" s="34"/>
      <c r="H34" s="35"/>
    </row>
    <row r="35" spans="1:8" s="2" customFormat="1" ht="16.9" customHeight="1">
      <c r="A35" s="34"/>
      <c r="B35" s="35"/>
      <c r="C35" s="213" t="s">
        <v>377</v>
      </c>
      <c r="D35" s="214" t="s">
        <v>378</v>
      </c>
      <c r="E35" s="215" t="s">
        <v>150</v>
      </c>
      <c r="F35" s="216">
        <v>57.68</v>
      </c>
      <c r="G35" s="34"/>
      <c r="H35" s="35"/>
    </row>
    <row r="36" spans="1:8" s="2" customFormat="1" ht="16.9" customHeight="1">
      <c r="A36" s="34"/>
      <c r="B36" s="35"/>
      <c r="C36" s="217" t="s">
        <v>377</v>
      </c>
      <c r="D36" s="217" t="s">
        <v>426</v>
      </c>
      <c r="E36" s="19" t="s">
        <v>3</v>
      </c>
      <c r="F36" s="218">
        <v>57.68</v>
      </c>
      <c r="G36" s="34"/>
      <c r="H36" s="35"/>
    </row>
    <row r="37" spans="1:8" s="2" customFormat="1" ht="16.9" customHeight="1">
      <c r="A37" s="34"/>
      <c r="B37" s="35"/>
      <c r="C37" s="219" t="s">
        <v>2285</v>
      </c>
      <c r="D37" s="34"/>
      <c r="E37" s="34"/>
      <c r="F37" s="34"/>
      <c r="G37" s="34"/>
      <c r="H37" s="35"/>
    </row>
    <row r="38" spans="1:8" s="2" customFormat="1" ht="16.9" customHeight="1">
      <c r="A38" s="34"/>
      <c r="B38" s="35"/>
      <c r="C38" s="217" t="s">
        <v>421</v>
      </c>
      <c r="D38" s="217" t="s">
        <v>2294</v>
      </c>
      <c r="E38" s="19" t="s">
        <v>150</v>
      </c>
      <c r="F38" s="218">
        <v>318.936</v>
      </c>
      <c r="G38" s="34"/>
      <c r="H38" s="35"/>
    </row>
    <row r="39" spans="1:8" s="2" customFormat="1" ht="16.9" customHeight="1">
      <c r="A39" s="34"/>
      <c r="B39" s="35"/>
      <c r="C39" s="217" t="s">
        <v>715</v>
      </c>
      <c r="D39" s="217" t="s">
        <v>2295</v>
      </c>
      <c r="E39" s="19" t="s">
        <v>150</v>
      </c>
      <c r="F39" s="218">
        <v>68.24</v>
      </c>
      <c r="G39" s="34"/>
      <c r="H39" s="35"/>
    </row>
    <row r="40" spans="1:8" s="2" customFormat="1" ht="16.9" customHeight="1">
      <c r="A40" s="34"/>
      <c r="B40" s="35"/>
      <c r="C40" s="217" t="s">
        <v>734</v>
      </c>
      <c r="D40" s="217" t="s">
        <v>2296</v>
      </c>
      <c r="E40" s="19" t="s">
        <v>150</v>
      </c>
      <c r="F40" s="218">
        <v>115.36</v>
      </c>
      <c r="G40" s="34"/>
      <c r="H40" s="35"/>
    </row>
    <row r="41" spans="1:8" s="2" customFormat="1" ht="16.9" customHeight="1">
      <c r="A41" s="34"/>
      <c r="B41" s="35"/>
      <c r="C41" s="217" t="s">
        <v>751</v>
      </c>
      <c r="D41" s="217" t="s">
        <v>2297</v>
      </c>
      <c r="E41" s="19" t="s">
        <v>150</v>
      </c>
      <c r="F41" s="218">
        <v>142.72</v>
      </c>
      <c r="G41" s="34"/>
      <c r="H41" s="35"/>
    </row>
    <row r="42" spans="1:8" s="2" customFormat="1" ht="16.9" customHeight="1">
      <c r="A42" s="34"/>
      <c r="B42" s="35"/>
      <c r="C42" s="217" t="s">
        <v>791</v>
      </c>
      <c r="D42" s="217" t="s">
        <v>2298</v>
      </c>
      <c r="E42" s="19" t="s">
        <v>150</v>
      </c>
      <c r="F42" s="218">
        <v>63.448</v>
      </c>
      <c r="G42" s="34"/>
      <c r="H42" s="35"/>
    </row>
    <row r="43" spans="1:8" s="2" customFormat="1" ht="22.5">
      <c r="A43" s="34"/>
      <c r="B43" s="35"/>
      <c r="C43" s="217" t="s">
        <v>832</v>
      </c>
      <c r="D43" s="217" t="s">
        <v>2299</v>
      </c>
      <c r="E43" s="19" t="s">
        <v>150</v>
      </c>
      <c r="F43" s="218">
        <v>64.88</v>
      </c>
      <c r="G43" s="34"/>
      <c r="H43" s="35"/>
    </row>
    <row r="44" spans="1:8" s="2" customFormat="1" ht="16.9" customHeight="1">
      <c r="A44" s="34"/>
      <c r="B44" s="35"/>
      <c r="C44" s="217" t="s">
        <v>659</v>
      </c>
      <c r="D44" s="217" t="s">
        <v>2300</v>
      </c>
      <c r="E44" s="19" t="s">
        <v>150</v>
      </c>
      <c r="F44" s="218">
        <v>17.304</v>
      </c>
      <c r="G44" s="34"/>
      <c r="H44" s="35"/>
    </row>
    <row r="45" spans="1:8" s="2" customFormat="1" ht="16.9" customHeight="1">
      <c r="A45" s="34"/>
      <c r="B45" s="35"/>
      <c r="C45" s="217" t="s">
        <v>667</v>
      </c>
      <c r="D45" s="217" t="s">
        <v>668</v>
      </c>
      <c r="E45" s="19" t="s">
        <v>150</v>
      </c>
      <c r="F45" s="218">
        <v>250.524</v>
      </c>
      <c r="G45" s="34"/>
      <c r="H45" s="35"/>
    </row>
    <row r="46" spans="1:8" s="2" customFormat="1" ht="16.9" customHeight="1">
      <c r="A46" s="34"/>
      <c r="B46" s="35"/>
      <c r="C46" s="217" t="s">
        <v>672</v>
      </c>
      <c r="D46" s="217" t="s">
        <v>2301</v>
      </c>
      <c r="E46" s="19" t="s">
        <v>150</v>
      </c>
      <c r="F46" s="218">
        <v>17.304</v>
      </c>
      <c r="G46" s="34"/>
      <c r="H46" s="35"/>
    </row>
    <row r="47" spans="1:8" s="2" customFormat="1" ht="22.5">
      <c r="A47" s="34"/>
      <c r="B47" s="35"/>
      <c r="C47" s="217" t="s">
        <v>758</v>
      </c>
      <c r="D47" s="217" t="s">
        <v>759</v>
      </c>
      <c r="E47" s="19" t="s">
        <v>150</v>
      </c>
      <c r="F47" s="218">
        <v>205.863</v>
      </c>
      <c r="G47" s="34"/>
      <c r="H47" s="35"/>
    </row>
    <row r="48" spans="1:8" s="2" customFormat="1" ht="22.5">
      <c r="A48" s="34"/>
      <c r="B48" s="35"/>
      <c r="C48" s="217" t="s">
        <v>765</v>
      </c>
      <c r="D48" s="217" t="s">
        <v>766</v>
      </c>
      <c r="E48" s="19" t="s">
        <v>150</v>
      </c>
      <c r="F48" s="218">
        <v>184.983</v>
      </c>
      <c r="G48" s="34"/>
      <c r="H48" s="35"/>
    </row>
    <row r="49" spans="1:8" s="2" customFormat="1" ht="16.9" customHeight="1">
      <c r="A49" s="34"/>
      <c r="B49" s="35"/>
      <c r="C49" s="213" t="s">
        <v>390</v>
      </c>
      <c r="D49" s="214" t="s">
        <v>391</v>
      </c>
      <c r="E49" s="215" t="s">
        <v>150</v>
      </c>
      <c r="F49" s="216">
        <v>10.24</v>
      </c>
      <c r="G49" s="34"/>
      <c r="H49" s="35"/>
    </row>
    <row r="50" spans="1:8" s="2" customFormat="1" ht="16.9" customHeight="1">
      <c r="A50" s="34"/>
      <c r="B50" s="35"/>
      <c r="C50" s="217" t="s">
        <v>390</v>
      </c>
      <c r="D50" s="217" t="s">
        <v>1236</v>
      </c>
      <c r="E50" s="19" t="s">
        <v>3</v>
      </c>
      <c r="F50" s="218">
        <v>10.24</v>
      </c>
      <c r="G50" s="34"/>
      <c r="H50" s="35"/>
    </row>
    <row r="51" spans="1:8" s="2" customFormat="1" ht="16.9" customHeight="1">
      <c r="A51" s="34"/>
      <c r="B51" s="35"/>
      <c r="C51" s="219" t="s">
        <v>2285</v>
      </c>
      <c r="D51" s="34"/>
      <c r="E51" s="34"/>
      <c r="F51" s="34"/>
      <c r="G51" s="34"/>
      <c r="H51" s="35"/>
    </row>
    <row r="52" spans="1:8" s="2" customFormat="1" ht="22.5">
      <c r="A52" s="34"/>
      <c r="B52" s="35"/>
      <c r="C52" s="217" t="s">
        <v>1232</v>
      </c>
      <c r="D52" s="217" t="s">
        <v>2302</v>
      </c>
      <c r="E52" s="19" t="s">
        <v>150</v>
      </c>
      <c r="F52" s="218">
        <v>14.08</v>
      </c>
      <c r="G52" s="34"/>
      <c r="H52" s="35"/>
    </row>
    <row r="53" spans="1:8" s="2" customFormat="1" ht="16.9" customHeight="1">
      <c r="A53" s="34"/>
      <c r="B53" s="35"/>
      <c r="C53" s="217" t="s">
        <v>667</v>
      </c>
      <c r="D53" s="217" t="s">
        <v>668</v>
      </c>
      <c r="E53" s="19" t="s">
        <v>150</v>
      </c>
      <c r="F53" s="218">
        <v>250.524</v>
      </c>
      <c r="G53" s="34"/>
      <c r="H53" s="35"/>
    </row>
    <row r="54" spans="1:8" s="2" customFormat="1" ht="16.9" customHeight="1">
      <c r="A54" s="34"/>
      <c r="B54" s="35"/>
      <c r="C54" s="217" t="s">
        <v>692</v>
      </c>
      <c r="D54" s="217" t="s">
        <v>2303</v>
      </c>
      <c r="E54" s="19" t="s">
        <v>150</v>
      </c>
      <c r="F54" s="218">
        <v>31.104</v>
      </c>
      <c r="G54" s="34"/>
      <c r="H54" s="35"/>
    </row>
    <row r="55" spans="1:8" s="2" customFormat="1" ht="16.9" customHeight="1">
      <c r="A55" s="34"/>
      <c r="B55" s="35"/>
      <c r="C55" s="213" t="s">
        <v>380</v>
      </c>
      <c r="D55" s="214" t="s">
        <v>381</v>
      </c>
      <c r="E55" s="215" t="s">
        <v>150</v>
      </c>
      <c r="F55" s="216">
        <v>27.648</v>
      </c>
      <c r="G55" s="34"/>
      <c r="H55" s="35"/>
    </row>
    <row r="56" spans="1:8" s="2" customFormat="1" ht="16.9" customHeight="1">
      <c r="A56" s="34"/>
      <c r="B56" s="35"/>
      <c r="C56" s="217" t="s">
        <v>380</v>
      </c>
      <c r="D56" s="217" t="s">
        <v>1271</v>
      </c>
      <c r="E56" s="19" t="s">
        <v>3</v>
      </c>
      <c r="F56" s="218">
        <v>27.648</v>
      </c>
      <c r="G56" s="34"/>
      <c r="H56" s="35"/>
    </row>
    <row r="57" spans="1:8" s="2" customFormat="1" ht="16.9" customHeight="1">
      <c r="A57" s="34"/>
      <c r="B57" s="35"/>
      <c r="C57" s="219" t="s">
        <v>2285</v>
      </c>
      <c r="D57" s="34"/>
      <c r="E57" s="34"/>
      <c r="F57" s="34"/>
      <c r="G57" s="34"/>
      <c r="H57" s="35"/>
    </row>
    <row r="58" spans="1:8" s="2" customFormat="1" ht="16.9" customHeight="1">
      <c r="A58" s="34"/>
      <c r="B58" s="35"/>
      <c r="C58" s="217" t="s">
        <v>1268</v>
      </c>
      <c r="D58" s="217" t="s">
        <v>2304</v>
      </c>
      <c r="E58" s="19" t="s">
        <v>150</v>
      </c>
      <c r="F58" s="218">
        <v>27.648</v>
      </c>
      <c r="G58" s="34"/>
      <c r="H58" s="35"/>
    </row>
    <row r="59" spans="1:8" s="2" customFormat="1" ht="16.9" customHeight="1">
      <c r="A59" s="34"/>
      <c r="B59" s="35"/>
      <c r="C59" s="217" t="s">
        <v>601</v>
      </c>
      <c r="D59" s="217" t="s">
        <v>2305</v>
      </c>
      <c r="E59" s="19" t="s">
        <v>150</v>
      </c>
      <c r="F59" s="218">
        <v>59.952</v>
      </c>
      <c r="G59" s="34"/>
      <c r="H59" s="35"/>
    </row>
    <row r="60" spans="1:8" s="2" customFormat="1" ht="16.9" customHeight="1">
      <c r="A60" s="34"/>
      <c r="B60" s="35"/>
      <c r="C60" s="217" t="s">
        <v>1273</v>
      </c>
      <c r="D60" s="217" t="s">
        <v>2306</v>
      </c>
      <c r="E60" s="19" t="s">
        <v>150</v>
      </c>
      <c r="F60" s="218">
        <v>59.952</v>
      </c>
      <c r="G60" s="34"/>
      <c r="H60" s="35"/>
    </row>
    <row r="61" spans="1:8" s="2" customFormat="1" ht="16.9" customHeight="1">
      <c r="A61" s="34"/>
      <c r="B61" s="35"/>
      <c r="C61" s="217" t="s">
        <v>667</v>
      </c>
      <c r="D61" s="217" t="s">
        <v>668</v>
      </c>
      <c r="E61" s="19" t="s">
        <v>150</v>
      </c>
      <c r="F61" s="218">
        <v>250.524</v>
      </c>
      <c r="G61" s="34"/>
      <c r="H61" s="35"/>
    </row>
    <row r="62" spans="1:8" s="2" customFormat="1" ht="16.9" customHeight="1">
      <c r="A62" s="34"/>
      <c r="B62" s="35"/>
      <c r="C62" s="213" t="s">
        <v>368</v>
      </c>
      <c r="D62" s="214" t="s">
        <v>369</v>
      </c>
      <c r="E62" s="215" t="s">
        <v>150</v>
      </c>
      <c r="F62" s="216">
        <v>17.024</v>
      </c>
      <c r="G62" s="34"/>
      <c r="H62" s="35"/>
    </row>
    <row r="63" spans="1:8" s="2" customFormat="1" ht="16.9" customHeight="1">
      <c r="A63" s="34"/>
      <c r="B63" s="35"/>
      <c r="C63" s="217" t="s">
        <v>3</v>
      </c>
      <c r="D63" s="217" t="s">
        <v>1336</v>
      </c>
      <c r="E63" s="19" t="s">
        <v>3</v>
      </c>
      <c r="F63" s="218">
        <v>0</v>
      </c>
      <c r="G63" s="34"/>
      <c r="H63" s="35"/>
    </row>
    <row r="64" spans="1:8" s="2" customFormat="1" ht="16.9" customHeight="1">
      <c r="A64" s="34"/>
      <c r="B64" s="35"/>
      <c r="C64" s="217" t="s">
        <v>3</v>
      </c>
      <c r="D64" s="217" t="s">
        <v>1337</v>
      </c>
      <c r="E64" s="19" t="s">
        <v>3</v>
      </c>
      <c r="F64" s="218">
        <v>10.24</v>
      </c>
      <c r="G64" s="34"/>
      <c r="H64" s="35"/>
    </row>
    <row r="65" spans="1:8" s="2" customFormat="1" ht="16.9" customHeight="1">
      <c r="A65" s="34"/>
      <c r="B65" s="35"/>
      <c r="C65" s="217" t="s">
        <v>3</v>
      </c>
      <c r="D65" s="217" t="s">
        <v>1338</v>
      </c>
      <c r="E65" s="19" t="s">
        <v>3</v>
      </c>
      <c r="F65" s="218">
        <v>6.784</v>
      </c>
      <c r="G65" s="34"/>
      <c r="H65" s="35"/>
    </row>
    <row r="66" spans="1:8" s="2" customFormat="1" ht="16.9" customHeight="1">
      <c r="A66" s="34"/>
      <c r="B66" s="35"/>
      <c r="C66" s="217" t="s">
        <v>368</v>
      </c>
      <c r="D66" s="217" t="s">
        <v>166</v>
      </c>
      <c r="E66" s="19" t="s">
        <v>3</v>
      </c>
      <c r="F66" s="218">
        <v>17.024</v>
      </c>
      <c r="G66" s="34"/>
      <c r="H66" s="35"/>
    </row>
    <row r="67" spans="1:8" s="2" customFormat="1" ht="16.9" customHeight="1">
      <c r="A67" s="34"/>
      <c r="B67" s="35"/>
      <c r="C67" s="219" t="s">
        <v>2285</v>
      </c>
      <c r="D67" s="34"/>
      <c r="E67" s="34"/>
      <c r="F67" s="34"/>
      <c r="G67" s="34"/>
      <c r="H67" s="35"/>
    </row>
    <row r="68" spans="1:8" s="2" customFormat="1" ht="22.5">
      <c r="A68" s="34"/>
      <c r="B68" s="35"/>
      <c r="C68" s="217" t="s">
        <v>1333</v>
      </c>
      <c r="D68" s="217" t="s">
        <v>2307</v>
      </c>
      <c r="E68" s="19" t="s">
        <v>150</v>
      </c>
      <c r="F68" s="218">
        <v>17.024</v>
      </c>
      <c r="G68" s="34"/>
      <c r="H68" s="35"/>
    </row>
    <row r="69" spans="1:8" s="2" customFormat="1" ht="16.9" customHeight="1">
      <c r="A69" s="34"/>
      <c r="B69" s="35"/>
      <c r="C69" s="217" t="s">
        <v>667</v>
      </c>
      <c r="D69" s="217" t="s">
        <v>668</v>
      </c>
      <c r="E69" s="19" t="s">
        <v>150</v>
      </c>
      <c r="F69" s="218">
        <v>250.524</v>
      </c>
      <c r="G69" s="34"/>
      <c r="H69" s="35"/>
    </row>
    <row r="70" spans="1:8" s="2" customFormat="1" ht="16.9" customHeight="1">
      <c r="A70" s="34"/>
      <c r="B70" s="35"/>
      <c r="C70" s="217" t="s">
        <v>692</v>
      </c>
      <c r="D70" s="217" t="s">
        <v>2303</v>
      </c>
      <c r="E70" s="19" t="s">
        <v>150</v>
      </c>
      <c r="F70" s="218">
        <v>31.104</v>
      </c>
      <c r="G70" s="34"/>
      <c r="H70" s="35"/>
    </row>
    <row r="71" spans="1:8" s="2" customFormat="1" ht="16.9" customHeight="1">
      <c r="A71" s="34"/>
      <c r="B71" s="35"/>
      <c r="C71" s="213" t="s">
        <v>396</v>
      </c>
      <c r="D71" s="214" t="s">
        <v>397</v>
      </c>
      <c r="E71" s="215" t="s">
        <v>150</v>
      </c>
      <c r="F71" s="216">
        <v>10.56</v>
      </c>
      <c r="G71" s="34"/>
      <c r="H71" s="35"/>
    </row>
    <row r="72" spans="1:8" s="2" customFormat="1" ht="16.9" customHeight="1">
      <c r="A72" s="34"/>
      <c r="B72" s="35"/>
      <c r="C72" s="217" t="s">
        <v>396</v>
      </c>
      <c r="D72" s="217" t="s">
        <v>755</v>
      </c>
      <c r="E72" s="19" t="s">
        <v>3</v>
      </c>
      <c r="F72" s="218">
        <v>10.56</v>
      </c>
      <c r="G72" s="34"/>
      <c r="H72" s="35"/>
    </row>
    <row r="73" spans="1:8" s="2" customFormat="1" ht="16.9" customHeight="1">
      <c r="A73" s="34"/>
      <c r="B73" s="35"/>
      <c r="C73" s="219" t="s">
        <v>2285</v>
      </c>
      <c r="D73" s="34"/>
      <c r="E73" s="34"/>
      <c r="F73" s="34"/>
      <c r="G73" s="34"/>
      <c r="H73" s="35"/>
    </row>
    <row r="74" spans="1:8" s="2" customFormat="1" ht="16.9" customHeight="1">
      <c r="A74" s="34"/>
      <c r="B74" s="35"/>
      <c r="C74" s="217" t="s">
        <v>751</v>
      </c>
      <c r="D74" s="217" t="s">
        <v>2297</v>
      </c>
      <c r="E74" s="19" t="s">
        <v>150</v>
      </c>
      <c r="F74" s="218">
        <v>142.72</v>
      </c>
      <c r="G74" s="34"/>
      <c r="H74" s="35"/>
    </row>
    <row r="75" spans="1:8" s="2" customFormat="1" ht="16.9" customHeight="1">
      <c r="A75" s="34"/>
      <c r="B75" s="35"/>
      <c r="C75" s="217" t="s">
        <v>715</v>
      </c>
      <c r="D75" s="217" t="s">
        <v>2295</v>
      </c>
      <c r="E75" s="19" t="s">
        <v>150</v>
      </c>
      <c r="F75" s="218">
        <v>68.24</v>
      </c>
      <c r="G75" s="34"/>
      <c r="H75" s="35"/>
    </row>
    <row r="76" spans="1:8" s="2" customFormat="1" ht="16.9" customHeight="1">
      <c r="A76" s="34"/>
      <c r="B76" s="35"/>
      <c r="C76" s="217" t="s">
        <v>780</v>
      </c>
      <c r="D76" s="217" t="s">
        <v>2308</v>
      </c>
      <c r="E76" s="19" t="s">
        <v>150</v>
      </c>
      <c r="F76" s="218">
        <v>31.464</v>
      </c>
      <c r="G76" s="34"/>
      <c r="H76" s="35"/>
    </row>
    <row r="77" spans="1:8" s="2" customFormat="1" ht="22.5">
      <c r="A77" s="34"/>
      <c r="B77" s="35"/>
      <c r="C77" s="217" t="s">
        <v>771</v>
      </c>
      <c r="D77" s="217" t="s">
        <v>772</v>
      </c>
      <c r="E77" s="19" t="s">
        <v>150</v>
      </c>
      <c r="F77" s="218">
        <v>52.79</v>
      </c>
      <c r="G77" s="34"/>
      <c r="H77" s="35"/>
    </row>
    <row r="78" spans="1:8" s="2" customFormat="1" ht="16.9" customHeight="1">
      <c r="A78" s="34"/>
      <c r="B78" s="35"/>
      <c r="C78" s="213" t="s">
        <v>399</v>
      </c>
      <c r="D78" s="214" t="s">
        <v>400</v>
      </c>
      <c r="E78" s="215" t="s">
        <v>150</v>
      </c>
      <c r="F78" s="216">
        <v>16.8</v>
      </c>
      <c r="G78" s="34"/>
      <c r="H78" s="35"/>
    </row>
    <row r="79" spans="1:8" s="2" customFormat="1" ht="16.9" customHeight="1">
      <c r="A79" s="34"/>
      <c r="B79" s="35"/>
      <c r="C79" s="217" t="s">
        <v>399</v>
      </c>
      <c r="D79" s="217" t="s">
        <v>756</v>
      </c>
      <c r="E79" s="19" t="s">
        <v>3</v>
      </c>
      <c r="F79" s="218">
        <v>16.8</v>
      </c>
      <c r="G79" s="34"/>
      <c r="H79" s="35"/>
    </row>
    <row r="80" spans="1:8" s="2" customFormat="1" ht="16.9" customHeight="1">
      <c r="A80" s="34"/>
      <c r="B80" s="35"/>
      <c r="C80" s="219" t="s">
        <v>2285</v>
      </c>
      <c r="D80" s="34"/>
      <c r="E80" s="34"/>
      <c r="F80" s="34"/>
      <c r="G80" s="34"/>
      <c r="H80" s="35"/>
    </row>
    <row r="81" spans="1:8" s="2" customFormat="1" ht="16.9" customHeight="1">
      <c r="A81" s="34"/>
      <c r="B81" s="35"/>
      <c r="C81" s="217" t="s">
        <v>751</v>
      </c>
      <c r="D81" s="217" t="s">
        <v>2297</v>
      </c>
      <c r="E81" s="19" t="s">
        <v>150</v>
      </c>
      <c r="F81" s="218">
        <v>142.72</v>
      </c>
      <c r="G81" s="34"/>
      <c r="H81" s="35"/>
    </row>
    <row r="82" spans="1:8" s="2" customFormat="1" ht="16.9" customHeight="1">
      <c r="A82" s="34"/>
      <c r="B82" s="35"/>
      <c r="C82" s="217" t="s">
        <v>780</v>
      </c>
      <c r="D82" s="217" t="s">
        <v>2308</v>
      </c>
      <c r="E82" s="19" t="s">
        <v>150</v>
      </c>
      <c r="F82" s="218">
        <v>31.464</v>
      </c>
      <c r="G82" s="34"/>
      <c r="H82" s="35"/>
    </row>
    <row r="83" spans="1:8" s="2" customFormat="1" ht="22.5">
      <c r="A83" s="34"/>
      <c r="B83" s="35"/>
      <c r="C83" s="217" t="s">
        <v>771</v>
      </c>
      <c r="D83" s="217" t="s">
        <v>772</v>
      </c>
      <c r="E83" s="19" t="s">
        <v>150</v>
      </c>
      <c r="F83" s="218">
        <v>52.79</v>
      </c>
      <c r="G83" s="34"/>
      <c r="H83" s="35"/>
    </row>
    <row r="84" spans="1:8" s="2" customFormat="1" ht="16.9" customHeight="1">
      <c r="A84" s="34"/>
      <c r="B84" s="35"/>
      <c r="C84" s="213" t="s">
        <v>384</v>
      </c>
      <c r="D84" s="214" t="s">
        <v>385</v>
      </c>
      <c r="E84" s="215" t="s">
        <v>150</v>
      </c>
      <c r="F84" s="216">
        <v>32.304</v>
      </c>
      <c r="G84" s="34"/>
      <c r="H84" s="35"/>
    </row>
    <row r="85" spans="1:8" s="2" customFormat="1" ht="16.9" customHeight="1">
      <c r="A85" s="34"/>
      <c r="B85" s="35"/>
      <c r="C85" s="217" t="s">
        <v>3</v>
      </c>
      <c r="D85" s="217" t="s">
        <v>1276</v>
      </c>
      <c r="E85" s="19" t="s">
        <v>3</v>
      </c>
      <c r="F85" s="218">
        <v>34.304</v>
      </c>
      <c r="G85" s="34"/>
      <c r="H85" s="35"/>
    </row>
    <row r="86" spans="1:8" s="2" customFormat="1" ht="16.9" customHeight="1">
      <c r="A86" s="34"/>
      <c r="B86" s="35"/>
      <c r="C86" s="217" t="s">
        <v>3</v>
      </c>
      <c r="D86" s="217" t="s">
        <v>1277</v>
      </c>
      <c r="E86" s="19" t="s">
        <v>3</v>
      </c>
      <c r="F86" s="218">
        <v>-2</v>
      </c>
      <c r="G86" s="34"/>
      <c r="H86" s="35"/>
    </row>
    <row r="87" spans="1:8" s="2" customFormat="1" ht="16.9" customHeight="1">
      <c r="A87" s="34"/>
      <c r="B87" s="35"/>
      <c r="C87" s="217" t="s">
        <v>384</v>
      </c>
      <c r="D87" s="217" t="s">
        <v>1278</v>
      </c>
      <c r="E87" s="19" t="s">
        <v>3</v>
      </c>
      <c r="F87" s="218">
        <v>32.304</v>
      </c>
      <c r="G87" s="34"/>
      <c r="H87" s="35"/>
    </row>
    <row r="88" spans="1:8" s="2" customFormat="1" ht="16.9" customHeight="1">
      <c r="A88" s="34"/>
      <c r="B88" s="35"/>
      <c r="C88" s="219" t="s">
        <v>2285</v>
      </c>
      <c r="D88" s="34"/>
      <c r="E88" s="34"/>
      <c r="F88" s="34"/>
      <c r="G88" s="34"/>
      <c r="H88" s="35"/>
    </row>
    <row r="89" spans="1:8" s="2" customFormat="1" ht="16.9" customHeight="1">
      <c r="A89" s="34"/>
      <c r="B89" s="35"/>
      <c r="C89" s="217" t="s">
        <v>1273</v>
      </c>
      <c r="D89" s="217" t="s">
        <v>2306</v>
      </c>
      <c r="E89" s="19" t="s">
        <v>150</v>
      </c>
      <c r="F89" s="218">
        <v>59.952</v>
      </c>
      <c r="G89" s="34"/>
      <c r="H89" s="35"/>
    </row>
    <row r="90" spans="1:8" s="2" customFormat="1" ht="16.9" customHeight="1">
      <c r="A90" s="34"/>
      <c r="B90" s="35"/>
      <c r="C90" s="217" t="s">
        <v>601</v>
      </c>
      <c r="D90" s="217" t="s">
        <v>2305</v>
      </c>
      <c r="E90" s="19" t="s">
        <v>150</v>
      </c>
      <c r="F90" s="218">
        <v>59.952</v>
      </c>
      <c r="G90" s="34"/>
      <c r="H90" s="35"/>
    </row>
    <row r="91" spans="1:8" s="2" customFormat="1" ht="16.9" customHeight="1">
      <c r="A91" s="34"/>
      <c r="B91" s="35"/>
      <c r="C91" s="217" t="s">
        <v>667</v>
      </c>
      <c r="D91" s="217" t="s">
        <v>668</v>
      </c>
      <c r="E91" s="19" t="s">
        <v>150</v>
      </c>
      <c r="F91" s="218">
        <v>250.524</v>
      </c>
      <c r="G91" s="34"/>
      <c r="H91" s="35"/>
    </row>
    <row r="92" spans="1:8" s="2" customFormat="1" ht="16.9" customHeight="1">
      <c r="A92" s="34"/>
      <c r="B92" s="35"/>
      <c r="C92" s="213" t="s">
        <v>387</v>
      </c>
      <c r="D92" s="214" t="s">
        <v>388</v>
      </c>
      <c r="E92" s="215" t="s">
        <v>150</v>
      </c>
      <c r="F92" s="216">
        <v>3.84</v>
      </c>
      <c r="G92" s="34"/>
      <c r="H92" s="35"/>
    </row>
    <row r="93" spans="1:8" s="2" customFormat="1" ht="16.9" customHeight="1">
      <c r="A93" s="34"/>
      <c r="B93" s="35"/>
      <c r="C93" s="217" t="s">
        <v>387</v>
      </c>
      <c r="D93" s="217" t="s">
        <v>1235</v>
      </c>
      <c r="E93" s="19" t="s">
        <v>3</v>
      </c>
      <c r="F93" s="218">
        <v>3.84</v>
      </c>
      <c r="G93" s="34"/>
      <c r="H93" s="35"/>
    </row>
    <row r="94" spans="1:8" s="2" customFormat="1" ht="16.9" customHeight="1">
      <c r="A94" s="34"/>
      <c r="B94" s="35"/>
      <c r="C94" s="219" t="s">
        <v>2285</v>
      </c>
      <c r="D94" s="34"/>
      <c r="E94" s="34"/>
      <c r="F94" s="34"/>
      <c r="G94" s="34"/>
      <c r="H94" s="35"/>
    </row>
    <row r="95" spans="1:8" s="2" customFormat="1" ht="22.5">
      <c r="A95" s="34"/>
      <c r="B95" s="35"/>
      <c r="C95" s="217" t="s">
        <v>1232</v>
      </c>
      <c r="D95" s="217" t="s">
        <v>2302</v>
      </c>
      <c r="E95" s="19" t="s">
        <v>150</v>
      </c>
      <c r="F95" s="218">
        <v>14.08</v>
      </c>
      <c r="G95" s="34"/>
      <c r="H95" s="35"/>
    </row>
    <row r="96" spans="1:8" s="2" customFormat="1" ht="16.9" customHeight="1">
      <c r="A96" s="34"/>
      <c r="B96" s="35"/>
      <c r="C96" s="217" t="s">
        <v>667</v>
      </c>
      <c r="D96" s="217" t="s">
        <v>668</v>
      </c>
      <c r="E96" s="19" t="s">
        <v>150</v>
      </c>
      <c r="F96" s="218">
        <v>250.524</v>
      </c>
      <c r="G96" s="34"/>
      <c r="H96" s="35"/>
    </row>
    <row r="97" spans="1:8" s="2" customFormat="1" ht="16.9" customHeight="1">
      <c r="A97" s="34"/>
      <c r="B97" s="35"/>
      <c r="C97" s="217" t="s">
        <v>692</v>
      </c>
      <c r="D97" s="217" t="s">
        <v>2303</v>
      </c>
      <c r="E97" s="19" t="s">
        <v>150</v>
      </c>
      <c r="F97" s="218">
        <v>31.104</v>
      </c>
      <c r="G97" s="34"/>
      <c r="H97" s="35"/>
    </row>
    <row r="98" spans="1:8" s="2" customFormat="1" ht="16.9" customHeight="1">
      <c r="A98" s="34"/>
      <c r="B98" s="35"/>
      <c r="C98" s="213" t="s">
        <v>393</v>
      </c>
      <c r="D98" s="214" t="s">
        <v>394</v>
      </c>
      <c r="E98" s="215" t="s">
        <v>150</v>
      </c>
      <c r="F98" s="216">
        <v>14.44</v>
      </c>
      <c r="G98" s="34"/>
      <c r="H98" s="35"/>
    </row>
    <row r="99" spans="1:8" s="2" customFormat="1" ht="16.9" customHeight="1">
      <c r="A99" s="34"/>
      <c r="B99" s="35"/>
      <c r="C99" s="217" t="s">
        <v>393</v>
      </c>
      <c r="D99" s="217" t="s">
        <v>749</v>
      </c>
      <c r="E99" s="19" t="s">
        <v>3</v>
      </c>
      <c r="F99" s="218">
        <v>14.44</v>
      </c>
      <c r="G99" s="34"/>
      <c r="H99" s="35"/>
    </row>
    <row r="100" spans="1:8" s="2" customFormat="1" ht="16.9" customHeight="1">
      <c r="A100" s="34"/>
      <c r="B100" s="35"/>
      <c r="C100" s="219" t="s">
        <v>2285</v>
      </c>
      <c r="D100" s="34"/>
      <c r="E100" s="34"/>
      <c r="F100" s="34"/>
      <c r="G100" s="34"/>
      <c r="H100" s="35"/>
    </row>
    <row r="101" spans="1:8" s="2" customFormat="1" ht="16.9" customHeight="1">
      <c r="A101" s="34"/>
      <c r="B101" s="35"/>
      <c r="C101" s="217" t="s">
        <v>745</v>
      </c>
      <c r="D101" s="217" t="s">
        <v>2309</v>
      </c>
      <c r="E101" s="19" t="s">
        <v>150</v>
      </c>
      <c r="F101" s="218">
        <v>218.016</v>
      </c>
      <c r="G101" s="34"/>
      <c r="H101" s="35"/>
    </row>
    <row r="102" spans="1:8" s="2" customFormat="1" ht="22.5">
      <c r="A102" s="34"/>
      <c r="B102" s="35"/>
      <c r="C102" s="217" t="s">
        <v>771</v>
      </c>
      <c r="D102" s="217" t="s">
        <v>772</v>
      </c>
      <c r="E102" s="19" t="s">
        <v>150</v>
      </c>
      <c r="F102" s="218">
        <v>52.79</v>
      </c>
      <c r="G102" s="34"/>
      <c r="H102" s="35"/>
    </row>
    <row r="103" spans="1:8" s="2" customFormat="1" ht="16.9" customHeight="1">
      <c r="A103" s="34"/>
      <c r="B103" s="35"/>
      <c r="C103" s="213" t="s">
        <v>374</v>
      </c>
      <c r="D103" s="214" t="s">
        <v>375</v>
      </c>
      <c r="E103" s="215" t="s">
        <v>150</v>
      </c>
      <c r="F103" s="216">
        <v>101.788</v>
      </c>
      <c r="G103" s="34"/>
      <c r="H103" s="35"/>
    </row>
    <row r="104" spans="1:8" s="2" customFormat="1" ht="16.9" customHeight="1">
      <c r="A104" s="34"/>
      <c r="B104" s="35"/>
      <c r="C104" s="217" t="s">
        <v>374</v>
      </c>
      <c r="D104" s="217" t="s">
        <v>425</v>
      </c>
      <c r="E104" s="19" t="s">
        <v>3</v>
      </c>
      <c r="F104" s="218">
        <v>101.788</v>
      </c>
      <c r="G104" s="34"/>
      <c r="H104" s="35"/>
    </row>
    <row r="105" spans="1:8" s="2" customFormat="1" ht="16.9" customHeight="1">
      <c r="A105" s="34"/>
      <c r="B105" s="35"/>
      <c r="C105" s="219" t="s">
        <v>2285</v>
      </c>
      <c r="D105" s="34"/>
      <c r="E105" s="34"/>
      <c r="F105" s="34"/>
      <c r="G105" s="34"/>
      <c r="H105" s="35"/>
    </row>
    <row r="106" spans="1:8" s="2" customFormat="1" ht="16.9" customHeight="1">
      <c r="A106" s="34"/>
      <c r="B106" s="35"/>
      <c r="C106" s="217" t="s">
        <v>421</v>
      </c>
      <c r="D106" s="217" t="s">
        <v>2294</v>
      </c>
      <c r="E106" s="19" t="s">
        <v>150</v>
      </c>
      <c r="F106" s="218">
        <v>318.936</v>
      </c>
      <c r="G106" s="34"/>
      <c r="H106" s="35"/>
    </row>
    <row r="107" spans="1:8" s="2" customFormat="1" ht="16.9" customHeight="1">
      <c r="A107" s="34"/>
      <c r="B107" s="35"/>
      <c r="C107" s="217" t="s">
        <v>432</v>
      </c>
      <c r="D107" s="217" t="s">
        <v>2310</v>
      </c>
      <c r="E107" s="19" t="s">
        <v>150</v>
      </c>
      <c r="F107" s="218">
        <v>101.788</v>
      </c>
      <c r="G107" s="34"/>
      <c r="H107" s="35"/>
    </row>
    <row r="108" spans="1:8" s="2" customFormat="1" ht="16.9" customHeight="1">
      <c r="A108" s="34"/>
      <c r="B108" s="35"/>
      <c r="C108" s="217" t="s">
        <v>710</v>
      </c>
      <c r="D108" s="217" t="s">
        <v>2311</v>
      </c>
      <c r="E108" s="19" t="s">
        <v>150</v>
      </c>
      <c r="F108" s="218">
        <v>101.788</v>
      </c>
      <c r="G108" s="34"/>
      <c r="H108" s="35"/>
    </row>
    <row r="109" spans="1:8" s="2" customFormat="1" ht="16.9" customHeight="1">
      <c r="A109" s="34"/>
      <c r="B109" s="35"/>
      <c r="C109" s="217" t="s">
        <v>728</v>
      </c>
      <c r="D109" s="217" t="s">
        <v>2312</v>
      </c>
      <c r="E109" s="19" t="s">
        <v>150</v>
      </c>
      <c r="F109" s="218">
        <v>203.576</v>
      </c>
      <c r="G109" s="34"/>
      <c r="H109" s="35"/>
    </row>
    <row r="110" spans="1:8" s="2" customFormat="1" ht="16.9" customHeight="1">
      <c r="A110" s="34"/>
      <c r="B110" s="35"/>
      <c r="C110" s="217" t="s">
        <v>745</v>
      </c>
      <c r="D110" s="217" t="s">
        <v>2309</v>
      </c>
      <c r="E110" s="19" t="s">
        <v>150</v>
      </c>
      <c r="F110" s="218">
        <v>218.016</v>
      </c>
      <c r="G110" s="34"/>
      <c r="H110" s="35"/>
    </row>
    <row r="111" spans="1:8" s="2" customFormat="1" ht="16.9" customHeight="1">
      <c r="A111" s="34"/>
      <c r="B111" s="35"/>
      <c r="C111" s="217" t="s">
        <v>785</v>
      </c>
      <c r="D111" s="217" t="s">
        <v>2313</v>
      </c>
      <c r="E111" s="19" t="s">
        <v>150</v>
      </c>
      <c r="F111" s="218">
        <v>111.967</v>
      </c>
      <c r="G111" s="34"/>
      <c r="H111" s="35"/>
    </row>
    <row r="112" spans="1:8" s="2" customFormat="1" ht="22.5">
      <c r="A112" s="34"/>
      <c r="B112" s="35"/>
      <c r="C112" s="217" t="s">
        <v>854</v>
      </c>
      <c r="D112" s="217" t="s">
        <v>2314</v>
      </c>
      <c r="E112" s="19" t="s">
        <v>150</v>
      </c>
      <c r="F112" s="218">
        <v>101.788</v>
      </c>
      <c r="G112" s="34"/>
      <c r="H112" s="35"/>
    </row>
    <row r="113" spans="1:8" s="2" customFormat="1" ht="16.9" customHeight="1">
      <c r="A113" s="34"/>
      <c r="B113" s="35"/>
      <c r="C113" s="217" t="s">
        <v>663</v>
      </c>
      <c r="D113" s="217" t="s">
        <v>2315</v>
      </c>
      <c r="E113" s="19" t="s">
        <v>150</v>
      </c>
      <c r="F113" s="218">
        <v>30.536</v>
      </c>
      <c r="G113" s="34"/>
      <c r="H113" s="35"/>
    </row>
    <row r="114" spans="1:8" s="2" customFormat="1" ht="16.9" customHeight="1">
      <c r="A114" s="34"/>
      <c r="B114" s="35"/>
      <c r="C114" s="217" t="s">
        <v>667</v>
      </c>
      <c r="D114" s="217" t="s">
        <v>668</v>
      </c>
      <c r="E114" s="19" t="s">
        <v>150</v>
      </c>
      <c r="F114" s="218">
        <v>250.524</v>
      </c>
      <c r="G114" s="34"/>
      <c r="H114" s="35"/>
    </row>
    <row r="115" spans="1:8" s="2" customFormat="1" ht="16.9" customHeight="1">
      <c r="A115" s="34"/>
      <c r="B115" s="35"/>
      <c r="C115" s="217" t="s">
        <v>681</v>
      </c>
      <c r="D115" s="217" t="s">
        <v>2316</v>
      </c>
      <c r="E115" s="19" t="s">
        <v>150</v>
      </c>
      <c r="F115" s="218">
        <v>30.536</v>
      </c>
      <c r="G115" s="34"/>
      <c r="H115" s="35"/>
    </row>
    <row r="116" spans="1:8" s="2" customFormat="1" ht="22.5">
      <c r="A116" s="34"/>
      <c r="B116" s="35"/>
      <c r="C116" s="217" t="s">
        <v>758</v>
      </c>
      <c r="D116" s="217" t="s">
        <v>759</v>
      </c>
      <c r="E116" s="19" t="s">
        <v>150</v>
      </c>
      <c r="F116" s="218">
        <v>205.863</v>
      </c>
      <c r="G116" s="34"/>
      <c r="H116" s="35"/>
    </row>
    <row r="117" spans="1:8" s="2" customFormat="1" ht="22.5">
      <c r="A117" s="34"/>
      <c r="B117" s="35"/>
      <c r="C117" s="217" t="s">
        <v>765</v>
      </c>
      <c r="D117" s="217" t="s">
        <v>766</v>
      </c>
      <c r="E117" s="19" t="s">
        <v>150</v>
      </c>
      <c r="F117" s="218">
        <v>184.983</v>
      </c>
      <c r="G117" s="34"/>
      <c r="H117" s="35"/>
    </row>
    <row r="118" spans="1:8" s="2" customFormat="1" ht="16.9" customHeight="1">
      <c r="A118" s="34"/>
      <c r="B118" s="35"/>
      <c r="C118" s="213" t="s">
        <v>365</v>
      </c>
      <c r="D118" s="214" t="s">
        <v>366</v>
      </c>
      <c r="E118" s="215" t="s">
        <v>235</v>
      </c>
      <c r="F118" s="216">
        <v>21.8</v>
      </c>
      <c r="G118" s="34"/>
      <c r="H118" s="35"/>
    </row>
    <row r="119" spans="1:8" s="2" customFormat="1" ht="16.9" customHeight="1">
      <c r="A119" s="34"/>
      <c r="B119" s="35"/>
      <c r="C119" s="217" t="s">
        <v>3</v>
      </c>
      <c r="D119" s="217" t="s">
        <v>1076</v>
      </c>
      <c r="E119" s="19" t="s">
        <v>3</v>
      </c>
      <c r="F119" s="218">
        <v>21.8</v>
      </c>
      <c r="G119" s="34"/>
      <c r="H119" s="35"/>
    </row>
    <row r="120" spans="1:8" s="2" customFormat="1" ht="16.9" customHeight="1">
      <c r="A120" s="34"/>
      <c r="B120" s="35"/>
      <c r="C120" s="217" t="s">
        <v>365</v>
      </c>
      <c r="D120" s="217" t="s">
        <v>166</v>
      </c>
      <c r="E120" s="19" t="s">
        <v>3</v>
      </c>
      <c r="F120" s="218">
        <v>21.8</v>
      </c>
      <c r="G120" s="34"/>
      <c r="H120" s="35"/>
    </row>
    <row r="121" spans="1:8" s="2" customFormat="1" ht="16.9" customHeight="1">
      <c r="A121" s="34"/>
      <c r="B121" s="35"/>
      <c r="C121" s="219" t="s">
        <v>2285</v>
      </c>
      <c r="D121" s="34"/>
      <c r="E121" s="34"/>
      <c r="F121" s="34"/>
      <c r="G121" s="34"/>
      <c r="H121" s="35"/>
    </row>
    <row r="122" spans="1:8" s="2" customFormat="1" ht="16.9" customHeight="1">
      <c r="A122" s="34"/>
      <c r="B122" s="35"/>
      <c r="C122" s="217" t="s">
        <v>1073</v>
      </c>
      <c r="D122" s="217" t="s">
        <v>2317</v>
      </c>
      <c r="E122" s="19" t="s">
        <v>235</v>
      </c>
      <c r="F122" s="218">
        <v>21.8</v>
      </c>
      <c r="G122" s="34"/>
      <c r="H122" s="35"/>
    </row>
    <row r="123" spans="1:8" s="2" customFormat="1" ht="16.9" customHeight="1">
      <c r="A123" s="34"/>
      <c r="B123" s="35"/>
      <c r="C123" s="217" t="s">
        <v>1045</v>
      </c>
      <c r="D123" s="217" t="s">
        <v>2318</v>
      </c>
      <c r="E123" s="19" t="s">
        <v>235</v>
      </c>
      <c r="F123" s="218">
        <v>21.8</v>
      </c>
      <c r="G123" s="34"/>
      <c r="H123" s="35"/>
    </row>
    <row r="124" spans="1:8" s="2" customFormat="1" ht="16.9" customHeight="1">
      <c r="A124" s="34"/>
      <c r="B124" s="35"/>
      <c r="C124" s="217" t="s">
        <v>1049</v>
      </c>
      <c r="D124" s="217" t="s">
        <v>2319</v>
      </c>
      <c r="E124" s="19" t="s">
        <v>235</v>
      </c>
      <c r="F124" s="218">
        <v>5.45</v>
      </c>
      <c r="G124" s="34"/>
      <c r="H124" s="35"/>
    </row>
    <row r="125" spans="1:8" s="2" customFormat="1" ht="16.9" customHeight="1">
      <c r="A125" s="34"/>
      <c r="B125" s="35"/>
      <c r="C125" s="213" t="s">
        <v>362</v>
      </c>
      <c r="D125" s="214" t="s">
        <v>363</v>
      </c>
      <c r="E125" s="215" t="s">
        <v>150</v>
      </c>
      <c r="F125" s="216">
        <v>38.77</v>
      </c>
      <c r="G125" s="34"/>
      <c r="H125" s="35"/>
    </row>
    <row r="126" spans="1:8" s="2" customFormat="1" ht="16.9" customHeight="1">
      <c r="A126" s="34"/>
      <c r="B126" s="35"/>
      <c r="C126" s="217" t="s">
        <v>3</v>
      </c>
      <c r="D126" s="217" t="s">
        <v>1006</v>
      </c>
      <c r="E126" s="19" t="s">
        <v>3</v>
      </c>
      <c r="F126" s="218">
        <v>38.77</v>
      </c>
      <c r="G126" s="34"/>
      <c r="H126" s="35"/>
    </row>
    <row r="127" spans="1:8" s="2" customFormat="1" ht="16.9" customHeight="1">
      <c r="A127" s="34"/>
      <c r="B127" s="35"/>
      <c r="C127" s="217" t="s">
        <v>362</v>
      </c>
      <c r="D127" s="217" t="s">
        <v>166</v>
      </c>
      <c r="E127" s="19" t="s">
        <v>3</v>
      </c>
      <c r="F127" s="218">
        <v>38.77</v>
      </c>
      <c r="G127" s="34"/>
      <c r="H127" s="35"/>
    </row>
    <row r="128" spans="1:8" s="2" customFormat="1" ht="16.9" customHeight="1">
      <c r="A128" s="34"/>
      <c r="B128" s="35"/>
      <c r="C128" s="219" t="s">
        <v>2285</v>
      </c>
      <c r="D128" s="34"/>
      <c r="E128" s="34"/>
      <c r="F128" s="34"/>
      <c r="G128" s="34"/>
      <c r="H128" s="35"/>
    </row>
    <row r="129" spans="1:8" s="2" customFormat="1" ht="16.9" customHeight="1">
      <c r="A129" s="34"/>
      <c r="B129" s="35"/>
      <c r="C129" s="217" t="s">
        <v>1003</v>
      </c>
      <c r="D129" s="217" t="s">
        <v>2320</v>
      </c>
      <c r="E129" s="19" t="s">
        <v>150</v>
      </c>
      <c r="F129" s="218">
        <v>38.77</v>
      </c>
      <c r="G129" s="34"/>
      <c r="H129" s="35"/>
    </row>
    <row r="130" spans="1:8" s="2" customFormat="1" ht="16.9" customHeight="1">
      <c r="A130" s="34"/>
      <c r="B130" s="35"/>
      <c r="C130" s="217" t="s">
        <v>1068</v>
      </c>
      <c r="D130" s="217" t="s">
        <v>2321</v>
      </c>
      <c r="E130" s="19" t="s">
        <v>150</v>
      </c>
      <c r="F130" s="218">
        <v>38.77</v>
      </c>
      <c r="G130" s="34"/>
      <c r="H130" s="35"/>
    </row>
    <row r="131" spans="1:8" s="2" customFormat="1" ht="22.5">
      <c r="A131" s="34"/>
      <c r="B131" s="35"/>
      <c r="C131" s="217" t="s">
        <v>1088</v>
      </c>
      <c r="D131" s="217" t="s">
        <v>2322</v>
      </c>
      <c r="E131" s="19" t="s">
        <v>150</v>
      </c>
      <c r="F131" s="218">
        <v>38.77</v>
      </c>
      <c r="G131" s="34"/>
      <c r="H131" s="35"/>
    </row>
    <row r="132" spans="1:8" s="2" customFormat="1" ht="26.45" customHeight="1">
      <c r="A132" s="34"/>
      <c r="B132" s="35"/>
      <c r="C132" s="212" t="s">
        <v>2323</v>
      </c>
      <c r="D132" s="212" t="s">
        <v>87</v>
      </c>
      <c r="E132" s="34"/>
      <c r="F132" s="34"/>
      <c r="G132" s="34"/>
      <c r="H132" s="35"/>
    </row>
    <row r="133" spans="1:8" s="2" customFormat="1" ht="16.9" customHeight="1">
      <c r="A133" s="34"/>
      <c r="B133" s="35"/>
      <c r="C133" s="213" t="s">
        <v>1339</v>
      </c>
      <c r="D133" s="214" t="s">
        <v>1340</v>
      </c>
      <c r="E133" s="215" t="s">
        <v>150</v>
      </c>
      <c r="F133" s="216">
        <v>15</v>
      </c>
      <c r="G133" s="34"/>
      <c r="H133" s="35"/>
    </row>
    <row r="134" spans="1:8" s="2" customFormat="1" ht="16.9" customHeight="1">
      <c r="A134" s="34"/>
      <c r="B134" s="35"/>
      <c r="C134" s="217" t="s">
        <v>1339</v>
      </c>
      <c r="D134" s="217" t="s">
        <v>2324</v>
      </c>
      <c r="E134" s="19" t="s">
        <v>3</v>
      </c>
      <c r="F134" s="218">
        <v>19.25</v>
      </c>
      <c r="G134" s="34"/>
      <c r="H134" s="35"/>
    </row>
    <row r="135" spans="1:8" s="2" customFormat="1" ht="16.9" customHeight="1">
      <c r="A135" s="34"/>
      <c r="B135" s="35"/>
      <c r="C135" s="219" t="s">
        <v>2285</v>
      </c>
      <c r="D135" s="34"/>
      <c r="E135" s="34"/>
      <c r="F135" s="34"/>
      <c r="G135" s="34"/>
      <c r="H135" s="35"/>
    </row>
    <row r="136" spans="1:8" s="2" customFormat="1" ht="16.9" customHeight="1">
      <c r="A136" s="34"/>
      <c r="B136" s="35"/>
      <c r="C136" s="217" t="s">
        <v>1350</v>
      </c>
      <c r="D136" s="217" t="s">
        <v>2325</v>
      </c>
      <c r="E136" s="19" t="s">
        <v>150</v>
      </c>
      <c r="F136" s="218">
        <v>15</v>
      </c>
      <c r="G136" s="34"/>
      <c r="H136" s="35"/>
    </row>
    <row r="137" spans="1:8" s="2" customFormat="1" ht="16.9" customHeight="1">
      <c r="A137" s="34"/>
      <c r="B137" s="35"/>
      <c r="C137" s="217" t="s">
        <v>1354</v>
      </c>
      <c r="D137" s="217" t="s">
        <v>2326</v>
      </c>
      <c r="E137" s="19" t="s">
        <v>111</v>
      </c>
      <c r="F137" s="218">
        <v>1.5</v>
      </c>
      <c r="G137" s="34"/>
      <c r="H137" s="35"/>
    </row>
    <row r="138" spans="1:8" s="2" customFormat="1" ht="16.9" customHeight="1">
      <c r="A138" s="34"/>
      <c r="B138" s="35"/>
      <c r="C138" s="217" t="s">
        <v>1444</v>
      </c>
      <c r="D138" s="217" t="s">
        <v>2327</v>
      </c>
      <c r="E138" s="19" t="s">
        <v>111</v>
      </c>
      <c r="F138" s="218">
        <v>1.5</v>
      </c>
      <c r="G138" s="34"/>
      <c r="H138" s="35"/>
    </row>
    <row r="139" spans="1:8" s="2" customFormat="1" ht="16.9" customHeight="1">
      <c r="A139" s="34"/>
      <c r="B139" s="35"/>
      <c r="C139" s="217" t="s">
        <v>1448</v>
      </c>
      <c r="D139" s="217" t="s">
        <v>2328</v>
      </c>
      <c r="E139" s="19" t="s">
        <v>150</v>
      </c>
      <c r="F139" s="218">
        <v>15</v>
      </c>
      <c r="G139" s="34"/>
      <c r="H139" s="35"/>
    </row>
    <row r="140" spans="1:8" s="2" customFormat="1" ht="16.9" customHeight="1">
      <c r="A140" s="34"/>
      <c r="B140" s="35"/>
      <c r="C140" s="213" t="s">
        <v>1344</v>
      </c>
      <c r="D140" s="214" t="s">
        <v>1345</v>
      </c>
      <c r="E140" s="215" t="s">
        <v>111</v>
      </c>
      <c r="F140" s="216">
        <v>14.37</v>
      </c>
      <c r="G140" s="34"/>
      <c r="H140" s="35"/>
    </row>
    <row r="141" spans="1:8" s="2" customFormat="1" ht="16.9" customHeight="1">
      <c r="A141" s="34"/>
      <c r="B141" s="35"/>
      <c r="C141" s="217" t="s">
        <v>3</v>
      </c>
      <c r="D141" s="217" t="s">
        <v>1387</v>
      </c>
      <c r="E141" s="19" t="s">
        <v>3</v>
      </c>
      <c r="F141" s="218">
        <v>0</v>
      </c>
      <c r="G141" s="34"/>
      <c r="H141" s="35"/>
    </row>
    <row r="142" spans="1:8" s="2" customFormat="1" ht="16.9" customHeight="1">
      <c r="A142" s="34"/>
      <c r="B142" s="35"/>
      <c r="C142" s="217" t="s">
        <v>3</v>
      </c>
      <c r="D142" s="217" t="s">
        <v>1388</v>
      </c>
      <c r="E142" s="19" t="s">
        <v>3</v>
      </c>
      <c r="F142" s="218">
        <v>118.648</v>
      </c>
      <c r="G142" s="34"/>
      <c r="H142" s="35"/>
    </row>
    <row r="143" spans="1:8" s="2" customFormat="1" ht="16.9" customHeight="1">
      <c r="A143" s="34"/>
      <c r="B143" s="35"/>
      <c r="C143" s="217" t="s">
        <v>3</v>
      </c>
      <c r="D143" s="217" t="s">
        <v>1389</v>
      </c>
      <c r="E143" s="19" t="s">
        <v>3</v>
      </c>
      <c r="F143" s="218">
        <v>-104.278</v>
      </c>
      <c r="G143" s="34"/>
      <c r="H143" s="35"/>
    </row>
    <row r="144" spans="1:8" s="2" customFormat="1" ht="16.9" customHeight="1">
      <c r="A144" s="34"/>
      <c r="B144" s="35"/>
      <c r="C144" s="217" t="s">
        <v>1344</v>
      </c>
      <c r="D144" s="217" t="s">
        <v>166</v>
      </c>
      <c r="E144" s="19" t="s">
        <v>3</v>
      </c>
      <c r="F144" s="218">
        <v>14.37</v>
      </c>
      <c r="G144" s="34"/>
      <c r="H144" s="35"/>
    </row>
    <row r="145" spans="1:8" s="2" customFormat="1" ht="16.9" customHeight="1">
      <c r="A145" s="34"/>
      <c r="B145" s="35"/>
      <c r="C145" s="219" t="s">
        <v>2285</v>
      </c>
      <c r="D145" s="34"/>
      <c r="E145" s="34"/>
      <c r="F145" s="34"/>
      <c r="G145" s="34"/>
      <c r="H145" s="35"/>
    </row>
    <row r="146" spans="1:8" s="2" customFormat="1" ht="16.9" customHeight="1">
      <c r="A146" s="34"/>
      <c r="B146" s="35"/>
      <c r="C146" s="217" t="s">
        <v>1384</v>
      </c>
      <c r="D146" s="217" t="s">
        <v>2329</v>
      </c>
      <c r="E146" s="19" t="s">
        <v>111</v>
      </c>
      <c r="F146" s="218">
        <v>14.37</v>
      </c>
      <c r="G146" s="34"/>
      <c r="H146" s="35"/>
    </row>
    <row r="147" spans="1:8" s="2" customFormat="1" ht="22.5">
      <c r="A147" s="34"/>
      <c r="B147" s="35"/>
      <c r="C147" s="217" t="s">
        <v>1373</v>
      </c>
      <c r="D147" s="217" t="s">
        <v>2330</v>
      </c>
      <c r="E147" s="19" t="s">
        <v>111</v>
      </c>
      <c r="F147" s="218">
        <v>14.37</v>
      </c>
      <c r="G147" s="34"/>
      <c r="H147" s="35"/>
    </row>
    <row r="148" spans="1:8" s="2" customFormat="1" ht="16.9" customHeight="1">
      <c r="A148" s="34"/>
      <c r="B148" s="35"/>
      <c r="C148" s="213" t="s">
        <v>1368</v>
      </c>
      <c r="D148" s="214" t="s">
        <v>2331</v>
      </c>
      <c r="E148" s="215" t="s">
        <v>111</v>
      </c>
      <c r="F148" s="216">
        <v>4.352</v>
      </c>
      <c r="G148" s="34"/>
      <c r="H148" s="35"/>
    </row>
    <row r="149" spans="1:8" s="2" customFormat="1" ht="16.9" customHeight="1">
      <c r="A149" s="34"/>
      <c r="B149" s="35"/>
      <c r="C149" s="217" t="s">
        <v>3</v>
      </c>
      <c r="D149" s="217" t="s">
        <v>1366</v>
      </c>
      <c r="E149" s="19" t="s">
        <v>3</v>
      </c>
      <c r="F149" s="218">
        <v>0.8</v>
      </c>
      <c r="G149" s="34"/>
      <c r="H149" s="35"/>
    </row>
    <row r="150" spans="1:8" s="2" customFormat="1" ht="16.9" customHeight="1">
      <c r="A150" s="34"/>
      <c r="B150" s="35"/>
      <c r="C150" s="217" t="s">
        <v>3</v>
      </c>
      <c r="D150" s="217" t="s">
        <v>1367</v>
      </c>
      <c r="E150" s="19" t="s">
        <v>3</v>
      </c>
      <c r="F150" s="218">
        <v>3.552</v>
      </c>
      <c r="G150" s="34"/>
      <c r="H150" s="35"/>
    </row>
    <row r="151" spans="1:8" s="2" customFormat="1" ht="16.9" customHeight="1">
      <c r="A151" s="34"/>
      <c r="B151" s="35"/>
      <c r="C151" s="217" t="s">
        <v>1368</v>
      </c>
      <c r="D151" s="217" t="s">
        <v>166</v>
      </c>
      <c r="E151" s="19" t="s">
        <v>3</v>
      </c>
      <c r="F151" s="218">
        <v>4.352</v>
      </c>
      <c r="G151" s="34"/>
      <c r="H151" s="35"/>
    </row>
    <row r="152" spans="1:8" s="2" customFormat="1" ht="16.9" customHeight="1">
      <c r="A152" s="34"/>
      <c r="B152" s="35"/>
      <c r="C152" s="213" t="s">
        <v>1341</v>
      </c>
      <c r="D152" s="214" t="s">
        <v>1342</v>
      </c>
      <c r="E152" s="215" t="s">
        <v>111</v>
      </c>
      <c r="F152" s="216">
        <v>81.698</v>
      </c>
      <c r="G152" s="34"/>
      <c r="H152" s="35"/>
    </row>
    <row r="153" spans="1:8" s="2" customFormat="1" ht="16.9" customHeight="1">
      <c r="A153" s="34"/>
      <c r="B153" s="35"/>
      <c r="C153" s="217" t="s">
        <v>3</v>
      </c>
      <c r="D153" s="217" t="s">
        <v>1397</v>
      </c>
      <c r="E153" s="19" t="s">
        <v>3</v>
      </c>
      <c r="F153" s="218">
        <v>0</v>
      </c>
      <c r="G153" s="34"/>
      <c r="H153" s="35"/>
    </row>
    <row r="154" spans="1:8" s="2" customFormat="1" ht="16.9" customHeight="1">
      <c r="A154" s="34"/>
      <c r="B154" s="35"/>
      <c r="C154" s="217" t="s">
        <v>3</v>
      </c>
      <c r="D154" s="217" t="s">
        <v>1398</v>
      </c>
      <c r="E154" s="19" t="s">
        <v>3</v>
      </c>
      <c r="F154" s="218">
        <v>45.742</v>
      </c>
      <c r="G154" s="34"/>
      <c r="H154" s="35"/>
    </row>
    <row r="155" spans="1:8" s="2" customFormat="1" ht="16.9" customHeight="1">
      <c r="A155" s="34"/>
      <c r="B155" s="35"/>
      <c r="C155" s="217" t="s">
        <v>3</v>
      </c>
      <c r="D155" s="217" t="s">
        <v>164</v>
      </c>
      <c r="E155" s="19" t="s">
        <v>3</v>
      </c>
      <c r="F155" s="218">
        <v>25.956</v>
      </c>
      <c r="G155" s="34"/>
      <c r="H155" s="35"/>
    </row>
    <row r="156" spans="1:8" s="2" customFormat="1" ht="16.9" customHeight="1">
      <c r="A156" s="34"/>
      <c r="B156" s="35"/>
      <c r="C156" s="217" t="s">
        <v>3</v>
      </c>
      <c r="D156" s="217" t="s">
        <v>1399</v>
      </c>
      <c r="E156" s="19" t="s">
        <v>3</v>
      </c>
      <c r="F156" s="218">
        <v>10</v>
      </c>
      <c r="G156" s="34"/>
      <c r="H156" s="35"/>
    </row>
    <row r="157" spans="1:8" s="2" customFormat="1" ht="16.9" customHeight="1">
      <c r="A157" s="34"/>
      <c r="B157" s="35"/>
      <c r="C157" s="217" t="s">
        <v>1341</v>
      </c>
      <c r="D157" s="217" t="s">
        <v>166</v>
      </c>
      <c r="E157" s="19" t="s">
        <v>3</v>
      </c>
      <c r="F157" s="218">
        <v>81.698</v>
      </c>
      <c r="G157" s="34"/>
      <c r="H157" s="35"/>
    </row>
    <row r="158" spans="1:8" s="2" customFormat="1" ht="16.9" customHeight="1">
      <c r="A158" s="34"/>
      <c r="B158" s="35"/>
      <c r="C158" s="219" t="s">
        <v>2285</v>
      </c>
      <c r="D158" s="34"/>
      <c r="E158" s="34"/>
      <c r="F158" s="34"/>
      <c r="G158" s="34"/>
      <c r="H158" s="35"/>
    </row>
    <row r="159" spans="1:8" s="2" customFormat="1" ht="16.9" customHeight="1">
      <c r="A159" s="34"/>
      <c r="B159" s="35"/>
      <c r="C159" s="217" t="s">
        <v>1394</v>
      </c>
      <c r="D159" s="217" t="s">
        <v>2332</v>
      </c>
      <c r="E159" s="19" t="s">
        <v>111</v>
      </c>
      <c r="F159" s="218">
        <v>81.698</v>
      </c>
      <c r="G159" s="34"/>
      <c r="H159" s="35"/>
    </row>
    <row r="160" spans="1:8" s="2" customFormat="1" ht="22.5">
      <c r="A160" s="34"/>
      <c r="B160" s="35"/>
      <c r="C160" s="217" t="s">
        <v>193</v>
      </c>
      <c r="D160" s="217" t="s">
        <v>2288</v>
      </c>
      <c r="E160" s="19" t="s">
        <v>111</v>
      </c>
      <c r="F160" s="218">
        <v>81.698</v>
      </c>
      <c r="G160" s="34"/>
      <c r="H160" s="35"/>
    </row>
    <row r="161" spans="1:8" s="2" customFormat="1" ht="16.9" customHeight="1">
      <c r="A161" s="34"/>
      <c r="B161" s="35"/>
      <c r="C161" s="217" t="s">
        <v>1384</v>
      </c>
      <c r="D161" s="217" t="s">
        <v>2329</v>
      </c>
      <c r="E161" s="19" t="s">
        <v>111</v>
      </c>
      <c r="F161" s="218">
        <v>14.37</v>
      </c>
      <c r="G161" s="34"/>
      <c r="H161" s="35"/>
    </row>
    <row r="162" spans="1:8" s="2" customFormat="1" ht="26.45" customHeight="1">
      <c r="A162" s="34"/>
      <c r="B162" s="35"/>
      <c r="C162" s="212" t="s">
        <v>2333</v>
      </c>
      <c r="D162" s="212" t="s">
        <v>96</v>
      </c>
      <c r="E162" s="34"/>
      <c r="F162" s="34"/>
      <c r="G162" s="34"/>
      <c r="H162" s="35"/>
    </row>
    <row r="163" spans="1:8" s="2" customFormat="1" ht="16.9" customHeight="1">
      <c r="A163" s="34"/>
      <c r="B163" s="35"/>
      <c r="C163" s="213" t="s">
        <v>1663</v>
      </c>
      <c r="D163" s="214" t="s">
        <v>1664</v>
      </c>
      <c r="E163" s="215" t="s">
        <v>111</v>
      </c>
      <c r="F163" s="216">
        <v>2.128</v>
      </c>
      <c r="G163" s="34"/>
      <c r="H163" s="35"/>
    </row>
    <row r="164" spans="1:8" s="2" customFormat="1" ht="16.9" customHeight="1">
      <c r="A164" s="34"/>
      <c r="B164" s="35"/>
      <c r="C164" s="217" t="s">
        <v>1663</v>
      </c>
      <c r="D164" s="217" t="s">
        <v>1732</v>
      </c>
      <c r="E164" s="19" t="s">
        <v>3</v>
      </c>
      <c r="F164" s="218">
        <v>2.128</v>
      </c>
      <c r="G164" s="34"/>
      <c r="H164" s="35"/>
    </row>
    <row r="165" spans="1:8" s="2" customFormat="1" ht="16.9" customHeight="1">
      <c r="A165" s="34"/>
      <c r="B165" s="35"/>
      <c r="C165" s="219" t="s">
        <v>2285</v>
      </c>
      <c r="D165" s="34"/>
      <c r="E165" s="34"/>
      <c r="F165" s="34"/>
      <c r="G165" s="34"/>
      <c r="H165" s="35"/>
    </row>
    <row r="166" spans="1:8" s="2" customFormat="1" ht="16.9" customHeight="1">
      <c r="A166" s="34"/>
      <c r="B166" s="35"/>
      <c r="C166" s="217" t="s">
        <v>1729</v>
      </c>
      <c r="D166" s="217" t="s">
        <v>2334</v>
      </c>
      <c r="E166" s="19" t="s">
        <v>111</v>
      </c>
      <c r="F166" s="218">
        <v>2.128</v>
      </c>
      <c r="G166" s="34"/>
      <c r="H166" s="35"/>
    </row>
    <row r="167" spans="1:8" s="2" customFormat="1" ht="16.9" customHeight="1">
      <c r="A167" s="34"/>
      <c r="B167" s="35"/>
      <c r="C167" s="217" t="s">
        <v>1701</v>
      </c>
      <c r="D167" s="217" t="s">
        <v>2335</v>
      </c>
      <c r="E167" s="19" t="s">
        <v>111</v>
      </c>
      <c r="F167" s="218">
        <v>43.316</v>
      </c>
      <c r="G167" s="34"/>
      <c r="H167" s="35"/>
    </row>
    <row r="168" spans="1:8" s="2" customFormat="1" ht="16.9" customHeight="1">
      <c r="A168" s="34"/>
      <c r="B168" s="35"/>
      <c r="C168" s="213" t="s">
        <v>1666</v>
      </c>
      <c r="D168" s="214" t="s">
        <v>1667</v>
      </c>
      <c r="E168" s="215" t="s">
        <v>235</v>
      </c>
      <c r="F168" s="216">
        <v>9.8</v>
      </c>
      <c r="G168" s="34"/>
      <c r="H168" s="35"/>
    </row>
    <row r="169" spans="1:8" s="2" customFormat="1" ht="16.9" customHeight="1">
      <c r="A169" s="34"/>
      <c r="B169" s="35"/>
      <c r="C169" s="217" t="s">
        <v>1666</v>
      </c>
      <c r="D169" s="217" t="s">
        <v>1761</v>
      </c>
      <c r="E169" s="19" t="s">
        <v>3</v>
      </c>
      <c r="F169" s="218">
        <v>9.8</v>
      </c>
      <c r="G169" s="34"/>
      <c r="H169" s="35"/>
    </row>
    <row r="170" spans="1:8" s="2" customFormat="1" ht="16.9" customHeight="1">
      <c r="A170" s="34"/>
      <c r="B170" s="35"/>
      <c r="C170" s="219" t="s">
        <v>2285</v>
      </c>
      <c r="D170" s="34"/>
      <c r="E170" s="34"/>
      <c r="F170" s="34"/>
      <c r="G170" s="34"/>
      <c r="H170" s="35"/>
    </row>
    <row r="171" spans="1:8" s="2" customFormat="1" ht="16.9" customHeight="1">
      <c r="A171" s="34"/>
      <c r="B171" s="35"/>
      <c r="C171" s="217" t="s">
        <v>1758</v>
      </c>
      <c r="D171" s="217" t="s">
        <v>2336</v>
      </c>
      <c r="E171" s="19" t="s">
        <v>235</v>
      </c>
      <c r="F171" s="218">
        <v>9.8</v>
      </c>
      <c r="G171" s="34"/>
      <c r="H171" s="35"/>
    </row>
    <row r="172" spans="1:8" s="2" customFormat="1" ht="16.9" customHeight="1">
      <c r="A172" s="34"/>
      <c r="B172" s="35"/>
      <c r="C172" s="217" t="s">
        <v>1707</v>
      </c>
      <c r="D172" s="217" t="s">
        <v>2337</v>
      </c>
      <c r="E172" s="19" t="s">
        <v>111</v>
      </c>
      <c r="F172" s="218">
        <v>9.792</v>
      </c>
      <c r="G172" s="34"/>
      <c r="H172" s="35"/>
    </row>
    <row r="173" spans="1:8" s="2" customFormat="1" ht="16.9" customHeight="1">
      <c r="A173" s="34"/>
      <c r="B173" s="35"/>
      <c r="C173" s="217" t="s">
        <v>1835</v>
      </c>
      <c r="D173" s="217" t="s">
        <v>2338</v>
      </c>
      <c r="E173" s="19" t="s">
        <v>235</v>
      </c>
      <c r="F173" s="218">
        <v>24.8</v>
      </c>
      <c r="G173" s="34"/>
      <c r="H173" s="35"/>
    </row>
    <row r="174" spans="1:8" s="2" customFormat="1" ht="16.9" customHeight="1">
      <c r="A174" s="34"/>
      <c r="B174" s="35"/>
      <c r="C174" s="217" t="s">
        <v>1839</v>
      </c>
      <c r="D174" s="217" t="s">
        <v>1840</v>
      </c>
      <c r="E174" s="19" t="s">
        <v>235</v>
      </c>
      <c r="F174" s="218">
        <v>9.8</v>
      </c>
      <c r="G174" s="34"/>
      <c r="H174" s="35"/>
    </row>
    <row r="175" spans="1:8" s="2" customFormat="1" ht="16.9" customHeight="1">
      <c r="A175" s="34"/>
      <c r="B175" s="35"/>
      <c r="C175" s="217" t="s">
        <v>1848</v>
      </c>
      <c r="D175" s="217" t="s">
        <v>2339</v>
      </c>
      <c r="E175" s="19" t="s">
        <v>235</v>
      </c>
      <c r="F175" s="218">
        <v>51.6</v>
      </c>
      <c r="G175" s="34"/>
      <c r="H175" s="35"/>
    </row>
    <row r="176" spans="1:8" s="2" customFormat="1" ht="16.9" customHeight="1">
      <c r="A176" s="34"/>
      <c r="B176" s="35"/>
      <c r="C176" s="217" t="s">
        <v>1853</v>
      </c>
      <c r="D176" s="217" t="s">
        <v>2340</v>
      </c>
      <c r="E176" s="19" t="s">
        <v>235</v>
      </c>
      <c r="F176" s="218">
        <v>30.6</v>
      </c>
      <c r="G176" s="34"/>
      <c r="H176" s="35"/>
    </row>
    <row r="177" spans="1:8" s="2" customFormat="1" ht="16.9" customHeight="1">
      <c r="A177" s="34"/>
      <c r="B177" s="35"/>
      <c r="C177" s="213" t="s">
        <v>1660</v>
      </c>
      <c r="D177" s="214" t="s">
        <v>1661</v>
      </c>
      <c r="E177" s="215" t="s">
        <v>235</v>
      </c>
      <c r="F177" s="216">
        <v>5.8</v>
      </c>
      <c r="G177" s="34"/>
      <c r="H177" s="35"/>
    </row>
    <row r="178" spans="1:8" s="2" customFormat="1" ht="16.9" customHeight="1">
      <c r="A178" s="34"/>
      <c r="B178" s="35"/>
      <c r="C178" s="217" t="s">
        <v>1660</v>
      </c>
      <c r="D178" s="217" t="s">
        <v>1779</v>
      </c>
      <c r="E178" s="19" t="s">
        <v>3</v>
      </c>
      <c r="F178" s="218">
        <v>5.8</v>
      </c>
      <c r="G178" s="34"/>
      <c r="H178" s="35"/>
    </row>
    <row r="179" spans="1:8" s="2" customFormat="1" ht="16.9" customHeight="1">
      <c r="A179" s="34"/>
      <c r="B179" s="35"/>
      <c r="C179" s="219" t="s">
        <v>2285</v>
      </c>
      <c r="D179" s="34"/>
      <c r="E179" s="34"/>
      <c r="F179" s="34"/>
      <c r="G179" s="34"/>
      <c r="H179" s="35"/>
    </row>
    <row r="180" spans="1:8" s="2" customFormat="1" ht="16.9" customHeight="1">
      <c r="A180" s="34"/>
      <c r="B180" s="35"/>
      <c r="C180" s="217" t="s">
        <v>1776</v>
      </c>
      <c r="D180" s="217" t="s">
        <v>2341</v>
      </c>
      <c r="E180" s="19" t="s">
        <v>235</v>
      </c>
      <c r="F180" s="218">
        <v>5.8</v>
      </c>
      <c r="G180" s="34"/>
      <c r="H180" s="35"/>
    </row>
    <row r="181" spans="1:8" s="2" customFormat="1" ht="16.9" customHeight="1">
      <c r="A181" s="34"/>
      <c r="B181" s="35"/>
      <c r="C181" s="217" t="s">
        <v>1707</v>
      </c>
      <c r="D181" s="217" t="s">
        <v>2337</v>
      </c>
      <c r="E181" s="19" t="s">
        <v>111</v>
      </c>
      <c r="F181" s="218">
        <v>9.792</v>
      </c>
      <c r="G181" s="34"/>
      <c r="H181" s="35"/>
    </row>
    <row r="182" spans="1:8" s="2" customFormat="1" ht="16.9" customHeight="1">
      <c r="A182" s="34"/>
      <c r="B182" s="35"/>
      <c r="C182" s="217" t="s">
        <v>1729</v>
      </c>
      <c r="D182" s="217" t="s">
        <v>2334</v>
      </c>
      <c r="E182" s="19" t="s">
        <v>111</v>
      </c>
      <c r="F182" s="218">
        <v>2.128</v>
      </c>
      <c r="G182" s="34"/>
      <c r="H182" s="35"/>
    </row>
    <row r="183" spans="1:8" s="2" customFormat="1" ht="16.9" customHeight="1">
      <c r="A183" s="34"/>
      <c r="B183" s="35"/>
      <c r="C183" s="217" t="s">
        <v>1842</v>
      </c>
      <c r="D183" s="217" t="s">
        <v>2342</v>
      </c>
      <c r="E183" s="19" t="s">
        <v>235</v>
      </c>
      <c r="F183" s="218">
        <v>5.8</v>
      </c>
      <c r="G183" s="34"/>
      <c r="H183" s="35"/>
    </row>
    <row r="184" spans="1:8" s="2" customFormat="1" ht="16.9" customHeight="1">
      <c r="A184" s="34"/>
      <c r="B184" s="35"/>
      <c r="C184" s="217" t="s">
        <v>1845</v>
      </c>
      <c r="D184" s="217" t="s">
        <v>1846</v>
      </c>
      <c r="E184" s="19" t="s">
        <v>235</v>
      </c>
      <c r="F184" s="218">
        <v>5.8</v>
      </c>
      <c r="G184" s="34"/>
      <c r="H184" s="35"/>
    </row>
    <row r="185" spans="1:8" s="2" customFormat="1" ht="16.9" customHeight="1">
      <c r="A185" s="34"/>
      <c r="B185" s="35"/>
      <c r="C185" s="217" t="s">
        <v>1848</v>
      </c>
      <c r="D185" s="217" t="s">
        <v>2339</v>
      </c>
      <c r="E185" s="19" t="s">
        <v>235</v>
      </c>
      <c r="F185" s="218">
        <v>51.6</v>
      </c>
      <c r="G185" s="34"/>
      <c r="H185" s="35"/>
    </row>
    <row r="186" spans="1:8" s="2" customFormat="1" ht="16.9" customHeight="1">
      <c r="A186" s="34"/>
      <c r="B186" s="35"/>
      <c r="C186" s="217" t="s">
        <v>1853</v>
      </c>
      <c r="D186" s="217" t="s">
        <v>2340</v>
      </c>
      <c r="E186" s="19" t="s">
        <v>235</v>
      </c>
      <c r="F186" s="218">
        <v>30.6</v>
      </c>
      <c r="G186" s="34"/>
      <c r="H186" s="35"/>
    </row>
    <row r="187" spans="1:8" s="2" customFormat="1" ht="16.9" customHeight="1">
      <c r="A187" s="34"/>
      <c r="B187" s="35"/>
      <c r="C187" s="213" t="s">
        <v>1675</v>
      </c>
      <c r="D187" s="214" t="s">
        <v>1676</v>
      </c>
      <c r="E187" s="215" t="s">
        <v>111</v>
      </c>
      <c r="F187" s="216">
        <v>9.792</v>
      </c>
      <c r="G187" s="34"/>
      <c r="H187" s="35"/>
    </row>
    <row r="188" spans="1:8" s="2" customFormat="1" ht="16.9" customHeight="1">
      <c r="A188" s="34"/>
      <c r="B188" s="35"/>
      <c r="C188" s="217" t="s">
        <v>3</v>
      </c>
      <c r="D188" s="217" t="s">
        <v>1710</v>
      </c>
      <c r="E188" s="19" t="s">
        <v>3</v>
      </c>
      <c r="F188" s="218">
        <v>4.992</v>
      </c>
      <c r="G188" s="34"/>
      <c r="H188" s="35"/>
    </row>
    <row r="189" spans="1:8" s="2" customFormat="1" ht="16.9" customHeight="1">
      <c r="A189" s="34"/>
      <c r="B189" s="35"/>
      <c r="C189" s="217" t="s">
        <v>3</v>
      </c>
      <c r="D189" s="217" t="s">
        <v>1711</v>
      </c>
      <c r="E189" s="19" t="s">
        <v>3</v>
      </c>
      <c r="F189" s="218">
        <v>4.8</v>
      </c>
      <c r="G189" s="34"/>
      <c r="H189" s="35"/>
    </row>
    <row r="190" spans="1:8" s="2" customFormat="1" ht="16.9" customHeight="1">
      <c r="A190" s="34"/>
      <c r="B190" s="35"/>
      <c r="C190" s="217" t="s">
        <v>1675</v>
      </c>
      <c r="D190" s="217" t="s">
        <v>166</v>
      </c>
      <c r="E190" s="19" t="s">
        <v>3</v>
      </c>
      <c r="F190" s="218">
        <v>9.792</v>
      </c>
      <c r="G190" s="34"/>
      <c r="H190" s="35"/>
    </row>
    <row r="191" spans="1:8" s="2" customFormat="1" ht="16.9" customHeight="1">
      <c r="A191" s="34"/>
      <c r="B191" s="35"/>
      <c r="C191" s="219" t="s">
        <v>2285</v>
      </c>
      <c r="D191" s="34"/>
      <c r="E191" s="34"/>
      <c r="F191" s="34"/>
      <c r="G191" s="34"/>
      <c r="H191" s="35"/>
    </row>
    <row r="192" spans="1:8" s="2" customFormat="1" ht="16.9" customHeight="1">
      <c r="A192" s="34"/>
      <c r="B192" s="35"/>
      <c r="C192" s="217" t="s">
        <v>1707</v>
      </c>
      <c r="D192" s="217" t="s">
        <v>2337</v>
      </c>
      <c r="E192" s="19" t="s">
        <v>111</v>
      </c>
      <c r="F192" s="218">
        <v>9.792</v>
      </c>
      <c r="G192" s="34"/>
      <c r="H192" s="35"/>
    </row>
    <row r="193" spans="1:8" s="2" customFormat="1" ht="16.9" customHeight="1">
      <c r="A193" s="34"/>
      <c r="B193" s="35"/>
      <c r="C193" s="217" t="s">
        <v>1701</v>
      </c>
      <c r="D193" s="217" t="s">
        <v>2335</v>
      </c>
      <c r="E193" s="19" t="s">
        <v>111</v>
      </c>
      <c r="F193" s="218">
        <v>43.316</v>
      </c>
      <c r="G193" s="34"/>
      <c r="H193" s="35"/>
    </row>
    <row r="194" spans="1:8" s="2" customFormat="1" ht="16.9" customHeight="1">
      <c r="A194" s="34"/>
      <c r="B194" s="35"/>
      <c r="C194" s="213" t="s">
        <v>1669</v>
      </c>
      <c r="D194" s="214" t="s">
        <v>1670</v>
      </c>
      <c r="E194" s="215" t="s">
        <v>235</v>
      </c>
      <c r="F194" s="216">
        <v>15</v>
      </c>
      <c r="G194" s="34"/>
      <c r="H194" s="35"/>
    </row>
    <row r="195" spans="1:8" s="2" customFormat="1" ht="16.9" customHeight="1">
      <c r="A195" s="34"/>
      <c r="B195" s="35"/>
      <c r="C195" s="217" t="s">
        <v>1669</v>
      </c>
      <c r="D195" s="217" t="s">
        <v>1828</v>
      </c>
      <c r="E195" s="19" t="s">
        <v>3</v>
      </c>
      <c r="F195" s="218">
        <v>15</v>
      </c>
      <c r="G195" s="34"/>
      <c r="H195" s="35"/>
    </row>
    <row r="196" spans="1:8" s="2" customFormat="1" ht="16.9" customHeight="1">
      <c r="A196" s="34"/>
      <c r="B196" s="35"/>
      <c r="C196" s="219" t="s">
        <v>2285</v>
      </c>
      <c r="D196" s="34"/>
      <c r="E196" s="34"/>
      <c r="F196" s="34"/>
      <c r="G196" s="34"/>
      <c r="H196" s="35"/>
    </row>
    <row r="197" spans="1:8" s="2" customFormat="1" ht="16.9" customHeight="1">
      <c r="A197" s="34"/>
      <c r="B197" s="35"/>
      <c r="C197" s="217" t="s">
        <v>1825</v>
      </c>
      <c r="D197" s="217" t="s">
        <v>2343</v>
      </c>
      <c r="E197" s="19" t="s">
        <v>235</v>
      </c>
      <c r="F197" s="218">
        <v>15</v>
      </c>
      <c r="G197" s="34"/>
      <c r="H197" s="35"/>
    </row>
    <row r="198" spans="1:8" s="2" customFormat="1" ht="22.5">
      <c r="A198" s="34"/>
      <c r="B198" s="35"/>
      <c r="C198" s="217" t="s">
        <v>1684</v>
      </c>
      <c r="D198" s="217" t="s">
        <v>2344</v>
      </c>
      <c r="E198" s="19" t="s">
        <v>111</v>
      </c>
      <c r="F198" s="218">
        <v>16.589</v>
      </c>
      <c r="G198" s="34"/>
      <c r="H198" s="35"/>
    </row>
    <row r="199" spans="1:8" s="2" customFormat="1" ht="16.9" customHeight="1">
      <c r="A199" s="34"/>
      <c r="B199" s="35"/>
      <c r="C199" s="217" t="s">
        <v>1691</v>
      </c>
      <c r="D199" s="217" t="s">
        <v>2345</v>
      </c>
      <c r="E199" s="19" t="s">
        <v>150</v>
      </c>
      <c r="F199" s="218">
        <v>42</v>
      </c>
      <c r="G199" s="34"/>
      <c r="H199" s="35"/>
    </row>
    <row r="200" spans="1:8" s="2" customFormat="1" ht="16.9" customHeight="1">
      <c r="A200" s="34"/>
      <c r="B200" s="35"/>
      <c r="C200" s="217" t="s">
        <v>1707</v>
      </c>
      <c r="D200" s="217" t="s">
        <v>2337</v>
      </c>
      <c r="E200" s="19" t="s">
        <v>111</v>
      </c>
      <c r="F200" s="218">
        <v>9.792</v>
      </c>
      <c r="G200" s="34"/>
      <c r="H200" s="35"/>
    </row>
    <row r="201" spans="1:8" s="2" customFormat="1" ht="16.9" customHeight="1">
      <c r="A201" s="34"/>
      <c r="B201" s="35"/>
      <c r="C201" s="217" t="s">
        <v>1729</v>
      </c>
      <c r="D201" s="217" t="s">
        <v>2334</v>
      </c>
      <c r="E201" s="19" t="s">
        <v>111</v>
      </c>
      <c r="F201" s="218">
        <v>2.128</v>
      </c>
      <c r="G201" s="34"/>
      <c r="H201" s="35"/>
    </row>
    <row r="202" spans="1:8" s="2" customFormat="1" ht="16.9" customHeight="1">
      <c r="A202" s="34"/>
      <c r="B202" s="35"/>
      <c r="C202" s="217" t="s">
        <v>1835</v>
      </c>
      <c r="D202" s="217" t="s">
        <v>2338</v>
      </c>
      <c r="E202" s="19" t="s">
        <v>235</v>
      </c>
      <c r="F202" s="218">
        <v>24.8</v>
      </c>
      <c r="G202" s="34"/>
      <c r="H202" s="35"/>
    </row>
    <row r="203" spans="1:8" s="2" customFormat="1" ht="16.9" customHeight="1">
      <c r="A203" s="34"/>
      <c r="B203" s="35"/>
      <c r="C203" s="217" t="s">
        <v>1848</v>
      </c>
      <c r="D203" s="217" t="s">
        <v>2339</v>
      </c>
      <c r="E203" s="19" t="s">
        <v>235</v>
      </c>
      <c r="F203" s="218">
        <v>51.6</v>
      </c>
      <c r="G203" s="34"/>
      <c r="H203" s="35"/>
    </row>
    <row r="204" spans="1:8" s="2" customFormat="1" ht="16.9" customHeight="1">
      <c r="A204" s="34"/>
      <c r="B204" s="35"/>
      <c r="C204" s="217" t="s">
        <v>1853</v>
      </c>
      <c r="D204" s="217" t="s">
        <v>2340</v>
      </c>
      <c r="E204" s="19" t="s">
        <v>235</v>
      </c>
      <c r="F204" s="218">
        <v>30.6</v>
      </c>
      <c r="G204" s="34"/>
      <c r="H204" s="35"/>
    </row>
    <row r="205" spans="1:8" s="2" customFormat="1" ht="16.9" customHeight="1">
      <c r="A205" s="34"/>
      <c r="B205" s="35"/>
      <c r="C205" s="213" t="s">
        <v>49</v>
      </c>
      <c r="D205" s="214" t="s">
        <v>1671</v>
      </c>
      <c r="E205" s="215" t="s">
        <v>111</v>
      </c>
      <c r="F205" s="216">
        <v>20.736</v>
      </c>
      <c r="G205" s="34"/>
      <c r="H205" s="35"/>
    </row>
    <row r="206" spans="1:8" s="2" customFormat="1" ht="16.9" customHeight="1">
      <c r="A206" s="34"/>
      <c r="B206" s="35"/>
      <c r="C206" s="217" t="s">
        <v>3</v>
      </c>
      <c r="D206" s="217" t="s">
        <v>1687</v>
      </c>
      <c r="E206" s="19" t="s">
        <v>3</v>
      </c>
      <c r="F206" s="218">
        <v>16.8</v>
      </c>
      <c r="G206" s="34"/>
      <c r="H206" s="35"/>
    </row>
    <row r="207" spans="1:8" s="2" customFormat="1" ht="16.9" customHeight="1">
      <c r="A207" s="34"/>
      <c r="B207" s="35"/>
      <c r="C207" s="217" t="s">
        <v>3</v>
      </c>
      <c r="D207" s="217" t="s">
        <v>1688</v>
      </c>
      <c r="E207" s="19" t="s">
        <v>3</v>
      </c>
      <c r="F207" s="218">
        <v>3.136</v>
      </c>
      <c r="G207" s="34"/>
      <c r="H207" s="35"/>
    </row>
    <row r="208" spans="1:8" s="2" customFormat="1" ht="16.9" customHeight="1">
      <c r="A208" s="34"/>
      <c r="B208" s="35"/>
      <c r="C208" s="217" t="s">
        <v>3</v>
      </c>
      <c r="D208" s="217" t="s">
        <v>1689</v>
      </c>
      <c r="E208" s="19" t="s">
        <v>3</v>
      </c>
      <c r="F208" s="218">
        <v>0.8</v>
      </c>
      <c r="G208" s="34"/>
      <c r="H208" s="35"/>
    </row>
    <row r="209" spans="1:8" s="2" customFormat="1" ht="16.9" customHeight="1">
      <c r="A209" s="34"/>
      <c r="B209" s="35"/>
      <c r="C209" s="217" t="s">
        <v>49</v>
      </c>
      <c r="D209" s="217" t="s">
        <v>166</v>
      </c>
      <c r="E209" s="19" t="s">
        <v>3</v>
      </c>
      <c r="F209" s="218">
        <v>20.736</v>
      </c>
      <c r="G209" s="34"/>
      <c r="H209" s="35"/>
    </row>
    <row r="210" spans="1:8" s="2" customFormat="1" ht="16.9" customHeight="1">
      <c r="A210" s="34"/>
      <c r="B210" s="35"/>
      <c r="C210" s="219" t="s">
        <v>2285</v>
      </c>
      <c r="D210" s="34"/>
      <c r="E210" s="34"/>
      <c r="F210" s="34"/>
      <c r="G210" s="34"/>
      <c r="H210" s="35"/>
    </row>
    <row r="211" spans="1:8" s="2" customFormat="1" ht="22.5">
      <c r="A211" s="34"/>
      <c r="B211" s="35"/>
      <c r="C211" s="217" t="s">
        <v>1684</v>
      </c>
      <c r="D211" s="217" t="s">
        <v>2344</v>
      </c>
      <c r="E211" s="19" t="s">
        <v>111</v>
      </c>
      <c r="F211" s="218">
        <v>16.589</v>
      </c>
      <c r="G211" s="34"/>
      <c r="H211" s="35"/>
    </row>
    <row r="212" spans="1:8" s="2" customFormat="1" ht="22.5">
      <c r="A212" s="34"/>
      <c r="B212" s="35"/>
      <c r="C212" s="217" t="s">
        <v>1680</v>
      </c>
      <c r="D212" s="217" t="s">
        <v>2346</v>
      </c>
      <c r="E212" s="19" t="s">
        <v>111</v>
      </c>
      <c r="F212" s="218">
        <v>4.147</v>
      </c>
      <c r="G212" s="34"/>
      <c r="H212" s="35"/>
    </row>
    <row r="213" spans="1:8" s="2" customFormat="1" ht="16.9" customHeight="1">
      <c r="A213" s="34"/>
      <c r="B213" s="35"/>
      <c r="C213" s="217" t="s">
        <v>188</v>
      </c>
      <c r="D213" s="217" t="s">
        <v>2347</v>
      </c>
      <c r="E213" s="19" t="s">
        <v>111</v>
      </c>
      <c r="F213" s="218">
        <v>22.58</v>
      </c>
      <c r="G213" s="34"/>
      <c r="H213" s="35"/>
    </row>
    <row r="214" spans="1:8" s="2" customFormat="1" ht="16.9" customHeight="1">
      <c r="A214" s="34"/>
      <c r="B214" s="35"/>
      <c r="C214" s="217" t="s">
        <v>1701</v>
      </c>
      <c r="D214" s="217" t="s">
        <v>2335</v>
      </c>
      <c r="E214" s="19" t="s">
        <v>111</v>
      </c>
      <c r="F214" s="218">
        <v>43.316</v>
      </c>
      <c r="G214" s="34"/>
      <c r="H214" s="35"/>
    </row>
    <row r="215" spans="1:8" s="2" customFormat="1" ht="16.9" customHeight="1">
      <c r="A215" s="34"/>
      <c r="B215" s="35"/>
      <c r="C215" s="213" t="s">
        <v>1341</v>
      </c>
      <c r="D215" s="214" t="s">
        <v>1673</v>
      </c>
      <c r="E215" s="215" t="s">
        <v>111</v>
      </c>
      <c r="F215" s="216">
        <v>43.316</v>
      </c>
      <c r="G215" s="34"/>
      <c r="H215" s="35"/>
    </row>
    <row r="216" spans="1:8" s="2" customFormat="1" ht="16.9" customHeight="1">
      <c r="A216" s="34"/>
      <c r="B216" s="35"/>
      <c r="C216" s="217" t="s">
        <v>3</v>
      </c>
      <c r="D216" s="217" t="s">
        <v>1704</v>
      </c>
      <c r="E216" s="19" t="s">
        <v>3</v>
      </c>
      <c r="F216" s="218">
        <v>20.736</v>
      </c>
      <c r="G216" s="34"/>
      <c r="H216" s="35"/>
    </row>
    <row r="217" spans="1:8" s="2" customFormat="1" ht="16.9" customHeight="1">
      <c r="A217" s="34"/>
      <c r="B217" s="35"/>
      <c r="C217" s="217" t="s">
        <v>3</v>
      </c>
      <c r="D217" s="217" t="s">
        <v>1705</v>
      </c>
      <c r="E217" s="19" t="s">
        <v>3</v>
      </c>
      <c r="F217" s="218">
        <v>-11.92</v>
      </c>
      <c r="G217" s="34"/>
      <c r="H217" s="35"/>
    </row>
    <row r="218" spans="1:8" s="2" customFormat="1" ht="16.9" customHeight="1">
      <c r="A218" s="34"/>
      <c r="B218" s="35"/>
      <c r="C218" s="217" t="s">
        <v>3</v>
      </c>
      <c r="D218" s="217" t="s">
        <v>1706</v>
      </c>
      <c r="E218" s="19" t="s">
        <v>3</v>
      </c>
      <c r="F218" s="218">
        <v>34.5</v>
      </c>
      <c r="G218" s="34"/>
      <c r="H218" s="35"/>
    </row>
    <row r="219" spans="1:8" s="2" customFormat="1" ht="16.9" customHeight="1">
      <c r="A219" s="34"/>
      <c r="B219" s="35"/>
      <c r="C219" s="217" t="s">
        <v>1341</v>
      </c>
      <c r="D219" s="217" t="s">
        <v>166</v>
      </c>
      <c r="E219" s="19" t="s">
        <v>3</v>
      </c>
      <c r="F219" s="218">
        <v>43.316</v>
      </c>
      <c r="G219" s="34"/>
      <c r="H219" s="35"/>
    </row>
    <row r="220" spans="1:8" s="2" customFormat="1" ht="16.9" customHeight="1">
      <c r="A220" s="34"/>
      <c r="B220" s="35"/>
      <c r="C220" s="219" t="s">
        <v>2285</v>
      </c>
      <c r="D220" s="34"/>
      <c r="E220" s="34"/>
      <c r="F220" s="34"/>
      <c r="G220" s="34"/>
      <c r="H220" s="35"/>
    </row>
    <row r="221" spans="1:8" s="2" customFormat="1" ht="16.9" customHeight="1">
      <c r="A221" s="34"/>
      <c r="B221" s="35"/>
      <c r="C221" s="217" t="s">
        <v>1701</v>
      </c>
      <c r="D221" s="217" t="s">
        <v>2335</v>
      </c>
      <c r="E221" s="19" t="s">
        <v>111</v>
      </c>
      <c r="F221" s="218">
        <v>43.316</v>
      </c>
      <c r="G221" s="34"/>
      <c r="H221" s="35"/>
    </row>
    <row r="222" spans="1:8" s="2" customFormat="1" ht="16.9" customHeight="1">
      <c r="A222" s="34"/>
      <c r="B222" s="35"/>
      <c r="C222" s="217" t="s">
        <v>188</v>
      </c>
      <c r="D222" s="217" t="s">
        <v>2347</v>
      </c>
      <c r="E222" s="19" t="s">
        <v>111</v>
      </c>
      <c r="F222" s="218">
        <v>22.58</v>
      </c>
      <c r="G222" s="34"/>
      <c r="H222" s="35"/>
    </row>
    <row r="223" spans="1:8" s="2" customFormat="1" ht="7.35" customHeight="1">
      <c r="A223" s="34"/>
      <c r="B223" s="44"/>
      <c r="C223" s="45"/>
      <c r="D223" s="45"/>
      <c r="E223" s="45"/>
      <c r="F223" s="45"/>
      <c r="G223" s="45"/>
      <c r="H223" s="35"/>
    </row>
    <row r="224" spans="1:8" s="2" customFormat="1" ht="12">
      <c r="A224" s="34"/>
      <c r="B224" s="34"/>
      <c r="C224" s="34"/>
      <c r="D224" s="34"/>
      <c r="E224" s="34"/>
      <c r="F224" s="34"/>
      <c r="G224" s="34"/>
      <c r="H224" s="34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0" customWidth="1"/>
    <col min="2" max="2" width="1.7109375" style="220" customWidth="1"/>
    <col min="3" max="4" width="5.00390625" style="220" customWidth="1"/>
    <col min="5" max="5" width="11.7109375" style="220" customWidth="1"/>
    <col min="6" max="6" width="9.140625" style="220" customWidth="1"/>
    <col min="7" max="7" width="5.00390625" style="220" customWidth="1"/>
    <col min="8" max="8" width="77.8515625" style="220" customWidth="1"/>
    <col min="9" max="10" width="20.00390625" style="220" customWidth="1"/>
    <col min="11" max="11" width="1.7109375" style="220" customWidth="1"/>
  </cols>
  <sheetData>
    <row r="1" s="1" customFormat="1" ht="37.5" customHeight="1"/>
    <row r="2" spans="2:11" s="1" customFormat="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7" customFormat="1" ht="45" customHeight="1">
      <c r="B3" s="224"/>
      <c r="C3" s="369" t="s">
        <v>2348</v>
      </c>
      <c r="D3" s="369"/>
      <c r="E3" s="369"/>
      <c r="F3" s="369"/>
      <c r="G3" s="369"/>
      <c r="H3" s="369"/>
      <c r="I3" s="369"/>
      <c r="J3" s="369"/>
      <c r="K3" s="225"/>
    </row>
    <row r="4" spans="2:11" s="1" customFormat="1" ht="25.5" customHeight="1">
      <c r="B4" s="226"/>
      <c r="C4" s="374" t="s">
        <v>2349</v>
      </c>
      <c r="D4" s="374"/>
      <c r="E4" s="374"/>
      <c r="F4" s="374"/>
      <c r="G4" s="374"/>
      <c r="H4" s="374"/>
      <c r="I4" s="374"/>
      <c r="J4" s="374"/>
      <c r="K4" s="227"/>
    </row>
    <row r="5" spans="2:11" s="1" customFormat="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s="1" customFormat="1" ht="15" customHeight="1">
      <c r="B6" s="226"/>
      <c r="C6" s="373" t="s">
        <v>2350</v>
      </c>
      <c r="D6" s="373"/>
      <c r="E6" s="373"/>
      <c r="F6" s="373"/>
      <c r="G6" s="373"/>
      <c r="H6" s="373"/>
      <c r="I6" s="373"/>
      <c r="J6" s="373"/>
      <c r="K6" s="227"/>
    </row>
    <row r="7" spans="2:11" s="1" customFormat="1" ht="15" customHeight="1">
      <c r="B7" s="230"/>
      <c r="C7" s="373" t="s">
        <v>2351</v>
      </c>
      <c r="D7" s="373"/>
      <c r="E7" s="373"/>
      <c r="F7" s="373"/>
      <c r="G7" s="373"/>
      <c r="H7" s="373"/>
      <c r="I7" s="373"/>
      <c r="J7" s="373"/>
      <c r="K7" s="227"/>
    </row>
    <row r="8" spans="2:11" s="1" customFormat="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s="1" customFormat="1" ht="15" customHeight="1">
      <c r="B9" s="230"/>
      <c r="C9" s="373" t="s">
        <v>2352</v>
      </c>
      <c r="D9" s="373"/>
      <c r="E9" s="373"/>
      <c r="F9" s="373"/>
      <c r="G9" s="373"/>
      <c r="H9" s="373"/>
      <c r="I9" s="373"/>
      <c r="J9" s="373"/>
      <c r="K9" s="227"/>
    </row>
    <row r="10" spans="2:11" s="1" customFormat="1" ht="15" customHeight="1">
      <c r="B10" s="230"/>
      <c r="C10" s="229"/>
      <c r="D10" s="373" t="s">
        <v>2353</v>
      </c>
      <c r="E10" s="373"/>
      <c r="F10" s="373"/>
      <c r="G10" s="373"/>
      <c r="H10" s="373"/>
      <c r="I10" s="373"/>
      <c r="J10" s="373"/>
      <c r="K10" s="227"/>
    </row>
    <row r="11" spans="2:11" s="1" customFormat="1" ht="15" customHeight="1">
      <c r="B11" s="230"/>
      <c r="C11" s="231"/>
      <c r="D11" s="373" t="s">
        <v>2354</v>
      </c>
      <c r="E11" s="373"/>
      <c r="F11" s="373"/>
      <c r="G11" s="373"/>
      <c r="H11" s="373"/>
      <c r="I11" s="373"/>
      <c r="J11" s="373"/>
      <c r="K11" s="227"/>
    </row>
    <row r="12" spans="2:11" s="1" customFormat="1" ht="15" customHeight="1">
      <c r="B12" s="230"/>
      <c r="C12" s="231"/>
      <c r="D12" s="229"/>
      <c r="E12" s="229"/>
      <c r="F12" s="229"/>
      <c r="G12" s="229"/>
      <c r="H12" s="229"/>
      <c r="I12" s="229"/>
      <c r="J12" s="229"/>
      <c r="K12" s="227"/>
    </row>
    <row r="13" spans="2:11" s="1" customFormat="1" ht="15" customHeight="1">
      <c r="B13" s="230"/>
      <c r="C13" s="231"/>
      <c r="D13" s="232" t="s">
        <v>2355</v>
      </c>
      <c r="E13" s="229"/>
      <c r="F13" s="229"/>
      <c r="G13" s="229"/>
      <c r="H13" s="229"/>
      <c r="I13" s="229"/>
      <c r="J13" s="229"/>
      <c r="K13" s="227"/>
    </row>
    <row r="14" spans="2:11" s="1" customFormat="1" ht="12.75" customHeight="1">
      <c r="B14" s="230"/>
      <c r="C14" s="231"/>
      <c r="D14" s="231"/>
      <c r="E14" s="231"/>
      <c r="F14" s="231"/>
      <c r="G14" s="231"/>
      <c r="H14" s="231"/>
      <c r="I14" s="231"/>
      <c r="J14" s="231"/>
      <c r="K14" s="227"/>
    </row>
    <row r="15" spans="2:11" s="1" customFormat="1" ht="15" customHeight="1">
      <c r="B15" s="230"/>
      <c r="C15" s="231"/>
      <c r="D15" s="373" t="s">
        <v>2356</v>
      </c>
      <c r="E15" s="373"/>
      <c r="F15" s="373"/>
      <c r="G15" s="373"/>
      <c r="H15" s="373"/>
      <c r="I15" s="373"/>
      <c r="J15" s="373"/>
      <c r="K15" s="227"/>
    </row>
    <row r="16" spans="2:11" s="1" customFormat="1" ht="15" customHeight="1">
      <c r="B16" s="230"/>
      <c r="C16" s="231"/>
      <c r="D16" s="373" t="s">
        <v>2357</v>
      </c>
      <c r="E16" s="373"/>
      <c r="F16" s="373"/>
      <c r="G16" s="373"/>
      <c r="H16" s="373"/>
      <c r="I16" s="373"/>
      <c r="J16" s="373"/>
      <c r="K16" s="227"/>
    </row>
    <row r="17" spans="2:11" s="1" customFormat="1" ht="15" customHeight="1">
      <c r="B17" s="230"/>
      <c r="C17" s="231"/>
      <c r="D17" s="373" t="s">
        <v>2358</v>
      </c>
      <c r="E17" s="373"/>
      <c r="F17" s="373"/>
      <c r="G17" s="373"/>
      <c r="H17" s="373"/>
      <c r="I17" s="373"/>
      <c r="J17" s="373"/>
      <c r="K17" s="227"/>
    </row>
    <row r="18" spans="2:11" s="1" customFormat="1" ht="15" customHeight="1">
      <c r="B18" s="230"/>
      <c r="C18" s="231"/>
      <c r="D18" s="231"/>
      <c r="E18" s="233" t="s">
        <v>79</v>
      </c>
      <c r="F18" s="373" t="s">
        <v>2359</v>
      </c>
      <c r="G18" s="373"/>
      <c r="H18" s="373"/>
      <c r="I18" s="373"/>
      <c r="J18" s="373"/>
      <c r="K18" s="227"/>
    </row>
    <row r="19" spans="2:11" s="1" customFormat="1" ht="15" customHeight="1">
      <c r="B19" s="230"/>
      <c r="C19" s="231"/>
      <c r="D19" s="231"/>
      <c r="E19" s="233" t="s">
        <v>2360</v>
      </c>
      <c r="F19" s="373" t="s">
        <v>2361</v>
      </c>
      <c r="G19" s="373"/>
      <c r="H19" s="373"/>
      <c r="I19" s="373"/>
      <c r="J19" s="373"/>
      <c r="K19" s="227"/>
    </row>
    <row r="20" spans="2:11" s="1" customFormat="1" ht="15" customHeight="1">
      <c r="B20" s="230"/>
      <c r="C20" s="231"/>
      <c r="D20" s="231"/>
      <c r="E20" s="233" t="s">
        <v>100</v>
      </c>
      <c r="F20" s="373" t="s">
        <v>2362</v>
      </c>
      <c r="G20" s="373"/>
      <c r="H20" s="373"/>
      <c r="I20" s="373"/>
      <c r="J20" s="373"/>
      <c r="K20" s="227"/>
    </row>
    <row r="21" spans="2:11" s="1" customFormat="1" ht="15" customHeight="1">
      <c r="B21" s="230"/>
      <c r="C21" s="231"/>
      <c r="D21" s="231"/>
      <c r="E21" s="233" t="s">
        <v>107</v>
      </c>
      <c r="F21" s="373" t="s">
        <v>2363</v>
      </c>
      <c r="G21" s="373"/>
      <c r="H21" s="373"/>
      <c r="I21" s="373"/>
      <c r="J21" s="373"/>
      <c r="K21" s="227"/>
    </row>
    <row r="22" spans="2:11" s="1" customFormat="1" ht="15" customHeight="1">
      <c r="B22" s="230"/>
      <c r="C22" s="231"/>
      <c r="D22" s="231"/>
      <c r="E22" s="233" t="s">
        <v>2364</v>
      </c>
      <c r="F22" s="373" t="s">
        <v>2000</v>
      </c>
      <c r="G22" s="373"/>
      <c r="H22" s="373"/>
      <c r="I22" s="373"/>
      <c r="J22" s="373"/>
      <c r="K22" s="227"/>
    </row>
    <row r="23" spans="2:11" s="1" customFormat="1" ht="15" customHeight="1">
      <c r="B23" s="230"/>
      <c r="C23" s="231"/>
      <c r="D23" s="231"/>
      <c r="E23" s="233" t="s">
        <v>2365</v>
      </c>
      <c r="F23" s="373" t="s">
        <v>2366</v>
      </c>
      <c r="G23" s="373"/>
      <c r="H23" s="373"/>
      <c r="I23" s="373"/>
      <c r="J23" s="373"/>
      <c r="K23" s="227"/>
    </row>
    <row r="24" spans="2:11" s="1" customFormat="1" ht="12.75" customHeight="1">
      <c r="B24" s="230"/>
      <c r="C24" s="231"/>
      <c r="D24" s="231"/>
      <c r="E24" s="231"/>
      <c r="F24" s="231"/>
      <c r="G24" s="231"/>
      <c r="H24" s="231"/>
      <c r="I24" s="231"/>
      <c r="J24" s="231"/>
      <c r="K24" s="227"/>
    </row>
    <row r="25" spans="2:11" s="1" customFormat="1" ht="15" customHeight="1">
      <c r="B25" s="230"/>
      <c r="C25" s="373" t="s">
        <v>2367</v>
      </c>
      <c r="D25" s="373"/>
      <c r="E25" s="373"/>
      <c r="F25" s="373"/>
      <c r="G25" s="373"/>
      <c r="H25" s="373"/>
      <c r="I25" s="373"/>
      <c r="J25" s="373"/>
      <c r="K25" s="227"/>
    </row>
    <row r="26" spans="2:11" s="1" customFormat="1" ht="15" customHeight="1">
      <c r="B26" s="230"/>
      <c r="C26" s="373" t="s">
        <v>2368</v>
      </c>
      <c r="D26" s="373"/>
      <c r="E26" s="373"/>
      <c r="F26" s="373"/>
      <c r="G26" s="373"/>
      <c r="H26" s="373"/>
      <c r="I26" s="373"/>
      <c r="J26" s="373"/>
      <c r="K26" s="227"/>
    </row>
    <row r="27" spans="2:11" s="1" customFormat="1" ht="15" customHeight="1">
      <c r="B27" s="230"/>
      <c r="C27" s="229"/>
      <c r="D27" s="373" t="s">
        <v>2369</v>
      </c>
      <c r="E27" s="373"/>
      <c r="F27" s="373"/>
      <c r="G27" s="373"/>
      <c r="H27" s="373"/>
      <c r="I27" s="373"/>
      <c r="J27" s="373"/>
      <c r="K27" s="227"/>
    </row>
    <row r="28" spans="2:11" s="1" customFormat="1" ht="15" customHeight="1">
      <c r="B28" s="230"/>
      <c r="C28" s="231"/>
      <c r="D28" s="373" t="s">
        <v>2370</v>
      </c>
      <c r="E28" s="373"/>
      <c r="F28" s="373"/>
      <c r="G28" s="373"/>
      <c r="H28" s="373"/>
      <c r="I28" s="373"/>
      <c r="J28" s="373"/>
      <c r="K28" s="227"/>
    </row>
    <row r="29" spans="2:11" s="1" customFormat="1" ht="12.75" customHeight="1">
      <c r="B29" s="230"/>
      <c r="C29" s="231"/>
      <c r="D29" s="231"/>
      <c r="E29" s="231"/>
      <c r="F29" s="231"/>
      <c r="G29" s="231"/>
      <c r="H29" s="231"/>
      <c r="I29" s="231"/>
      <c r="J29" s="231"/>
      <c r="K29" s="227"/>
    </row>
    <row r="30" spans="2:11" s="1" customFormat="1" ht="15" customHeight="1">
      <c r="B30" s="230"/>
      <c r="C30" s="231"/>
      <c r="D30" s="373" t="s">
        <v>2371</v>
      </c>
      <c r="E30" s="373"/>
      <c r="F30" s="373"/>
      <c r="G30" s="373"/>
      <c r="H30" s="373"/>
      <c r="I30" s="373"/>
      <c r="J30" s="373"/>
      <c r="K30" s="227"/>
    </row>
    <row r="31" spans="2:11" s="1" customFormat="1" ht="15" customHeight="1">
      <c r="B31" s="230"/>
      <c r="C31" s="231"/>
      <c r="D31" s="373" t="s">
        <v>2372</v>
      </c>
      <c r="E31" s="373"/>
      <c r="F31" s="373"/>
      <c r="G31" s="373"/>
      <c r="H31" s="373"/>
      <c r="I31" s="373"/>
      <c r="J31" s="373"/>
      <c r="K31" s="227"/>
    </row>
    <row r="32" spans="2:11" s="1" customFormat="1" ht="12.75" customHeight="1">
      <c r="B32" s="230"/>
      <c r="C32" s="231"/>
      <c r="D32" s="231"/>
      <c r="E32" s="231"/>
      <c r="F32" s="231"/>
      <c r="G32" s="231"/>
      <c r="H32" s="231"/>
      <c r="I32" s="231"/>
      <c r="J32" s="231"/>
      <c r="K32" s="227"/>
    </row>
    <row r="33" spans="2:11" s="1" customFormat="1" ht="15" customHeight="1">
      <c r="B33" s="230"/>
      <c r="C33" s="231"/>
      <c r="D33" s="373" t="s">
        <v>2373</v>
      </c>
      <c r="E33" s="373"/>
      <c r="F33" s="373"/>
      <c r="G33" s="373"/>
      <c r="H33" s="373"/>
      <c r="I33" s="373"/>
      <c r="J33" s="373"/>
      <c r="K33" s="227"/>
    </row>
    <row r="34" spans="2:11" s="1" customFormat="1" ht="15" customHeight="1">
      <c r="B34" s="230"/>
      <c r="C34" s="231"/>
      <c r="D34" s="373" t="s">
        <v>2374</v>
      </c>
      <c r="E34" s="373"/>
      <c r="F34" s="373"/>
      <c r="G34" s="373"/>
      <c r="H34" s="373"/>
      <c r="I34" s="373"/>
      <c r="J34" s="373"/>
      <c r="K34" s="227"/>
    </row>
    <row r="35" spans="2:11" s="1" customFormat="1" ht="15" customHeight="1">
      <c r="B35" s="230"/>
      <c r="C35" s="231"/>
      <c r="D35" s="373" t="s">
        <v>2375</v>
      </c>
      <c r="E35" s="373"/>
      <c r="F35" s="373"/>
      <c r="G35" s="373"/>
      <c r="H35" s="373"/>
      <c r="I35" s="373"/>
      <c r="J35" s="373"/>
      <c r="K35" s="227"/>
    </row>
    <row r="36" spans="2:11" s="1" customFormat="1" ht="15" customHeight="1">
      <c r="B36" s="230"/>
      <c r="C36" s="231"/>
      <c r="D36" s="229"/>
      <c r="E36" s="232" t="s">
        <v>131</v>
      </c>
      <c r="F36" s="229"/>
      <c r="G36" s="373" t="s">
        <v>2376</v>
      </c>
      <c r="H36" s="373"/>
      <c r="I36" s="373"/>
      <c r="J36" s="373"/>
      <c r="K36" s="227"/>
    </row>
    <row r="37" spans="2:11" s="1" customFormat="1" ht="30.75" customHeight="1">
      <c r="B37" s="230"/>
      <c r="C37" s="231"/>
      <c r="D37" s="229"/>
      <c r="E37" s="232" t="s">
        <v>2377</v>
      </c>
      <c r="F37" s="229"/>
      <c r="G37" s="373" t="s">
        <v>2378</v>
      </c>
      <c r="H37" s="373"/>
      <c r="I37" s="373"/>
      <c r="J37" s="373"/>
      <c r="K37" s="227"/>
    </row>
    <row r="38" spans="2:11" s="1" customFormat="1" ht="15" customHeight="1">
      <c r="B38" s="230"/>
      <c r="C38" s="231"/>
      <c r="D38" s="229"/>
      <c r="E38" s="232" t="s">
        <v>53</v>
      </c>
      <c r="F38" s="229"/>
      <c r="G38" s="373" t="s">
        <v>2379</v>
      </c>
      <c r="H38" s="373"/>
      <c r="I38" s="373"/>
      <c r="J38" s="373"/>
      <c r="K38" s="227"/>
    </row>
    <row r="39" spans="2:11" s="1" customFormat="1" ht="15" customHeight="1">
      <c r="B39" s="230"/>
      <c r="C39" s="231"/>
      <c r="D39" s="229"/>
      <c r="E39" s="232" t="s">
        <v>54</v>
      </c>
      <c r="F39" s="229"/>
      <c r="G39" s="373" t="s">
        <v>2380</v>
      </c>
      <c r="H39" s="373"/>
      <c r="I39" s="373"/>
      <c r="J39" s="373"/>
      <c r="K39" s="227"/>
    </row>
    <row r="40" spans="2:11" s="1" customFormat="1" ht="15" customHeight="1">
      <c r="B40" s="230"/>
      <c r="C40" s="231"/>
      <c r="D40" s="229"/>
      <c r="E40" s="232" t="s">
        <v>132</v>
      </c>
      <c r="F40" s="229"/>
      <c r="G40" s="373" t="s">
        <v>2381</v>
      </c>
      <c r="H40" s="373"/>
      <c r="I40" s="373"/>
      <c r="J40" s="373"/>
      <c r="K40" s="227"/>
    </row>
    <row r="41" spans="2:11" s="1" customFormat="1" ht="15" customHeight="1">
      <c r="B41" s="230"/>
      <c r="C41" s="231"/>
      <c r="D41" s="229"/>
      <c r="E41" s="232" t="s">
        <v>133</v>
      </c>
      <c r="F41" s="229"/>
      <c r="G41" s="373" t="s">
        <v>2382</v>
      </c>
      <c r="H41" s="373"/>
      <c r="I41" s="373"/>
      <c r="J41" s="373"/>
      <c r="K41" s="227"/>
    </row>
    <row r="42" spans="2:11" s="1" customFormat="1" ht="15" customHeight="1">
      <c r="B42" s="230"/>
      <c r="C42" s="231"/>
      <c r="D42" s="229"/>
      <c r="E42" s="232" t="s">
        <v>2383</v>
      </c>
      <c r="F42" s="229"/>
      <c r="G42" s="373" t="s">
        <v>2384</v>
      </c>
      <c r="H42" s="373"/>
      <c r="I42" s="373"/>
      <c r="J42" s="373"/>
      <c r="K42" s="227"/>
    </row>
    <row r="43" spans="2:11" s="1" customFormat="1" ht="15" customHeight="1">
      <c r="B43" s="230"/>
      <c r="C43" s="231"/>
      <c r="D43" s="229"/>
      <c r="E43" s="232"/>
      <c r="F43" s="229"/>
      <c r="G43" s="373" t="s">
        <v>2385</v>
      </c>
      <c r="H43" s="373"/>
      <c r="I43" s="373"/>
      <c r="J43" s="373"/>
      <c r="K43" s="227"/>
    </row>
    <row r="44" spans="2:11" s="1" customFormat="1" ht="15" customHeight="1">
      <c r="B44" s="230"/>
      <c r="C44" s="231"/>
      <c r="D44" s="229"/>
      <c r="E44" s="232" t="s">
        <v>2386</v>
      </c>
      <c r="F44" s="229"/>
      <c r="G44" s="373" t="s">
        <v>2387</v>
      </c>
      <c r="H44" s="373"/>
      <c r="I44" s="373"/>
      <c r="J44" s="373"/>
      <c r="K44" s="227"/>
    </row>
    <row r="45" spans="2:11" s="1" customFormat="1" ht="15" customHeight="1">
      <c r="B45" s="230"/>
      <c r="C45" s="231"/>
      <c r="D45" s="229"/>
      <c r="E45" s="232" t="s">
        <v>135</v>
      </c>
      <c r="F45" s="229"/>
      <c r="G45" s="373" t="s">
        <v>2388</v>
      </c>
      <c r="H45" s="373"/>
      <c r="I45" s="373"/>
      <c r="J45" s="373"/>
      <c r="K45" s="227"/>
    </row>
    <row r="46" spans="2:11" s="1" customFormat="1" ht="12.75" customHeight="1">
      <c r="B46" s="230"/>
      <c r="C46" s="231"/>
      <c r="D46" s="229"/>
      <c r="E46" s="229"/>
      <c r="F46" s="229"/>
      <c r="G46" s="229"/>
      <c r="H46" s="229"/>
      <c r="I46" s="229"/>
      <c r="J46" s="229"/>
      <c r="K46" s="227"/>
    </row>
    <row r="47" spans="2:11" s="1" customFormat="1" ht="15" customHeight="1">
      <c r="B47" s="230"/>
      <c r="C47" s="231"/>
      <c r="D47" s="373" t="s">
        <v>2389</v>
      </c>
      <c r="E47" s="373"/>
      <c r="F47" s="373"/>
      <c r="G47" s="373"/>
      <c r="H47" s="373"/>
      <c r="I47" s="373"/>
      <c r="J47" s="373"/>
      <c r="K47" s="227"/>
    </row>
    <row r="48" spans="2:11" s="1" customFormat="1" ht="15" customHeight="1">
      <c r="B48" s="230"/>
      <c r="C48" s="231"/>
      <c r="D48" s="231"/>
      <c r="E48" s="373" t="s">
        <v>2390</v>
      </c>
      <c r="F48" s="373"/>
      <c r="G48" s="373"/>
      <c r="H48" s="373"/>
      <c r="I48" s="373"/>
      <c r="J48" s="373"/>
      <c r="K48" s="227"/>
    </row>
    <row r="49" spans="2:11" s="1" customFormat="1" ht="15" customHeight="1">
      <c r="B49" s="230"/>
      <c r="C49" s="231"/>
      <c r="D49" s="231"/>
      <c r="E49" s="373" t="s">
        <v>2391</v>
      </c>
      <c r="F49" s="373"/>
      <c r="G49" s="373"/>
      <c r="H49" s="373"/>
      <c r="I49" s="373"/>
      <c r="J49" s="373"/>
      <c r="K49" s="227"/>
    </row>
    <row r="50" spans="2:11" s="1" customFormat="1" ht="15" customHeight="1">
      <c r="B50" s="230"/>
      <c r="C50" s="231"/>
      <c r="D50" s="231"/>
      <c r="E50" s="373" t="s">
        <v>2392</v>
      </c>
      <c r="F50" s="373"/>
      <c r="G50" s="373"/>
      <c r="H50" s="373"/>
      <c r="I50" s="373"/>
      <c r="J50" s="373"/>
      <c r="K50" s="227"/>
    </row>
    <row r="51" spans="2:11" s="1" customFormat="1" ht="15" customHeight="1">
      <c r="B51" s="230"/>
      <c r="C51" s="231"/>
      <c r="D51" s="373" t="s">
        <v>2393</v>
      </c>
      <c r="E51" s="373"/>
      <c r="F51" s="373"/>
      <c r="G51" s="373"/>
      <c r="H51" s="373"/>
      <c r="I51" s="373"/>
      <c r="J51" s="373"/>
      <c r="K51" s="227"/>
    </row>
    <row r="52" spans="2:11" s="1" customFormat="1" ht="25.5" customHeight="1">
      <c r="B52" s="226"/>
      <c r="C52" s="374" t="s">
        <v>2394</v>
      </c>
      <c r="D52" s="374"/>
      <c r="E52" s="374"/>
      <c r="F52" s="374"/>
      <c r="G52" s="374"/>
      <c r="H52" s="374"/>
      <c r="I52" s="374"/>
      <c r="J52" s="374"/>
      <c r="K52" s="227"/>
    </row>
    <row r="53" spans="2:11" s="1" customFormat="1" ht="5.25" customHeight="1">
      <c r="B53" s="226"/>
      <c r="C53" s="228"/>
      <c r="D53" s="228"/>
      <c r="E53" s="228"/>
      <c r="F53" s="228"/>
      <c r="G53" s="228"/>
      <c r="H53" s="228"/>
      <c r="I53" s="228"/>
      <c r="J53" s="228"/>
      <c r="K53" s="227"/>
    </row>
    <row r="54" spans="2:11" s="1" customFormat="1" ht="15" customHeight="1">
      <c r="B54" s="226"/>
      <c r="C54" s="373" t="s">
        <v>2395</v>
      </c>
      <c r="D54" s="373"/>
      <c r="E54" s="373"/>
      <c r="F54" s="373"/>
      <c r="G54" s="373"/>
      <c r="H54" s="373"/>
      <c r="I54" s="373"/>
      <c r="J54" s="373"/>
      <c r="K54" s="227"/>
    </row>
    <row r="55" spans="2:11" s="1" customFormat="1" ht="15" customHeight="1">
      <c r="B55" s="226"/>
      <c r="C55" s="373" t="s">
        <v>2396</v>
      </c>
      <c r="D55" s="373"/>
      <c r="E55" s="373"/>
      <c r="F55" s="373"/>
      <c r="G55" s="373"/>
      <c r="H55" s="373"/>
      <c r="I55" s="373"/>
      <c r="J55" s="373"/>
      <c r="K55" s="227"/>
    </row>
    <row r="56" spans="2:11" s="1" customFormat="1" ht="12.75" customHeight="1">
      <c r="B56" s="226"/>
      <c r="C56" s="229"/>
      <c r="D56" s="229"/>
      <c r="E56" s="229"/>
      <c r="F56" s="229"/>
      <c r="G56" s="229"/>
      <c r="H56" s="229"/>
      <c r="I56" s="229"/>
      <c r="J56" s="229"/>
      <c r="K56" s="227"/>
    </row>
    <row r="57" spans="2:11" s="1" customFormat="1" ht="15" customHeight="1">
      <c r="B57" s="226"/>
      <c r="C57" s="373" t="s">
        <v>2397</v>
      </c>
      <c r="D57" s="373"/>
      <c r="E57" s="373"/>
      <c r="F57" s="373"/>
      <c r="G57" s="373"/>
      <c r="H57" s="373"/>
      <c r="I57" s="373"/>
      <c r="J57" s="373"/>
      <c r="K57" s="227"/>
    </row>
    <row r="58" spans="2:11" s="1" customFormat="1" ht="15" customHeight="1">
      <c r="B58" s="226"/>
      <c r="C58" s="231"/>
      <c r="D58" s="373" t="s">
        <v>2398</v>
      </c>
      <c r="E58" s="373"/>
      <c r="F58" s="373"/>
      <c r="G58" s="373"/>
      <c r="H58" s="373"/>
      <c r="I58" s="373"/>
      <c r="J58" s="373"/>
      <c r="K58" s="227"/>
    </row>
    <row r="59" spans="2:11" s="1" customFormat="1" ht="15" customHeight="1">
      <c r="B59" s="226"/>
      <c r="C59" s="231"/>
      <c r="D59" s="373" t="s">
        <v>2399</v>
      </c>
      <c r="E59" s="373"/>
      <c r="F59" s="373"/>
      <c r="G59" s="373"/>
      <c r="H59" s="373"/>
      <c r="I59" s="373"/>
      <c r="J59" s="373"/>
      <c r="K59" s="227"/>
    </row>
    <row r="60" spans="2:11" s="1" customFormat="1" ht="15" customHeight="1">
      <c r="B60" s="226"/>
      <c r="C60" s="231"/>
      <c r="D60" s="373" t="s">
        <v>2400</v>
      </c>
      <c r="E60" s="373"/>
      <c r="F60" s="373"/>
      <c r="G60" s="373"/>
      <c r="H60" s="373"/>
      <c r="I60" s="373"/>
      <c r="J60" s="373"/>
      <c r="K60" s="227"/>
    </row>
    <row r="61" spans="2:11" s="1" customFormat="1" ht="15" customHeight="1">
      <c r="B61" s="226"/>
      <c r="C61" s="231"/>
      <c r="D61" s="373" t="s">
        <v>2401</v>
      </c>
      <c r="E61" s="373"/>
      <c r="F61" s="373"/>
      <c r="G61" s="373"/>
      <c r="H61" s="373"/>
      <c r="I61" s="373"/>
      <c r="J61" s="373"/>
      <c r="K61" s="227"/>
    </row>
    <row r="62" spans="2:11" s="1" customFormat="1" ht="15" customHeight="1">
      <c r="B62" s="226"/>
      <c r="C62" s="231"/>
      <c r="D62" s="375" t="s">
        <v>2402</v>
      </c>
      <c r="E62" s="375"/>
      <c r="F62" s="375"/>
      <c r="G62" s="375"/>
      <c r="H62" s="375"/>
      <c r="I62" s="375"/>
      <c r="J62" s="375"/>
      <c r="K62" s="227"/>
    </row>
    <row r="63" spans="2:11" s="1" customFormat="1" ht="15" customHeight="1">
      <c r="B63" s="226"/>
      <c r="C63" s="231"/>
      <c r="D63" s="373" t="s">
        <v>2403</v>
      </c>
      <c r="E63" s="373"/>
      <c r="F63" s="373"/>
      <c r="G63" s="373"/>
      <c r="H63" s="373"/>
      <c r="I63" s="373"/>
      <c r="J63" s="373"/>
      <c r="K63" s="227"/>
    </row>
    <row r="64" spans="2:11" s="1" customFormat="1" ht="12.75" customHeight="1">
      <c r="B64" s="226"/>
      <c r="C64" s="231"/>
      <c r="D64" s="231"/>
      <c r="E64" s="234"/>
      <c r="F64" s="231"/>
      <c r="G64" s="231"/>
      <c r="H64" s="231"/>
      <c r="I64" s="231"/>
      <c r="J64" s="231"/>
      <c r="K64" s="227"/>
    </row>
    <row r="65" spans="2:11" s="1" customFormat="1" ht="15" customHeight="1">
      <c r="B65" s="226"/>
      <c r="C65" s="231"/>
      <c r="D65" s="373" t="s">
        <v>2404</v>
      </c>
      <c r="E65" s="373"/>
      <c r="F65" s="373"/>
      <c r="G65" s="373"/>
      <c r="H65" s="373"/>
      <c r="I65" s="373"/>
      <c r="J65" s="373"/>
      <c r="K65" s="227"/>
    </row>
    <row r="66" spans="2:11" s="1" customFormat="1" ht="15" customHeight="1">
      <c r="B66" s="226"/>
      <c r="C66" s="231"/>
      <c r="D66" s="375" t="s">
        <v>2405</v>
      </c>
      <c r="E66" s="375"/>
      <c r="F66" s="375"/>
      <c r="G66" s="375"/>
      <c r="H66" s="375"/>
      <c r="I66" s="375"/>
      <c r="J66" s="375"/>
      <c r="K66" s="227"/>
    </row>
    <row r="67" spans="2:11" s="1" customFormat="1" ht="15" customHeight="1">
      <c r="B67" s="226"/>
      <c r="C67" s="231"/>
      <c r="D67" s="373" t="s">
        <v>2406</v>
      </c>
      <c r="E67" s="373"/>
      <c r="F67" s="373"/>
      <c r="G67" s="373"/>
      <c r="H67" s="373"/>
      <c r="I67" s="373"/>
      <c r="J67" s="373"/>
      <c r="K67" s="227"/>
    </row>
    <row r="68" spans="2:11" s="1" customFormat="1" ht="15" customHeight="1">
      <c r="B68" s="226"/>
      <c r="C68" s="231"/>
      <c r="D68" s="373" t="s">
        <v>2407</v>
      </c>
      <c r="E68" s="373"/>
      <c r="F68" s="373"/>
      <c r="G68" s="373"/>
      <c r="H68" s="373"/>
      <c r="I68" s="373"/>
      <c r="J68" s="373"/>
      <c r="K68" s="227"/>
    </row>
    <row r="69" spans="2:11" s="1" customFormat="1" ht="15" customHeight="1">
      <c r="B69" s="226"/>
      <c r="C69" s="231"/>
      <c r="D69" s="373" t="s">
        <v>2408</v>
      </c>
      <c r="E69" s="373"/>
      <c r="F69" s="373"/>
      <c r="G69" s="373"/>
      <c r="H69" s="373"/>
      <c r="I69" s="373"/>
      <c r="J69" s="373"/>
      <c r="K69" s="227"/>
    </row>
    <row r="70" spans="2:11" s="1" customFormat="1" ht="15" customHeight="1">
      <c r="B70" s="226"/>
      <c r="C70" s="231"/>
      <c r="D70" s="373" t="s">
        <v>2409</v>
      </c>
      <c r="E70" s="373"/>
      <c r="F70" s="373"/>
      <c r="G70" s="373"/>
      <c r="H70" s="373"/>
      <c r="I70" s="373"/>
      <c r="J70" s="373"/>
      <c r="K70" s="227"/>
    </row>
    <row r="71" spans="2:11" s="1" customFormat="1" ht="12.75" customHeight="1">
      <c r="B71" s="235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2:11" s="1" customFormat="1" ht="18.75" customHeight="1">
      <c r="B72" s="238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s="1" customFormat="1" ht="18.75" customHeight="1">
      <c r="B73" s="239"/>
      <c r="C73" s="239"/>
      <c r="D73" s="239"/>
      <c r="E73" s="239"/>
      <c r="F73" s="239"/>
      <c r="G73" s="239"/>
      <c r="H73" s="239"/>
      <c r="I73" s="239"/>
      <c r="J73" s="239"/>
      <c r="K73" s="239"/>
    </row>
    <row r="74" spans="2:11" s="1" customFormat="1" ht="7.5" customHeight="1">
      <c r="B74" s="240"/>
      <c r="C74" s="241"/>
      <c r="D74" s="241"/>
      <c r="E74" s="241"/>
      <c r="F74" s="241"/>
      <c r="G74" s="241"/>
      <c r="H74" s="241"/>
      <c r="I74" s="241"/>
      <c r="J74" s="241"/>
      <c r="K74" s="242"/>
    </row>
    <row r="75" spans="2:11" s="1" customFormat="1" ht="45" customHeight="1">
      <c r="B75" s="243"/>
      <c r="C75" s="368" t="s">
        <v>2410</v>
      </c>
      <c r="D75" s="368"/>
      <c r="E75" s="368"/>
      <c r="F75" s="368"/>
      <c r="G75" s="368"/>
      <c r="H75" s="368"/>
      <c r="I75" s="368"/>
      <c r="J75" s="368"/>
      <c r="K75" s="244"/>
    </row>
    <row r="76" spans="2:11" s="1" customFormat="1" ht="17.25" customHeight="1">
      <c r="B76" s="243"/>
      <c r="C76" s="245" t="s">
        <v>2411</v>
      </c>
      <c r="D76" s="245"/>
      <c r="E76" s="245"/>
      <c r="F76" s="245" t="s">
        <v>2412</v>
      </c>
      <c r="G76" s="246"/>
      <c r="H76" s="245" t="s">
        <v>54</v>
      </c>
      <c r="I76" s="245" t="s">
        <v>57</v>
      </c>
      <c r="J76" s="245" t="s">
        <v>2413</v>
      </c>
      <c r="K76" s="244"/>
    </row>
    <row r="77" spans="2:11" s="1" customFormat="1" ht="17.25" customHeight="1">
      <c r="B77" s="243"/>
      <c r="C77" s="247" t="s">
        <v>2414</v>
      </c>
      <c r="D77" s="247"/>
      <c r="E77" s="247"/>
      <c r="F77" s="248" t="s">
        <v>2415</v>
      </c>
      <c r="G77" s="249"/>
      <c r="H77" s="247"/>
      <c r="I77" s="247"/>
      <c r="J77" s="247" t="s">
        <v>2416</v>
      </c>
      <c r="K77" s="244"/>
    </row>
    <row r="78" spans="2:11" s="1" customFormat="1" ht="5.25" customHeight="1">
      <c r="B78" s="243"/>
      <c r="C78" s="250"/>
      <c r="D78" s="250"/>
      <c r="E78" s="250"/>
      <c r="F78" s="250"/>
      <c r="G78" s="251"/>
      <c r="H78" s="250"/>
      <c r="I78" s="250"/>
      <c r="J78" s="250"/>
      <c r="K78" s="244"/>
    </row>
    <row r="79" spans="2:11" s="1" customFormat="1" ht="15" customHeight="1">
      <c r="B79" s="243"/>
      <c r="C79" s="232" t="s">
        <v>53</v>
      </c>
      <c r="D79" s="252"/>
      <c r="E79" s="252"/>
      <c r="F79" s="253" t="s">
        <v>2417</v>
      </c>
      <c r="G79" s="254"/>
      <c r="H79" s="232" t="s">
        <v>2418</v>
      </c>
      <c r="I79" s="232" t="s">
        <v>2419</v>
      </c>
      <c r="J79" s="232">
        <v>20</v>
      </c>
      <c r="K79" s="244"/>
    </row>
    <row r="80" spans="2:11" s="1" customFormat="1" ht="15" customHeight="1">
      <c r="B80" s="243"/>
      <c r="C80" s="232" t="s">
        <v>2420</v>
      </c>
      <c r="D80" s="232"/>
      <c r="E80" s="232"/>
      <c r="F80" s="253" t="s">
        <v>2417</v>
      </c>
      <c r="G80" s="254"/>
      <c r="H80" s="232" t="s">
        <v>2421</v>
      </c>
      <c r="I80" s="232" t="s">
        <v>2419</v>
      </c>
      <c r="J80" s="232">
        <v>120</v>
      </c>
      <c r="K80" s="244"/>
    </row>
    <row r="81" spans="2:11" s="1" customFormat="1" ht="15" customHeight="1">
      <c r="B81" s="255"/>
      <c r="C81" s="232" t="s">
        <v>2422</v>
      </c>
      <c r="D81" s="232"/>
      <c r="E81" s="232"/>
      <c r="F81" s="253" t="s">
        <v>2423</v>
      </c>
      <c r="G81" s="254"/>
      <c r="H81" s="232" t="s">
        <v>2424</v>
      </c>
      <c r="I81" s="232" t="s">
        <v>2419</v>
      </c>
      <c r="J81" s="232">
        <v>50</v>
      </c>
      <c r="K81" s="244"/>
    </row>
    <row r="82" spans="2:11" s="1" customFormat="1" ht="15" customHeight="1">
      <c r="B82" s="255"/>
      <c r="C82" s="232" t="s">
        <v>2425</v>
      </c>
      <c r="D82" s="232"/>
      <c r="E82" s="232"/>
      <c r="F82" s="253" t="s">
        <v>2417</v>
      </c>
      <c r="G82" s="254"/>
      <c r="H82" s="232" t="s">
        <v>2426</v>
      </c>
      <c r="I82" s="232" t="s">
        <v>2427</v>
      </c>
      <c r="J82" s="232"/>
      <c r="K82" s="244"/>
    </row>
    <row r="83" spans="2:11" s="1" customFormat="1" ht="15" customHeight="1">
      <c r="B83" s="255"/>
      <c r="C83" s="256" t="s">
        <v>2428</v>
      </c>
      <c r="D83" s="256"/>
      <c r="E83" s="256"/>
      <c r="F83" s="257" t="s">
        <v>2423</v>
      </c>
      <c r="G83" s="256"/>
      <c r="H83" s="256" t="s">
        <v>2429</v>
      </c>
      <c r="I83" s="256" t="s">
        <v>2419</v>
      </c>
      <c r="J83" s="256">
        <v>15</v>
      </c>
      <c r="K83" s="244"/>
    </row>
    <row r="84" spans="2:11" s="1" customFormat="1" ht="15" customHeight="1">
      <c r="B84" s="255"/>
      <c r="C84" s="256" t="s">
        <v>2430</v>
      </c>
      <c r="D84" s="256"/>
      <c r="E84" s="256"/>
      <c r="F84" s="257" t="s">
        <v>2423</v>
      </c>
      <c r="G84" s="256"/>
      <c r="H84" s="256" t="s">
        <v>2431</v>
      </c>
      <c r="I84" s="256" t="s">
        <v>2419</v>
      </c>
      <c r="J84" s="256">
        <v>15</v>
      </c>
      <c r="K84" s="244"/>
    </row>
    <row r="85" spans="2:11" s="1" customFormat="1" ht="15" customHeight="1">
      <c r="B85" s="255"/>
      <c r="C85" s="256" t="s">
        <v>2432</v>
      </c>
      <c r="D85" s="256"/>
      <c r="E85" s="256"/>
      <c r="F85" s="257" t="s">
        <v>2423</v>
      </c>
      <c r="G85" s="256"/>
      <c r="H85" s="256" t="s">
        <v>2433</v>
      </c>
      <c r="I85" s="256" t="s">
        <v>2419</v>
      </c>
      <c r="J85" s="256">
        <v>20</v>
      </c>
      <c r="K85" s="244"/>
    </row>
    <row r="86" spans="2:11" s="1" customFormat="1" ht="15" customHeight="1">
      <c r="B86" s="255"/>
      <c r="C86" s="256" t="s">
        <v>2434</v>
      </c>
      <c r="D86" s="256"/>
      <c r="E86" s="256"/>
      <c r="F86" s="257" t="s">
        <v>2423</v>
      </c>
      <c r="G86" s="256"/>
      <c r="H86" s="256" t="s">
        <v>2435</v>
      </c>
      <c r="I86" s="256" t="s">
        <v>2419</v>
      </c>
      <c r="J86" s="256">
        <v>20</v>
      </c>
      <c r="K86" s="244"/>
    </row>
    <row r="87" spans="2:11" s="1" customFormat="1" ht="15" customHeight="1">
      <c r="B87" s="255"/>
      <c r="C87" s="232" t="s">
        <v>2436</v>
      </c>
      <c r="D87" s="232"/>
      <c r="E87" s="232"/>
      <c r="F87" s="253" t="s">
        <v>2423</v>
      </c>
      <c r="G87" s="254"/>
      <c r="H87" s="232" t="s">
        <v>2437</v>
      </c>
      <c r="I87" s="232" t="s">
        <v>2419</v>
      </c>
      <c r="J87" s="232">
        <v>50</v>
      </c>
      <c r="K87" s="244"/>
    </row>
    <row r="88" spans="2:11" s="1" customFormat="1" ht="15" customHeight="1">
      <c r="B88" s="255"/>
      <c r="C88" s="232" t="s">
        <v>2438</v>
      </c>
      <c r="D88" s="232"/>
      <c r="E88" s="232"/>
      <c r="F88" s="253" t="s">
        <v>2423</v>
      </c>
      <c r="G88" s="254"/>
      <c r="H88" s="232" t="s">
        <v>2439</v>
      </c>
      <c r="I88" s="232" t="s">
        <v>2419</v>
      </c>
      <c r="J88" s="232">
        <v>20</v>
      </c>
      <c r="K88" s="244"/>
    </row>
    <row r="89" spans="2:11" s="1" customFormat="1" ht="15" customHeight="1">
      <c r="B89" s="255"/>
      <c r="C89" s="232" t="s">
        <v>2440</v>
      </c>
      <c r="D89" s="232"/>
      <c r="E89" s="232"/>
      <c r="F89" s="253" t="s">
        <v>2423</v>
      </c>
      <c r="G89" s="254"/>
      <c r="H89" s="232" t="s">
        <v>2441</v>
      </c>
      <c r="I89" s="232" t="s">
        <v>2419</v>
      </c>
      <c r="J89" s="232">
        <v>20</v>
      </c>
      <c r="K89" s="244"/>
    </row>
    <row r="90" spans="2:11" s="1" customFormat="1" ht="15" customHeight="1">
      <c r="B90" s="255"/>
      <c r="C90" s="232" t="s">
        <v>2442</v>
      </c>
      <c r="D90" s="232"/>
      <c r="E90" s="232"/>
      <c r="F90" s="253" t="s">
        <v>2423</v>
      </c>
      <c r="G90" s="254"/>
      <c r="H90" s="232" t="s">
        <v>2443</v>
      </c>
      <c r="I90" s="232" t="s">
        <v>2419</v>
      </c>
      <c r="J90" s="232">
        <v>50</v>
      </c>
      <c r="K90" s="244"/>
    </row>
    <row r="91" spans="2:11" s="1" customFormat="1" ht="15" customHeight="1">
      <c r="B91" s="255"/>
      <c r="C91" s="232" t="s">
        <v>2444</v>
      </c>
      <c r="D91" s="232"/>
      <c r="E91" s="232"/>
      <c r="F91" s="253" t="s">
        <v>2423</v>
      </c>
      <c r="G91" s="254"/>
      <c r="H91" s="232" t="s">
        <v>2444</v>
      </c>
      <c r="I91" s="232" t="s">
        <v>2419</v>
      </c>
      <c r="J91" s="232">
        <v>50</v>
      </c>
      <c r="K91" s="244"/>
    </row>
    <row r="92" spans="2:11" s="1" customFormat="1" ht="15" customHeight="1">
      <c r="B92" s="255"/>
      <c r="C92" s="232" t="s">
        <v>2445</v>
      </c>
      <c r="D92" s="232"/>
      <c r="E92" s="232"/>
      <c r="F92" s="253" t="s">
        <v>2423</v>
      </c>
      <c r="G92" s="254"/>
      <c r="H92" s="232" t="s">
        <v>2446</v>
      </c>
      <c r="I92" s="232" t="s">
        <v>2419</v>
      </c>
      <c r="J92" s="232">
        <v>255</v>
      </c>
      <c r="K92" s="244"/>
    </row>
    <row r="93" spans="2:11" s="1" customFormat="1" ht="15" customHeight="1">
      <c r="B93" s="255"/>
      <c r="C93" s="232" t="s">
        <v>2447</v>
      </c>
      <c r="D93" s="232"/>
      <c r="E93" s="232"/>
      <c r="F93" s="253" t="s">
        <v>2417</v>
      </c>
      <c r="G93" s="254"/>
      <c r="H93" s="232" t="s">
        <v>2448</v>
      </c>
      <c r="I93" s="232" t="s">
        <v>2449</v>
      </c>
      <c r="J93" s="232"/>
      <c r="K93" s="244"/>
    </row>
    <row r="94" spans="2:11" s="1" customFormat="1" ht="15" customHeight="1">
      <c r="B94" s="255"/>
      <c r="C94" s="232" t="s">
        <v>2450</v>
      </c>
      <c r="D94" s="232"/>
      <c r="E94" s="232"/>
      <c r="F94" s="253" t="s">
        <v>2417</v>
      </c>
      <c r="G94" s="254"/>
      <c r="H94" s="232" t="s">
        <v>2451</v>
      </c>
      <c r="I94" s="232" t="s">
        <v>2452</v>
      </c>
      <c r="J94" s="232"/>
      <c r="K94" s="244"/>
    </row>
    <row r="95" spans="2:11" s="1" customFormat="1" ht="15" customHeight="1">
      <c r="B95" s="255"/>
      <c r="C95" s="232" t="s">
        <v>2453</v>
      </c>
      <c r="D95" s="232"/>
      <c r="E95" s="232"/>
      <c r="F95" s="253" t="s">
        <v>2417</v>
      </c>
      <c r="G95" s="254"/>
      <c r="H95" s="232" t="s">
        <v>2453</v>
      </c>
      <c r="I95" s="232" t="s">
        <v>2452</v>
      </c>
      <c r="J95" s="232"/>
      <c r="K95" s="244"/>
    </row>
    <row r="96" spans="2:11" s="1" customFormat="1" ht="15" customHeight="1">
      <c r="B96" s="255"/>
      <c r="C96" s="232" t="s">
        <v>38</v>
      </c>
      <c r="D96" s="232"/>
      <c r="E96" s="232"/>
      <c r="F96" s="253" t="s">
        <v>2417</v>
      </c>
      <c r="G96" s="254"/>
      <c r="H96" s="232" t="s">
        <v>2454</v>
      </c>
      <c r="I96" s="232" t="s">
        <v>2452</v>
      </c>
      <c r="J96" s="232"/>
      <c r="K96" s="244"/>
    </row>
    <row r="97" spans="2:11" s="1" customFormat="1" ht="15" customHeight="1">
      <c r="B97" s="255"/>
      <c r="C97" s="232" t="s">
        <v>48</v>
      </c>
      <c r="D97" s="232"/>
      <c r="E97" s="232"/>
      <c r="F97" s="253" t="s">
        <v>2417</v>
      </c>
      <c r="G97" s="254"/>
      <c r="H97" s="232" t="s">
        <v>2455</v>
      </c>
      <c r="I97" s="232" t="s">
        <v>2452</v>
      </c>
      <c r="J97" s="232"/>
      <c r="K97" s="244"/>
    </row>
    <row r="98" spans="2:11" s="1" customFormat="1" ht="15" customHeight="1">
      <c r="B98" s="258"/>
      <c r="C98" s="259"/>
      <c r="D98" s="259"/>
      <c r="E98" s="259"/>
      <c r="F98" s="259"/>
      <c r="G98" s="259"/>
      <c r="H98" s="259"/>
      <c r="I98" s="259"/>
      <c r="J98" s="259"/>
      <c r="K98" s="260"/>
    </row>
    <row r="99" spans="2:11" s="1" customFormat="1" ht="18.7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1"/>
    </row>
    <row r="100" spans="2:11" s="1" customFormat="1" ht="18.75" customHeight="1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s="1" customFormat="1" ht="7.5" customHeight="1">
      <c r="B101" s="240"/>
      <c r="C101" s="241"/>
      <c r="D101" s="241"/>
      <c r="E101" s="241"/>
      <c r="F101" s="241"/>
      <c r="G101" s="241"/>
      <c r="H101" s="241"/>
      <c r="I101" s="241"/>
      <c r="J101" s="241"/>
      <c r="K101" s="242"/>
    </row>
    <row r="102" spans="2:11" s="1" customFormat="1" ht="45" customHeight="1">
      <c r="B102" s="243"/>
      <c r="C102" s="368" t="s">
        <v>2456</v>
      </c>
      <c r="D102" s="368"/>
      <c r="E102" s="368"/>
      <c r="F102" s="368"/>
      <c r="G102" s="368"/>
      <c r="H102" s="368"/>
      <c r="I102" s="368"/>
      <c r="J102" s="368"/>
      <c r="K102" s="244"/>
    </row>
    <row r="103" spans="2:11" s="1" customFormat="1" ht="17.25" customHeight="1">
      <c r="B103" s="243"/>
      <c r="C103" s="245" t="s">
        <v>2411</v>
      </c>
      <c r="D103" s="245"/>
      <c r="E103" s="245"/>
      <c r="F103" s="245" t="s">
        <v>2412</v>
      </c>
      <c r="G103" s="246"/>
      <c r="H103" s="245" t="s">
        <v>54</v>
      </c>
      <c r="I103" s="245" t="s">
        <v>57</v>
      </c>
      <c r="J103" s="245" t="s">
        <v>2413</v>
      </c>
      <c r="K103" s="244"/>
    </row>
    <row r="104" spans="2:11" s="1" customFormat="1" ht="17.25" customHeight="1">
      <c r="B104" s="243"/>
      <c r="C104" s="247" t="s">
        <v>2414</v>
      </c>
      <c r="D104" s="247"/>
      <c r="E104" s="247"/>
      <c r="F104" s="248" t="s">
        <v>2415</v>
      </c>
      <c r="G104" s="249"/>
      <c r="H104" s="247"/>
      <c r="I104" s="247"/>
      <c r="J104" s="247" t="s">
        <v>2416</v>
      </c>
      <c r="K104" s="244"/>
    </row>
    <row r="105" spans="2:11" s="1" customFormat="1" ht="5.25" customHeight="1">
      <c r="B105" s="243"/>
      <c r="C105" s="245"/>
      <c r="D105" s="245"/>
      <c r="E105" s="245"/>
      <c r="F105" s="245"/>
      <c r="G105" s="263"/>
      <c r="H105" s="245"/>
      <c r="I105" s="245"/>
      <c r="J105" s="245"/>
      <c r="K105" s="244"/>
    </row>
    <row r="106" spans="2:11" s="1" customFormat="1" ht="15" customHeight="1">
      <c r="B106" s="243"/>
      <c r="C106" s="232" t="s">
        <v>53</v>
      </c>
      <c r="D106" s="252"/>
      <c r="E106" s="252"/>
      <c r="F106" s="253" t="s">
        <v>2417</v>
      </c>
      <c r="G106" s="232"/>
      <c r="H106" s="232" t="s">
        <v>2457</v>
      </c>
      <c r="I106" s="232" t="s">
        <v>2419</v>
      </c>
      <c r="J106" s="232">
        <v>20</v>
      </c>
      <c r="K106" s="244"/>
    </row>
    <row r="107" spans="2:11" s="1" customFormat="1" ht="15" customHeight="1">
      <c r="B107" s="243"/>
      <c r="C107" s="232" t="s">
        <v>2420</v>
      </c>
      <c r="D107" s="232"/>
      <c r="E107" s="232"/>
      <c r="F107" s="253" t="s">
        <v>2417</v>
      </c>
      <c r="G107" s="232"/>
      <c r="H107" s="232" t="s">
        <v>2457</v>
      </c>
      <c r="I107" s="232" t="s">
        <v>2419</v>
      </c>
      <c r="J107" s="232">
        <v>120</v>
      </c>
      <c r="K107" s="244"/>
    </row>
    <row r="108" spans="2:11" s="1" customFormat="1" ht="15" customHeight="1">
      <c r="B108" s="255"/>
      <c r="C108" s="232" t="s">
        <v>2422</v>
      </c>
      <c r="D108" s="232"/>
      <c r="E108" s="232"/>
      <c r="F108" s="253" t="s">
        <v>2423</v>
      </c>
      <c r="G108" s="232"/>
      <c r="H108" s="232" t="s">
        <v>2457</v>
      </c>
      <c r="I108" s="232" t="s">
        <v>2419</v>
      </c>
      <c r="J108" s="232">
        <v>50</v>
      </c>
      <c r="K108" s="244"/>
    </row>
    <row r="109" spans="2:11" s="1" customFormat="1" ht="15" customHeight="1">
      <c r="B109" s="255"/>
      <c r="C109" s="232" t="s">
        <v>2425</v>
      </c>
      <c r="D109" s="232"/>
      <c r="E109" s="232"/>
      <c r="F109" s="253" t="s">
        <v>2417</v>
      </c>
      <c r="G109" s="232"/>
      <c r="H109" s="232" t="s">
        <v>2457</v>
      </c>
      <c r="I109" s="232" t="s">
        <v>2427</v>
      </c>
      <c r="J109" s="232"/>
      <c r="K109" s="244"/>
    </row>
    <row r="110" spans="2:11" s="1" customFormat="1" ht="15" customHeight="1">
      <c r="B110" s="255"/>
      <c r="C110" s="232" t="s">
        <v>2436</v>
      </c>
      <c r="D110" s="232"/>
      <c r="E110" s="232"/>
      <c r="F110" s="253" t="s">
        <v>2423</v>
      </c>
      <c r="G110" s="232"/>
      <c r="H110" s="232" t="s">
        <v>2457</v>
      </c>
      <c r="I110" s="232" t="s">
        <v>2419</v>
      </c>
      <c r="J110" s="232">
        <v>50</v>
      </c>
      <c r="K110" s="244"/>
    </row>
    <row r="111" spans="2:11" s="1" customFormat="1" ht="15" customHeight="1">
      <c r="B111" s="255"/>
      <c r="C111" s="232" t="s">
        <v>2444</v>
      </c>
      <c r="D111" s="232"/>
      <c r="E111" s="232"/>
      <c r="F111" s="253" t="s">
        <v>2423</v>
      </c>
      <c r="G111" s="232"/>
      <c r="H111" s="232" t="s">
        <v>2457</v>
      </c>
      <c r="I111" s="232" t="s">
        <v>2419</v>
      </c>
      <c r="J111" s="232">
        <v>50</v>
      </c>
      <c r="K111" s="244"/>
    </row>
    <row r="112" spans="2:11" s="1" customFormat="1" ht="15" customHeight="1">
      <c r="B112" s="255"/>
      <c r="C112" s="232" t="s">
        <v>2442</v>
      </c>
      <c r="D112" s="232"/>
      <c r="E112" s="232"/>
      <c r="F112" s="253" t="s">
        <v>2423</v>
      </c>
      <c r="G112" s="232"/>
      <c r="H112" s="232" t="s">
        <v>2457</v>
      </c>
      <c r="I112" s="232" t="s">
        <v>2419</v>
      </c>
      <c r="J112" s="232">
        <v>50</v>
      </c>
      <c r="K112" s="244"/>
    </row>
    <row r="113" spans="2:11" s="1" customFormat="1" ht="15" customHeight="1">
      <c r="B113" s="255"/>
      <c r="C113" s="232" t="s">
        <v>53</v>
      </c>
      <c r="D113" s="232"/>
      <c r="E113" s="232"/>
      <c r="F113" s="253" t="s">
        <v>2417</v>
      </c>
      <c r="G113" s="232"/>
      <c r="H113" s="232" t="s">
        <v>2458</v>
      </c>
      <c r="I113" s="232" t="s">
        <v>2419</v>
      </c>
      <c r="J113" s="232">
        <v>20</v>
      </c>
      <c r="K113" s="244"/>
    </row>
    <row r="114" spans="2:11" s="1" customFormat="1" ht="15" customHeight="1">
      <c r="B114" s="255"/>
      <c r="C114" s="232" t="s">
        <v>2459</v>
      </c>
      <c r="D114" s="232"/>
      <c r="E114" s="232"/>
      <c r="F114" s="253" t="s">
        <v>2417</v>
      </c>
      <c r="G114" s="232"/>
      <c r="H114" s="232" t="s">
        <v>2460</v>
      </c>
      <c r="I114" s="232" t="s">
        <v>2419</v>
      </c>
      <c r="J114" s="232">
        <v>120</v>
      </c>
      <c r="K114" s="244"/>
    </row>
    <row r="115" spans="2:11" s="1" customFormat="1" ht="15" customHeight="1">
      <c r="B115" s="255"/>
      <c r="C115" s="232" t="s">
        <v>38</v>
      </c>
      <c r="D115" s="232"/>
      <c r="E115" s="232"/>
      <c r="F115" s="253" t="s">
        <v>2417</v>
      </c>
      <c r="G115" s="232"/>
      <c r="H115" s="232" t="s">
        <v>2461</v>
      </c>
      <c r="I115" s="232" t="s">
        <v>2452</v>
      </c>
      <c r="J115" s="232"/>
      <c r="K115" s="244"/>
    </row>
    <row r="116" spans="2:11" s="1" customFormat="1" ht="15" customHeight="1">
      <c r="B116" s="255"/>
      <c r="C116" s="232" t="s">
        <v>48</v>
      </c>
      <c r="D116" s="232"/>
      <c r="E116" s="232"/>
      <c r="F116" s="253" t="s">
        <v>2417</v>
      </c>
      <c r="G116" s="232"/>
      <c r="H116" s="232" t="s">
        <v>2462</v>
      </c>
      <c r="I116" s="232" t="s">
        <v>2452</v>
      </c>
      <c r="J116" s="232"/>
      <c r="K116" s="244"/>
    </row>
    <row r="117" spans="2:11" s="1" customFormat="1" ht="15" customHeight="1">
      <c r="B117" s="255"/>
      <c r="C117" s="232" t="s">
        <v>57</v>
      </c>
      <c r="D117" s="232"/>
      <c r="E117" s="232"/>
      <c r="F117" s="253" t="s">
        <v>2417</v>
      </c>
      <c r="G117" s="232"/>
      <c r="H117" s="232" t="s">
        <v>2463</v>
      </c>
      <c r="I117" s="232" t="s">
        <v>2464</v>
      </c>
      <c r="J117" s="232"/>
      <c r="K117" s="244"/>
    </row>
    <row r="118" spans="2:11" s="1" customFormat="1" ht="15" customHeight="1">
      <c r="B118" s="258"/>
      <c r="C118" s="264"/>
      <c r="D118" s="264"/>
      <c r="E118" s="264"/>
      <c r="F118" s="264"/>
      <c r="G118" s="264"/>
      <c r="H118" s="264"/>
      <c r="I118" s="264"/>
      <c r="J118" s="264"/>
      <c r="K118" s="260"/>
    </row>
    <row r="119" spans="2:11" s="1" customFormat="1" ht="18.75" customHeight="1">
      <c r="B119" s="265"/>
      <c r="C119" s="266"/>
      <c r="D119" s="266"/>
      <c r="E119" s="266"/>
      <c r="F119" s="267"/>
      <c r="G119" s="266"/>
      <c r="H119" s="266"/>
      <c r="I119" s="266"/>
      <c r="J119" s="266"/>
      <c r="K119" s="265"/>
    </row>
    <row r="120" spans="2:11" s="1" customFormat="1" ht="18.75" customHeight="1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s="1" customFormat="1" ht="7.5" customHeight="1">
      <c r="B121" s="268"/>
      <c r="C121" s="269"/>
      <c r="D121" s="269"/>
      <c r="E121" s="269"/>
      <c r="F121" s="269"/>
      <c r="G121" s="269"/>
      <c r="H121" s="269"/>
      <c r="I121" s="269"/>
      <c r="J121" s="269"/>
      <c r="K121" s="270"/>
    </row>
    <row r="122" spans="2:11" s="1" customFormat="1" ht="45" customHeight="1">
      <c r="B122" s="271"/>
      <c r="C122" s="369" t="s">
        <v>2465</v>
      </c>
      <c r="D122" s="369"/>
      <c r="E122" s="369"/>
      <c r="F122" s="369"/>
      <c r="G122" s="369"/>
      <c r="H122" s="369"/>
      <c r="I122" s="369"/>
      <c r="J122" s="369"/>
      <c r="K122" s="272"/>
    </row>
    <row r="123" spans="2:11" s="1" customFormat="1" ht="17.25" customHeight="1">
      <c r="B123" s="273"/>
      <c r="C123" s="245" t="s">
        <v>2411</v>
      </c>
      <c r="D123" s="245"/>
      <c r="E123" s="245"/>
      <c r="F123" s="245" t="s">
        <v>2412</v>
      </c>
      <c r="G123" s="246"/>
      <c r="H123" s="245" t="s">
        <v>54</v>
      </c>
      <c r="I123" s="245" t="s">
        <v>57</v>
      </c>
      <c r="J123" s="245" t="s">
        <v>2413</v>
      </c>
      <c r="K123" s="274"/>
    </row>
    <row r="124" spans="2:11" s="1" customFormat="1" ht="17.25" customHeight="1">
      <c r="B124" s="273"/>
      <c r="C124" s="247" t="s">
        <v>2414</v>
      </c>
      <c r="D124" s="247"/>
      <c r="E124" s="247"/>
      <c r="F124" s="248" t="s">
        <v>2415</v>
      </c>
      <c r="G124" s="249"/>
      <c r="H124" s="247"/>
      <c r="I124" s="247"/>
      <c r="J124" s="247" t="s">
        <v>2416</v>
      </c>
      <c r="K124" s="274"/>
    </row>
    <row r="125" spans="2:11" s="1" customFormat="1" ht="5.25" customHeight="1">
      <c r="B125" s="275"/>
      <c r="C125" s="250"/>
      <c r="D125" s="250"/>
      <c r="E125" s="250"/>
      <c r="F125" s="250"/>
      <c r="G125" s="276"/>
      <c r="H125" s="250"/>
      <c r="I125" s="250"/>
      <c r="J125" s="250"/>
      <c r="K125" s="277"/>
    </row>
    <row r="126" spans="2:11" s="1" customFormat="1" ht="15" customHeight="1">
      <c r="B126" s="275"/>
      <c r="C126" s="232" t="s">
        <v>2420</v>
      </c>
      <c r="D126" s="252"/>
      <c r="E126" s="252"/>
      <c r="F126" s="253" t="s">
        <v>2417</v>
      </c>
      <c r="G126" s="232"/>
      <c r="H126" s="232" t="s">
        <v>2457</v>
      </c>
      <c r="I126" s="232" t="s">
        <v>2419</v>
      </c>
      <c r="J126" s="232">
        <v>120</v>
      </c>
      <c r="K126" s="278"/>
    </row>
    <row r="127" spans="2:11" s="1" customFormat="1" ht="15" customHeight="1">
      <c r="B127" s="275"/>
      <c r="C127" s="232" t="s">
        <v>2466</v>
      </c>
      <c r="D127" s="232"/>
      <c r="E127" s="232"/>
      <c r="F127" s="253" t="s">
        <v>2417</v>
      </c>
      <c r="G127" s="232"/>
      <c r="H127" s="232" t="s">
        <v>2467</v>
      </c>
      <c r="I127" s="232" t="s">
        <v>2419</v>
      </c>
      <c r="J127" s="232" t="s">
        <v>2468</v>
      </c>
      <c r="K127" s="278"/>
    </row>
    <row r="128" spans="2:11" s="1" customFormat="1" ht="15" customHeight="1">
      <c r="B128" s="275"/>
      <c r="C128" s="232" t="s">
        <v>2365</v>
      </c>
      <c r="D128" s="232"/>
      <c r="E128" s="232"/>
      <c r="F128" s="253" t="s">
        <v>2417</v>
      </c>
      <c r="G128" s="232"/>
      <c r="H128" s="232" t="s">
        <v>2469</v>
      </c>
      <c r="I128" s="232" t="s">
        <v>2419</v>
      </c>
      <c r="J128" s="232" t="s">
        <v>2468</v>
      </c>
      <c r="K128" s="278"/>
    </row>
    <row r="129" spans="2:11" s="1" customFormat="1" ht="15" customHeight="1">
      <c r="B129" s="275"/>
      <c r="C129" s="232" t="s">
        <v>2428</v>
      </c>
      <c r="D129" s="232"/>
      <c r="E129" s="232"/>
      <c r="F129" s="253" t="s">
        <v>2423</v>
      </c>
      <c r="G129" s="232"/>
      <c r="H129" s="232" t="s">
        <v>2429</v>
      </c>
      <c r="I129" s="232" t="s">
        <v>2419</v>
      </c>
      <c r="J129" s="232">
        <v>15</v>
      </c>
      <c r="K129" s="278"/>
    </row>
    <row r="130" spans="2:11" s="1" customFormat="1" ht="15" customHeight="1">
      <c r="B130" s="275"/>
      <c r="C130" s="256" t="s">
        <v>2430</v>
      </c>
      <c r="D130" s="256"/>
      <c r="E130" s="256"/>
      <c r="F130" s="257" t="s">
        <v>2423</v>
      </c>
      <c r="G130" s="256"/>
      <c r="H130" s="256" t="s">
        <v>2431</v>
      </c>
      <c r="I130" s="256" t="s">
        <v>2419</v>
      </c>
      <c r="J130" s="256">
        <v>15</v>
      </c>
      <c r="K130" s="278"/>
    </row>
    <row r="131" spans="2:11" s="1" customFormat="1" ht="15" customHeight="1">
      <c r="B131" s="275"/>
      <c r="C131" s="256" t="s">
        <v>2432</v>
      </c>
      <c r="D131" s="256"/>
      <c r="E131" s="256"/>
      <c r="F131" s="257" t="s">
        <v>2423</v>
      </c>
      <c r="G131" s="256"/>
      <c r="H131" s="256" t="s">
        <v>2433</v>
      </c>
      <c r="I131" s="256" t="s">
        <v>2419</v>
      </c>
      <c r="J131" s="256">
        <v>20</v>
      </c>
      <c r="K131" s="278"/>
    </row>
    <row r="132" spans="2:11" s="1" customFormat="1" ht="15" customHeight="1">
      <c r="B132" s="275"/>
      <c r="C132" s="256" t="s">
        <v>2434</v>
      </c>
      <c r="D132" s="256"/>
      <c r="E132" s="256"/>
      <c r="F132" s="257" t="s">
        <v>2423</v>
      </c>
      <c r="G132" s="256"/>
      <c r="H132" s="256" t="s">
        <v>2435</v>
      </c>
      <c r="I132" s="256" t="s">
        <v>2419</v>
      </c>
      <c r="J132" s="256">
        <v>20</v>
      </c>
      <c r="K132" s="278"/>
    </row>
    <row r="133" spans="2:11" s="1" customFormat="1" ht="15" customHeight="1">
      <c r="B133" s="275"/>
      <c r="C133" s="232" t="s">
        <v>2422</v>
      </c>
      <c r="D133" s="232"/>
      <c r="E133" s="232"/>
      <c r="F133" s="253" t="s">
        <v>2423</v>
      </c>
      <c r="G133" s="232"/>
      <c r="H133" s="232" t="s">
        <v>2457</v>
      </c>
      <c r="I133" s="232" t="s">
        <v>2419</v>
      </c>
      <c r="J133" s="232">
        <v>50</v>
      </c>
      <c r="K133" s="278"/>
    </row>
    <row r="134" spans="2:11" s="1" customFormat="1" ht="15" customHeight="1">
      <c r="B134" s="275"/>
      <c r="C134" s="232" t="s">
        <v>2436</v>
      </c>
      <c r="D134" s="232"/>
      <c r="E134" s="232"/>
      <c r="F134" s="253" t="s">
        <v>2423</v>
      </c>
      <c r="G134" s="232"/>
      <c r="H134" s="232" t="s">
        <v>2457</v>
      </c>
      <c r="I134" s="232" t="s">
        <v>2419</v>
      </c>
      <c r="J134" s="232">
        <v>50</v>
      </c>
      <c r="K134" s="278"/>
    </row>
    <row r="135" spans="2:11" s="1" customFormat="1" ht="15" customHeight="1">
      <c r="B135" s="275"/>
      <c r="C135" s="232" t="s">
        <v>2442</v>
      </c>
      <c r="D135" s="232"/>
      <c r="E135" s="232"/>
      <c r="F135" s="253" t="s">
        <v>2423</v>
      </c>
      <c r="G135" s="232"/>
      <c r="H135" s="232" t="s">
        <v>2457</v>
      </c>
      <c r="I135" s="232" t="s">
        <v>2419</v>
      </c>
      <c r="J135" s="232">
        <v>50</v>
      </c>
      <c r="K135" s="278"/>
    </row>
    <row r="136" spans="2:11" s="1" customFormat="1" ht="15" customHeight="1">
      <c r="B136" s="275"/>
      <c r="C136" s="232" t="s">
        <v>2444</v>
      </c>
      <c r="D136" s="232"/>
      <c r="E136" s="232"/>
      <c r="F136" s="253" t="s">
        <v>2423</v>
      </c>
      <c r="G136" s="232"/>
      <c r="H136" s="232" t="s">
        <v>2457</v>
      </c>
      <c r="I136" s="232" t="s">
        <v>2419</v>
      </c>
      <c r="J136" s="232">
        <v>50</v>
      </c>
      <c r="K136" s="278"/>
    </row>
    <row r="137" spans="2:11" s="1" customFormat="1" ht="15" customHeight="1">
      <c r="B137" s="275"/>
      <c r="C137" s="232" t="s">
        <v>2445</v>
      </c>
      <c r="D137" s="232"/>
      <c r="E137" s="232"/>
      <c r="F137" s="253" t="s">
        <v>2423</v>
      </c>
      <c r="G137" s="232"/>
      <c r="H137" s="232" t="s">
        <v>2470</v>
      </c>
      <c r="I137" s="232" t="s">
        <v>2419</v>
      </c>
      <c r="J137" s="232">
        <v>255</v>
      </c>
      <c r="K137" s="278"/>
    </row>
    <row r="138" spans="2:11" s="1" customFormat="1" ht="15" customHeight="1">
      <c r="B138" s="275"/>
      <c r="C138" s="232" t="s">
        <v>2447</v>
      </c>
      <c r="D138" s="232"/>
      <c r="E138" s="232"/>
      <c r="F138" s="253" t="s">
        <v>2417</v>
      </c>
      <c r="G138" s="232"/>
      <c r="H138" s="232" t="s">
        <v>2471</v>
      </c>
      <c r="I138" s="232" t="s">
        <v>2449</v>
      </c>
      <c r="J138" s="232"/>
      <c r="K138" s="278"/>
    </row>
    <row r="139" spans="2:11" s="1" customFormat="1" ht="15" customHeight="1">
      <c r="B139" s="275"/>
      <c r="C139" s="232" t="s">
        <v>2450</v>
      </c>
      <c r="D139" s="232"/>
      <c r="E139" s="232"/>
      <c r="F139" s="253" t="s">
        <v>2417</v>
      </c>
      <c r="G139" s="232"/>
      <c r="H139" s="232" t="s">
        <v>2472</v>
      </c>
      <c r="I139" s="232" t="s">
        <v>2452</v>
      </c>
      <c r="J139" s="232"/>
      <c r="K139" s="278"/>
    </row>
    <row r="140" spans="2:11" s="1" customFormat="1" ht="15" customHeight="1">
      <c r="B140" s="275"/>
      <c r="C140" s="232" t="s">
        <v>2453</v>
      </c>
      <c r="D140" s="232"/>
      <c r="E140" s="232"/>
      <c r="F140" s="253" t="s">
        <v>2417</v>
      </c>
      <c r="G140" s="232"/>
      <c r="H140" s="232" t="s">
        <v>2453</v>
      </c>
      <c r="I140" s="232" t="s">
        <v>2452</v>
      </c>
      <c r="J140" s="232"/>
      <c r="K140" s="278"/>
    </row>
    <row r="141" spans="2:11" s="1" customFormat="1" ht="15" customHeight="1">
      <c r="B141" s="275"/>
      <c r="C141" s="232" t="s">
        <v>38</v>
      </c>
      <c r="D141" s="232"/>
      <c r="E141" s="232"/>
      <c r="F141" s="253" t="s">
        <v>2417</v>
      </c>
      <c r="G141" s="232"/>
      <c r="H141" s="232" t="s">
        <v>2473</v>
      </c>
      <c r="I141" s="232" t="s">
        <v>2452</v>
      </c>
      <c r="J141" s="232"/>
      <c r="K141" s="278"/>
    </row>
    <row r="142" spans="2:11" s="1" customFormat="1" ht="15" customHeight="1">
      <c r="B142" s="275"/>
      <c r="C142" s="232" t="s">
        <v>2474</v>
      </c>
      <c r="D142" s="232"/>
      <c r="E142" s="232"/>
      <c r="F142" s="253" t="s">
        <v>2417</v>
      </c>
      <c r="G142" s="232"/>
      <c r="H142" s="232" t="s">
        <v>2475</v>
      </c>
      <c r="I142" s="232" t="s">
        <v>2452</v>
      </c>
      <c r="J142" s="232"/>
      <c r="K142" s="278"/>
    </row>
    <row r="143" spans="2:11" s="1" customFormat="1" ht="15" customHeight="1">
      <c r="B143" s="279"/>
      <c r="C143" s="280"/>
      <c r="D143" s="280"/>
      <c r="E143" s="280"/>
      <c r="F143" s="280"/>
      <c r="G143" s="280"/>
      <c r="H143" s="280"/>
      <c r="I143" s="280"/>
      <c r="J143" s="280"/>
      <c r="K143" s="281"/>
    </row>
    <row r="144" spans="2:11" s="1" customFormat="1" ht="18.75" customHeight="1">
      <c r="B144" s="266"/>
      <c r="C144" s="266"/>
      <c r="D144" s="266"/>
      <c r="E144" s="266"/>
      <c r="F144" s="267"/>
      <c r="G144" s="266"/>
      <c r="H144" s="266"/>
      <c r="I144" s="266"/>
      <c r="J144" s="266"/>
      <c r="K144" s="266"/>
    </row>
    <row r="145" spans="2:11" s="1" customFormat="1" ht="18.75" customHeight="1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2:11" s="1" customFormat="1" ht="7.5" customHeight="1">
      <c r="B146" s="240"/>
      <c r="C146" s="241"/>
      <c r="D146" s="241"/>
      <c r="E146" s="241"/>
      <c r="F146" s="241"/>
      <c r="G146" s="241"/>
      <c r="H146" s="241"/>
      <c r="I146" s="241"/>
      <c r="J146" s="241"/>
      <c r="K146" s="242"/>
    </row>
    <row r="147" spans="2:11" s="1" customFormat="1" ht="45" customHeight="1">
      <c r="B147" s="243"/>
      <c r="C147" s="368" t="s">
        <v>2476</v>
      </c>
      <c r="D147" s="368"/>
      <c r="E147" s="368"/>
      <c r="F147" s="368"/>
      <c r="G147" s="368"/>
      <c r="H147" s="368"/>
      <c r="I147" s="368"/>
      <c r="J147" s="368"/>
      <c r="K147" s="244"/>
    </row>
    <row r="148" spans="2:11" s="1" customFormat="1" ht="17.25" customHeight="1">
      <c r="B148" s="243"/>
      <c r="C148" s="245" t="s">
        <v>2411</v>
      </c>
      <c r="D148" s="245"/>
      <c r="E148" s="245"/>
      <c r="F148" s="245" t="s">
        <v>2412</v>
      </c>
      <c r="G148" s="246"/>
      <c r="H148" s="245" t="s">
        <v>54</v>
      </c>
      <c r="I148" s="245" t="s">
        <v>57</v>
      </c>
      <c r="J148" s="245" t="s">
        <v>2413</v>
      </c>
      <c r="K148" s="244"/>
    </row>
    <row r="149" spans="2:11" s="1" customFormat="1" ht="17.25" customHeight="1">
      <c r="B149" s="243"/>
      <c r="C149" s="247" t="s">
        <v>2414</v>
      </c>
      <c r="D149" s="247"/>
      <c r="E149" s="247"/>
      <c r="F149" s="248" t="s">
        <v>2415</v>
      </c>
      <c r="G149" s="249"/>
      <c r="H149" s="247"/>
      <c r="I149" s="247"/>
      <c r="J149" s="247" t="s">
        <v>2416</v>
      </c>
      <c r="K149" s="244"/>
    </row>
    <row r="150" spans="2:11" s="1" customFormat="1" ht="5.25" customHeight="1">
      <c r="B150" s="255"/>
      <c r="C150" s="250"/>
      <c r="D150" s="250"/>
      <c r="E150" s="250"/>
      <c r="F150" s="250"/>
      <c r="G150" s="251"/>
      <c r="H150" s="250"/>
      <c r="I150" s="250"/>
      <c r="J150" s="250"/>
      <c r="K150" s="278"/>
    </row>
    <row r="151" spans="2:11" s="1" customFormat="1" ht="15" customHeight="1">
      <c r="B151" s="255"/>
      <c r="C151" s="282" t="s">
        <v>2420</v>
      </c>
      <c r="D151" s="232"/>
      <c r="E151" s="232"/>
      <c r="F151" s="283" t="s">
        <v>2417</v>
      </c>
      <c r="G151" s="232"/>
      <c r="H151" s="282" t="s">
        <v>2457</v>
      </c>
      <c r="I151" s="282" t="s">
        <v>2419</v>
      </c>
      <c r="J151" s="282">
        <v>120</v>
      </c>
      <c r="K151" s="278"/>
    </row>
    <row r="152" spans="2:11" s="1" customFormat="1" ht="15" customHeight="1">
      <c r="B152" s="255"/>
      <c r="C152" s="282" t="s">
        <v>2466</v>
      </c>
      <c r="D152" s="232"/>
      <c r="E152" s="232"/>
      <c r="F152" s="283" t="s">
        <v>2417</v>
      </c>
      <c r="G152" s="232"/>
      <c r="H152" s="282" t="s">
        <v>2477</v>
      </c>
      <c r="I152" s="282" t="s">
        <v>2419</v>
      </c>
      <c r="J152" s="282" t="s">
        <v>2468</v>
      </c>
      <c r="K152" s="278"/>
    </row>
    <row r="153" spans="2:11" s="1" customFormat="1" ht="15" customHeight="1">
      <c r="B153" s="255"/>
      <c r="C153" s="282" t="s">
        <v>2365</v>
      </c>
      <c r="D153" s="232"/>
      <c r="E153" s="232"/>
      <c r="F153" s="283" t="s">
        <v>2417</v>
      </c>
      <c r="G153" s="232"/>
      <c r="H153" s="282" t="s">
        <v>2478</v>
      </c>
      <c r="I153" s="282" t="s">
        <v>2419</v>
      </c>
      <c r="J153" s="282" t="s">
        <v>2468</v>
      </c>
      <c r="K153" s="278"/>
    </row>
    <row r="154" spans="2:11" s="1" customFormat="1" ht="15" customHeight="1">
      <c r="B154" s="255"/>
      <c r="C154" s="282" t="s">
        <v>2422</v>
      </c>
      <c r="D154" s="232"/>
      <c r="E154" s="232"/>
      <c r="F154" s="283" t="s">
        <v>2423</v>
      </c>
      <c r="G154" s="232"/>
      <c r="H154" s="282" t="s">
        <v>2457</v>
      </c>
      <c r="I154" s="282" t="s">
        <v>2419</v>
      </c>
      <c r="J154" s="282">
        <v>50</v>
      </c>
      <c r="K154" s="278"/>
    </row>
    <row r="155" spans="2:11" s="1" customFormat="1" ht="15" customHeight="1">
      <c r="B155" s="255"/>
      <c r="C155" s="282" t="s">
        <v>2425</v>
      </c>
      <c r="D155" s="232"/>
      <c r="E155" s="232"/>
      <c r="F155" s="283" t="s">
        <v>2417</v>
      </c>
      <c r="G155" s="232"/>
      <c r="H155" s="282" t="s">
        <v>2457</v>
      </c>
      <c r="I155" s="282" t="s">
        <v>2427</v>
      </c>
      <c r="J155" s="282"/>
      <c r="K155" s="278"/>
    </row>
    <row r="156" spans="2:11" s="1" customFormat="1" ht="15" customHeight="1">
      <c r="B156" s="255"/>
      <c r="C156" s="282" t="s">
        <v>2436</v>
      </c>
      <c r="D156" s="232"/>
      <c r="E156" s="232"/>
      <c r="F156" s="283" t="s">
        <v>2423</v>
      </c>
      <c r="G156" s="232"/>
      <c r="H156" s="282" t="s">
        <v>2457</v>
      </c>
      <c r="I156" s="282" t="s">
        <v>2419</v>
      </c>
      <c r="J156" s="282">
        <v>50</v>
      </c>
      <c r="K156" s="278"/>
    </row>
    <row r="157" spans="2:11" s="1" customFormat="1" ht="15" customHeight="1">
      <c r="B157" s="255"/>
      <c r="C157" s="282" t="s">
        <v>2444</v>
      </c>
      <c r="D157" s="232"/>
      <c r="E157" s="232"/>
      <c r="F157" s="283" t="s">
        <v>2423</v>
      </c>
      <c r="G157" s="232"/>
      <c r="H157" s="282" t="s">
        <v>2457</v>
      </c>
      <c r="I157" s="282" t="s">
        <v>2419</v>
      </c>
      <c r="J157" s="282">
        <v>50</v>
      </c>
      <c r="K157" s="278"/>
    </row>
    <row r="158" spans="2:11" s="1" customFormat="1" ht="15" customHeight="1">
      <c r="B158" s="255"/>
      <c r="C158" s="282" t="s">
        <v>2442</v>
      </c>
      <c r="D158" s="232"/>
      <c r="E158" s="232"/>
      <c r="F158" s="283" t="s">
        <v>2423</v>
      </c>
      <c r="G158" s="232"/>
      <c r="H158" s="282" t="s">
        <v>2457</v>
      </c>
      <c r="I158" s="282" t="s">
        <v>2419</v>
      </c>
      <c r="J158" s="282">
        <v>50</v>
      </c>
      <c r="K158" s="278"/>
    </row>
    <row r="159" spans="2:11" s="1" customFormat="1" ht="15" customHeight="1">
      <c r="B159" s="255"/>
      <c r="C159" s="282" t="s">
        <v>119</v>
      </c>
      <c r="D159" s="232"/>
      <c r="E159" s="232"/>
      <c r="F159" s="283" t="s">
        <v>2417</v>
      </c>
      <c r="G159" s="232"/>
      <c r="H159" s="282" t="s">
        <v>2479</v>
      </c>
      <c r="I159" s="282" t="s">
        <v>2419</v>
      </c>
      <c r="J159" s="282" t="s">
        <v>2480</v>
      </c>
      <c r="K159" s="278"/>
    </row>
    <row r="160" spans="2:11" s="1" customFormat="1" ht="15" customHeight="1">
      <c r="B160" s="255"/>
      <c r="C160" s="282" t="s">
        <v>2481</v>
      </c>
      <c r="D160" s="232"/>
      <c r="E160" s="232"/>
      <c r="F160" s="283" t="s">
        <v>2417</v>
      </c>
      <c r="G160" s="232"/>
      <c r="H160" s="282" t="s">
        <v>2482</v>
      </c>
      <c r="I160" s="282" t="s">
        <v>2452</v>
      </c>
      <c r="J160" s="282"/>
      <c r="K160" s="278"/>
    </row>
    <row r="161" spans="2:11" s="1" customFormat="1" ht="15" customHeight="1">
      <c r="B161" s="284"/>
      <c r="C161" s="264"/>
      <c r="D161" s="264"/>
      <c r="E161" s="264"/>
      <c r="F161" s="264"/>
      <c r="G161" s="264"/>
      <c r="H161" s="264"/>
      <c r="I161" s="264"/>
      <c r="J161" s="264"/>
      <c r="K161" s="285"/>
    </row>
    <row r="162" spans="2:11" s="1" customFormat="1" ht="18.75" customHeight="1">
      <c r="B162" s="266"/>
      <c r="C162" s="276"/>
      <c r="D162" s="276"/>
      <c r="E162" s="276"/>
      <c r="F162" s="286"/>
      <c r="G162" s="276"/>
      <c r="H162" s="276"/>
      <c r="I162" s="276"/>
      <c r="J162" s="276"/>
      <c r="K162" s="266"/>
    </row>
    <row r="163" spans="2:11" s="1" customFormat="1" ht="18.75" customHeight="1"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1" customFormat="1" ht="7.5" customHeight="1">
      <c r="B164" s="221"/>
      <c r="C164" s="222"/>
      <c r="D164" s="222"/>
      <c r="E164" s="222"/>
      <c r="F164" s="222"/>
      <c r="G164" s="222"/>
      <c r="H164" s="222"/>
      <c r="I164" s="222"/>
      <c r="J164" s="222"/>
      <c r="K164" s="223"/>
    </row>
    <row r="165" spans="2:11" s="1" customFormat="1" ht="45" customHeight="1">
      <c r="B165" s="224"/>
      <c r="C165" s="369" t="s">
        <v>2483</v>
      </c>
      <c r="D165" s="369"/>
      <c r="E165" s="369"/>
      <c r="F165" s="369"/>
      <c r="G165" s="369"/>
      <c r="H165" s="369"/>
      <c r="I165" s="369"/>
      <c r="J165" s="369"/>
      <c r="K165" s="225"/>
    </row>
    <row r="166" spans="2:11" s="1" customFormat="1" ht="17.25" customHeight="1">
      <c r="B166" s="224"/>
      <c r="C166" s="245" t="s">
        <v>2411</v>
      </c>
      <c r="D166" s="245"/>
      <c r="E166" s="245"/>
      <c r="F166" s="245" t="s">
        <v>2412</v>
      </c>
      <c r="G166" s="287"/>
      <c r="H166" s="288" t="s">
        <v>54</v>
      </c>
      <c r="I166" s="288" t="s">
        <v>57</v>
      </c>
      <c r="J166" s="245" t="s">
        <v>2413</v>
      </c>
      <c r="K166" s="225"/>
    </row>
    <row r="167" spans="2:11" s="1" customFormat="1" ht="17.25" customHeight="1">
      <c r="B167" s="226"/>
      <c r="C167" s="247" t="s">
        <v>2414</v>
      </c>
      <c r="D167" s="247"/>
      <c r="E167" s="247"/>
      <c r="F167" s="248" t="s">
        <v>2415</v>
      </c>
      <c r="G167" s="289"/>
      <c r="H167" s="290"/>
      <c r="I167" s="290"/>
      <c r="J167" s="247" t="s">
        <v>2416</v>
      </c>
      <c r="K167" s="227"/>
    </row>
    <row r="168" spans="2:11" s="1" customFormat="1" ht="5.25" customHeight="1">
      <c r="B168" s="255"/>
      <c r="C168" s="250"/>
      <c r="D168" s="250"/>
      <c r="E168" s="250"/>
      <c r="F168" s="250"/>
      <c r="G168" s="251"/>
      <c r="H168" s="250"/>
      <c r="I168" s="250"/>
      <c r="J168" s="250"/>
      <c r="K168" s="278"/>
    </row>
    <row r="169" spans="2:11" s="1" customFormat="1" ht="15" customHeight="1">
      <c r="B169" s="255"/>
      <c r="C169" s="232" t="s">
        <v>2420</v>
      </c>
      <c r="D169" s="232"/>
      <c r="E169" s="232"/>
      <c r="F169" s="253" t="s">
        <v>2417</v>
      </c>
      <c r="G169" s="232"/>
      <c r="H169" s="232" t="s">
        <v>2457</v>
      </c>
      <c r="I169" s="232" t="s">
        <v>2419</v>
      </c>
      <c r="J169" s="232">
        <v>120</v>
      </c>
      <c r="K169" s="278"/>
    </row>
    <row r="170" spans="2:11" s="1" customFormat="1" ht="15" customHeight="1">
      <c r="B170" s="255"/>
      <c r="C170" s="232" t="s">
        <v>2466</v>
      </c>
      <c r="D170" s="232"/>
      <c r="E170" s="232"/>
      <c r="F170" s="253" t="s">
        <v>2417</v>
      </c>
      <c r="G170" s="232"/>
      <c r="H170" s="232" t="s">
        <v>2467</v>
      </c>
      <c r="I170" s="232" t="s">
        <v>2419</v>
      </c>
      <c r="J170" s="232" t="s">
        <v>2468</v>
      </c>
      <c r="K170" s="278"/>
    </row>
    <row r="171" spans="2:11" s="1" customFormat="1" ht="15" customHeight="1">
      <c r="B171" s="255"/>
      <c r="C171" s="232" t="s">
        <v>2365</v>
      </c>
      <c r="D171" s="232"/>
      <c r="E171" s="232"/>
      <c r="F171" s="253" t="s">
        <v>2417</v>
      </c>
      <c r="G171" s="232"/>
      <c r="H171" s="232" t="s">
        <v>2484</v>
      </c>
      <c r="I171" s="232" t="s">
        <v>2419</v>
      </c>
      <c r="J171" s="232" t="s">
        <v>2468</v>
      </c>
      <c r="K171" s="278"/>
    </row>
    <row r="172" spans="2:11" s="1" customFormat="1" ht="15" customHeight="1">
      <c r="B172" s="255"/>
      <c r="C172" s="232" t="s">
        <v>2422</v>
      </c>
      <c r="D172" s="232"/>
      <c r="E172" s="232"/>
      <c r="F172" s="253" t="s">
        <v>2423</v>
      </c>
      <c r="G172" s="232"/>
      <c r="H172" s="232" t="s">
        <v>2484</v>
      </c>
      <c r="I172" s="232" t="s">
        <v>2419</v>
      </c>
      <c r="J172" s="232">
        <v>50</v>
      </c>
      <c r="K172" s="278"/>
    </row>
    <row r="173" spans="2:11" s="1" customFormat="1" ht="15" customHeight="1">
      <c r="B173" s="255"/>
      <c r="C173" s="232" t="s">
        <v>2425</v>
      </c>
      <c r="D173" s="232"/>
      <c r="E173" s="232"/>
      <c r="F173" s="253" t="s">
        <v>2417</v>
      </c>
      <c r="G173" s="232"/>
      <c r="H173" s="232" t="s">
        <v>2484</v>
      </c>
      <c r="I173" s="232" t="s">
        <v>2427</v>
      </c>
      <c r="J173" s="232"/>
      <c r="K173" s="278"/>
    </row>
    <row r="174" spans="2:11" s="1" customFormat="1" ht="15" customHeight="1">
      <c r="B174" s="255"/>
      <c r="C174" s="232" t="s">
        <v>2436</v>
      </c>
      <c r="D174" s="232"/>
      <c r="E174" s="232"/>
      <c r="F174" s="253" t="s">
        <v>2423</v>
      </c>
      <c r="G174" s="232"/>
      <c r="H174" s="232" t="s">
        <v>2484</v>
      </c>
      <c r="I174" s="232" t="s">
        <v>2419</v>
      </c>
      <c r="J174" s="232">
        <v>50</v>
      </c>
      <c r="K174" s="278"/>
    </row>
    <row r="175" spans="2:11" s="1" customFormat="1" ht="15" customHeight="1">
      <c r="B175" s="255"/>
      <c r="C175" s="232" t="s">
        <v>2444</v>
      </c>
      <c r="D175" s="232"/>
      <c r="E175" s="232"/>
      <c r="F175" s="253" t="s">
        <v>2423</v>
      </c>
      <c r="G175" s="232"/>
      <c r="H175" s="232" t="s">
        <v>2484</v>
      </c>
      <c r="I175" s="232" t="s">
        <v>2419</v>
      </c>
      <c r="J175" s="232">
        <v>50</v>
      </c>
      <c r="K175" s="278"/>
    </row>
    <row r="176" spans="2:11" s="1" customFormat="1" ht="15" customHeight="1">
      <c r="B176" s="255"/>
      <c r="C176" s="232" t="s">
        <v>2442</v>
      </c>
      <c r="D176" s="232"/>
      <c r="E176" s="232"/>
      <c r="F176" s="253" t="s">
        <v>2423</v>
      </c>
      <c r="G176" s="232"/>
      <c r="H176" s="232" t="s">
        <v>2484</v>
      </c>
      <c r="I176" s="232" t="s">
        <v>2419</v>
      </c>
      <c r="J176" s="232">
        <v>50</v>
      </c>
      <c r="K176" s="278"/>
    </row>
    <row r="177" spans="2:11" s="1" customFormat="1" ht="15" customHeight="1">
      <c r="B177" s="255"/>
      <c r="C177" s="232" t="s">
        <v>131</v>
      </c>
      <c r="D177" s="232"/>
      <c r="E177" s="232"/>
      <c r="F177" s="253" t="s">
        <v>2417</v>
      </c>
      <c r="G177" s="232"/>
      <c r="H177" s="232" t="s">
        <v>2485</v>
      </c>
      <c r="I177" s="232" t="s">
        <v>2486</v>
      </c>
      <c r="J177" s="232"/>
      <c r="K177" s="278"/>
    </row>
    <row r="178" spans="2:11" s="1" customFormat="1" ht="15" customHeight="1">
      <c r="B178" s="255"/>
      <c r="C178" s="232" t="s">
        <v>57</v>
      </c>
      <c r="D178" s="232"/>
      <c r="E178" s="232"/>
      <c r="F178" s="253" t="s">
        <v>2417</v>
      </c>
      <c r="G178" s="232"/>
      <c r="H178" s="232" t="s">
        <v>2487</v>
      </c>
      <c r="I178" s="232" t="s">
        <v>2488</v>
      </c>
      <c r="J178" s="232">
        <v>1</v>
      </c>
      <c r="K178" s="278"/>
    </row>
    <row r="179" spans="2:11" s="1" customFormat="1" ht="15" customHeight="1">
      <c r="B179" s="255"/>
      <c r="C179" s="232" t="s">
        <v>53</v>
      </c>
      <c r="D179" s="232"/>
      <c r="E179" s="232"/>
      <c r="F179" s="253" t="s">
        <v>2417</v>
      </c>
      <c r="G179" s="232"/>
      <c r="H179" s="232" t="s">
        <v>2489</v>
      </c>
      <c r="I179" s="232" t="s">
        <v>2419</v>
      </c>
      <c r="J179" s="232">
        <v>20</v>
      </c>
      <c r="K179" s="278"/>
    </row>
    <row r="180" spans="2:11" s="1" customFormat="1" ht="15" customHeight="1">
      <c r="B180" s="255"/>
      <c r="C180" s="232" t="s">
        <v>54</v>
      </c>
      <c r="D180" s="232"/>
      <c r="E180" s="232"/>
      <c r="F180" s="253" t="s">
        <v>2417</v>
      </c>
      <c r="G180" s="232"/>
      <c r="H180" s="232" t="s">
        <v>2490</v>
      </c>
      <c r="I180" s="232" t="s">
        <v>2419</v>
      </c>
      <c r="J180" s="232">
        <v>255</v>
      </c>
      <c r="K180" s="278"/>
    </row>
    <row r="181" spans="2:11" s="1" customFormat="1" ht="15" customHeight="1">
      <c r="B181" s="255"/>
      <c r="C181" s="232" t="s">
        <v>132</v>
      </c>
      <c r="D181" s="232"/>
      <c r="E181" s="232"/>
      <c r="F181" s="253" t="s">
        <v>2417</v>
      </c>
      <c r="G181" s="232"/>
      <c r="H181" s="232" t="s">
        <v>2381</v>
      </c>
      <c r="I181" s="232" t="s">
        <v>2419</v>
      </c>
      <c r="J181" s="232">
        <v>10</v>
      </c>
      <c r="K181" s="278"/>
    </row>
    <row r="182" spans="2:11" s="1" customFormat="1" ht="15" customHeight="1">
      <c r="B182" s="255"/>
      <c r="C182" s="232" t="s">
        <v>133</v>
      </c>
      <c r="D182" s="232"/>
      <c r="E182" s="232"/>
      <c r="F182" s="253" t="s">
        <v>2417</v>
      </c>
      <c r="G182" s="232"/>
      <c r="H182" s="232" t="s">
        <v>2491</v>
      </c>
      <c r="I182" s="232" t="s">
        <v>2452</v>
      </c>
      <c r="J182" s="232"/>
      <c r="K182" s="278"/>
    </row>
    <row r="183" spans="2:11" s="1" customFormat="1" ht="15" customHeight="1">
      <c r="B183" s="255"/>
      <c r="C183" s="232" t="s">
        <v>2492</v>
      </c>
      <c r="D183" s="232"/>
      <c r="E183" s="232"/>
      <c r="F183" s="253" t="s">
        <v>2417</v>
      </c>
      <c r="G183" s="232"/>
      <c r="H183" s="232" t="s">
        <v>2493</v>
      </c>
      <c r="I183" s="232" t="s">
        <v>2452</v>
      </c>
      <c r="J183" s="232"/>
      <c r="K183" s="278"/>
    </row>
    <row r="184" spans="2:11" s="1" customFormat="1" ht="15" customHeight="1">
      <c r="B184" s="255"/>
      <c r="C184" s="232" t="s">
        <v>2481</v>
      </c>
      <c r="D184" s="232"/>
      <c r="E184" s="232"/>
      <c r="F184" s="253" t="s">
        <v>2417</v>
      </c>
      <c r="G184" s="232"/>
      <c r="H184" s="232" t="s">
        <v>2494</v>
      </c>
      <c r="I184" s="232" t="s">
        <v>2452</v>
      </c>
      <c r="J184" s="232"/>
      <c r="K184" s="278"/>
    </row>
    <row r="185" spans="2:11" s="1" customFormat="1" ht="15" customHeight="1">
      <c r="B185" s="255"/>
      <c r="C185" s="232" t="s">
        <v>135</v>
      </c>
      <c r="D185" s="232"/>
      <c r="E185" s="232"/>
      <c r="F185" s="253" t="s">
        <v>2423</v>
      </c>
      <c r="G185" s="232"/>
      <c r="H185" s="232" t="s">
        <v>2495</v>
      </c>
      <c r="I185" s="232" t="s">
        <v>2419</v>
      </c>
      <c r="J185" s="232">
        <v>50</v>
      </c>
      <c r="K185" s="278"/>
    </row>
    <row r="186" spans="2:11" s="1" customFormat="1" ht="15" customHeight="1">
      <c r="B186" s="255"/>
      <c r="C186" s="232" t="s">
        <v>2496</v>
      </c>
      <c r="D186" s="232"/>
      <c r="E186" s="232"/>
      <c r="F186" s="253" t="s">
        <v>2423</v>
      </c>
      <c r="G186" s="232"/>
      <c r="H186" s="232" t="s">
        <v>2497</v>
      </c>
      <c r="I186" s="232" t="s">
        <v>2498</v>
      </c>
      <c r="J186" s="232"/>
      <c r="K186" s="278"/>
    </row>
    <row r="187" spans="2:11" s="1" customFormat="1" ht="15" customHeight="1">
      <c r="B187" s="255"/>
      <c r="C187" s="232" t="s">
        <v>2499</v>
      </c>
      <c r="D187" s="232"/>
      <c r="E187" s="232"/>
      <c r="F187" s="253" t="s">
        <v>2423</v>
      </c>
      <c r="G187" s="232"/>
      <c r="H187" s="232" t="s">
        <v>2500</v>
      </c>
      <c r="I187" s="232" t="s">
        <v>2498</v>
      </c>
      <c r="J187" s="232"/>
      <c r="K187" s="278"/>
    </row>
    <row r="188" spans="2:11" s="1" customFormat="1" ht="15" customHeight="1">
      <c r="B188" s="255"/>
      <c r="C188" s="232" t="s">
        <v>2501</v>
      </c>
      <c r="D188" s="232"/>
      <c r="E188" s="232"/>
      <c r="F188" s="253" t="s">
        <v>2423</v>
      </c>
      <c r="G188" s="232"/>
      <c r="H188" s="232" t="s">
        <v>2502</v>
      </c>
      <c r="I188" s="232" t="s">
        <v>2498</v>
      </c>
      <c r="J188" s="232"/>
      <c r="K188" s="278"/>
    </row>
    <row r="189" spans="2:11" s="1" customFormat="1" ht="15" customHeight="1">
      <c r="B189" s="255"/>
      <c r="C189" s="291" t="s">
        <v>2503</v>
      </c>
      <c r="D189" s="232"/>
      <c r="E189" s="232"/>
      <c r="F189" s="253" t="s">
        <v>2423</v>
      </c>
      <c r="G189" s="232"/>
      <c r="H189" s="232" t="s">
        <v>2504</v>
      </c>
      <c r="I189" s="232" t="s">
        <v>2505</v>
      </c>
      <c r="J189" s="292" t="s">
        <v>2506</v>
      </c>
      <c r="K189" s="278"/>
    </row>
    <row r="190" spans="2:11" s="1" customFormat="1" ht="15" customHeight="1">
      <c r="B190" s="255"/>
      <c r="C190" s="291" t="s">
        <v>42</v>
      </c>
      <c r="D190" s="232"/>
      <c r="E190" s="232"/>
      <c r="F190" s="253" t="s">
        <v>2417</v>
      </c>
      <c r="G190" s="232"/>
      <c r="H190" s="229" t="s">
        <v>2507</v>
      </c>
      <c r="I190" s="232" t="s">
        <v>2508</v>
      </c>
      <c r="J190" s="232"/>
      <c r="K190" s="278"/>
    </row>
    <row r="191" spans="2:11" s="1" customFormat="1" ht="15" customHeight="1">
      <c r="B191" s="255"/>
      <c r="C191" s="291" t="s">
        <v>2509</v>
      </c>
      <c r="D191" s="232"/>
      <c r="E191" s="232"/>
      <c r="F191" s="253" t="s">
        <v>2417</v>
      </c>
      <c r="G191" s="232"/>
      <c r="H191" s="232" t="s">
        <v>2510</v>
      </c>
      <c r="I191" s="232" t="s">
        <v>2452</v>
      </c>
      <c r="J191" s="232"/>
      <c r="K191" s="278"/>
    </row>
    <row r="192" spans="2:11" s="1" customFormat="1" ht="15" customHeight="1">
      <c r="B192" s="255"/>
      <c r="C192" s="291" t="s">
        <v>2511</v>
      </c>
      <c r="D192" s="232"/>
      <c r="E192" s="232"/>
      <c r="F192" s="253" t="s">
        <v>2417</v>
      </c>
      <c r="G192" s="232"/>
      <c r="H192" s="232" t="s">
        <v>2512</v>
      </c>
      <c r="I192" s="232" t="s">
        <v>2452</v>
      </c>
      <c r="J192" s="232"/>
      <c r="K192" s="278"/>
    </row>
    <row r="193" spans="2:11" s="1" customFormat="1" ht="15" customHeight="1">
      <c r="B193" s="255"/>
      <c r="C193" s="291" t="s">
        <v>2513</v>
      </c>
      <c r="D193" s="232"/>
      <c r="E193" s="232"/>
      <c r="F193" s="253" t="s">
        <v>2423</v>
      </c>
      <c r="G193" s="232"/>
      <c r="H193" s="232" t="s">
        <v>2514</v>
      </c>
      <c r="I193" s="232" t="s">
        <v>2452</v>
      </c>
      <c r="J193" s="232"/>
      <c r="K193" s="278"/>
    </row>
    <row r="194" spans="2:11" s="1" customFormat="1" ht="15" customHeight="1">
      <c r="B194" s="284"/>
      <c r="C194" s="293"/>
      <c r="D194" s="264"/>
      <c r="E194" s="264"/>
      <c r="F194" s="264"/>
      <c r="G194" s="264"/>
      <c r="H194" s="264"/>
      <c r="I194" s="264"/>
      <c r="J194" s="264"/>
      <c r="K194" s="285"/>
    </row>
    <row r="195" spans="2:11" s="1" customFormat="1" ht="18.75" customHeight="1">
      <c r="B195" s="266"/>
      <c r="C195" s="276"/>
      <c r="D195" s="276"/>
      <c r="E195" s="276"/>
      <c r="F195" s="286"/>
      <c r="G195" s="276"/>
      <c r="H195" s="276"/>
      <c r="I195" s="276"/>
      <c r="J195" s="276"/>
      <c r="K195" s="266"/>
    </row>
    <row r="196" spans="2:11" s="1" customFormat="1" ht="18.75" customHeight="1">
      <c r="B196" s="266"/>
      <c r="C196" s="276"/>
      <c r="D196" s="276"/>
      <c r="E196" s="276"/>
      <c r="F196" s="286"/>
      <c r="G196" s="276"/>
      <c r="H196" s="276"/>
      <c r="I196" s="276"/>
      <c r="J196" s="276"/>
      <c r="K196" s="266"/>
    </row>
    <row r="197" spans="2:11" s="1" customFormat="1" ht="18.75" customHeight="1"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2:11" s="1" customFormat="1" ht="13.5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  <row r="199" spans="2:11" s="1" customFormat="1" ht="21">
      <c r="B199" s="224"/>
      <c r="C199" s="369" t="s">
        <v>2515</v>
      </c>
      <c r="D199" s="369"/>
      <c r="E199" s="369"/>
      <c r="F199" s="369"/>
      <c r="G199" s="369"/>
      <c r="H199" s="369"/>
      <c r="I199" s="369"/>
      <c r="J199" s="369"/>
      <c r="K199" s="225"/>
    </row>
    <row r="200" spans="2:11" s="1" customFormat="1" ht="25.5" customHeight="1">
      <c r="B200" s="224"/>
      <c r="C200" s="294" t="s">
        <v>2516</v>
      </c>
      <c r="D200" s="294"/>
      <c r="E200" s="294"/>
      <c r="F200" s="294" t="s">
        <v>2517</v>
      </c>
      <c r="G200" s="295"/>
      <c r="H200" s="370" t="s">
        <v>2518</v>
      </c>
      <c r="I200" s="370"/>
      <c r="J200" s="370"/>
      <c r="K200" s="225"/>
    </row>
    <row r="201" spans="2:11" s="1" customFormat="1" ht="5.25" customHeight="1">
      <c r="B201" s="255"/>
      <c r="C201" s="250"/>
      <c r="D201" s="250"/>
      <c r="E201" s="250"/>
      <c r="F201" s="250"/>
      <c r="G201" s="276"/>
      <c r="H201" s="250"/>
      <c r="I201" s="250"/>
      <c r="J201" s="250"/>
      <c r="K201" s="278"/>
    </row>
    <row r="202" spans="2:11" s="1" customFormat="1" ht="15" customHeight="1">
      <c r="B202" s="255"/>
      <c r="C202" s="232" t="s">
        <v>2508</v>
      </c>
      <c r="D202" s="232"/>
      <c r="E202" s="232"/>
      <c r="F202" s="253" t="s">
        <v>43</v>
      </c>
      <c r="G202" s="232"/>
      <c r="H202" s="371" t="s">
        <v>2519</v>
      </c>
      <c r="I202" s="371"/>
      <c r="J202" s="371"/>
      <c r="K202" s="278"/>
    </row>
    <row r="203" spans="2:11" s="1" customFormat="1" ht="15" customHeight="1">
      <c r="B203" s="255"/>
      <c r="C203" s="232"/>
      <c r="D203" s="232"/>
      <c r="E203" s="232"/>
      <c r="F203" s="253" t="s">
        <v>44</v>
      </c>
      <c r="G203" s="232"/>
      <c r="H203" s="371" t="s">
        <v>2520</v>
      </c>
      <c r="I203" s="371"/>
      <c r="J203" s="371"/>
      <c r="K203" s="278"/>
    </row>
    <row r="204" spans="2:11" s="1" customFormat="1" ht="15" customHeight="1">
      <c r="B204" s="255"/>
      <c r="C204" s="232"/>
      <c r="D204" s="232"/>
      <c r="E204" s="232"/>
      <c r="F204" s="253" t="s">
        <v>47</v>
      </c>
      <c r="G204" s="232"/>
      <c r="H204" s="371" t="s">
        <v>2521</v>
      </c>
      <c r="I204" s="371"/>
      <c r="J204" s="371"/>
      <c r="K204" s="278"/>
    </row>
    <row r="205" spans="2:11" s="1" customFormat="1" ht="15" customHeight="1">
      <c r="B205" s="255"/>
      <c r="C205" s="232"/>
      <c r="D205" s="232"/>
      <c r="E205" s="232"/>
      <c r="F205" s="253" t="s">
        <v>45</v>
      </c>
      <c r="G205" s="232"/>
      <c r="H205" s="371" t="s">
        <v>2522</v>
      </c>
      <c r="I205" s="371"/>
      <c r="J205" s="371"/>
      <c r="K205" s="278"/>
    </row>
    <row r="206" spans="2:11" s="1" customFormat="1" ht="15" customHeight="1">
      <c r="B206" s="255"/>
      <c r="C206" s="232"/>
      <c r="D206" s="232"/>
      <c r="E206" s="232"/>
      <c r="F206" s="253" t="s">
        <v>46</v>
      </c>
      <c r="G206" s="232"/>
      <c r="H206" s="371" t="s">
        <v>2523</v>
      </c>
      <c r="I206" s="371"/>
      <c r="J206" s="371"/>
      <c r="K206" s="278"/>
    </row>
    <row r="207" spans="2:11" s="1" customFormat="1" ht="15" customHeight="1">
      <c r="B207" s="255"/>
      <c r="C207" s="232"/>
      <c r="D207" s="232"/>
      <c r="E207" s="232"/>
      <c r="F207" s="253"/>
      <c r="G207" s="232"/>
      <c r="H207" s="232"/>
      <c r="I207" s="232"/>
      <c r="J207" s="232"/>
      <c r="K207" s="278"/>
    </row>
    <row r="208" spans="2:11" s="1" customFormat="1" ht="15" customHeight="1">
      <c r="B208" s="255"/>
      <c r="C208" s="232" t="s">
        <v>2464</v>
      </c>
      <c r="D208" s="232"/>
      <c r="E208" s="232"/>
      <c r="F208" s="253" t="s">
        <v>79</v>
      </c>
      <c r="G208" s="232"/>
      <c r="H208" s="371" t="s">
        <v>2524</v>
      </c>
      <c r="I208" s="371"/>
      <c r="J208" s="371"/>
      <c r="K208" s="278"/>
    </row>
    <row r="209" spans="2:11" s="1" customFormat="1" ht="15" customHeight="1">
      <c r="B209" s="255"/>
      <c r="C209" s="232"/>
      <c r="D209" s="232"/>
      <c r="E209" s="232"/>
      <c r="F209" s="253" t="s">
        <v>100</v>
      </c>
      <c r="G209" s="232"/>
      <c r="H209" s="371" t="s">
        <v>2362</v>
      </c>
      <c r="I209" s="371"/>
      <c r="J209" s="371"/>
      <c r="K209" s="278"/>
    </row>
    <row r="210" spans="2:11" s="1" customFormat="1" ht="15" customHeight="1">
      <c r="B210" s="255"/>
      <c r="C210" s="232"/>
      <c r="D210" s="232"/>
      <c r="E210" s="232"/>
      <c r="F210" s="253" t="s">
        <v>2360</v>
      </c>
      <c r="G210" s="232"/>
      <c r="H210" s="371" t="s">
        <v>2525</v>
      </c>
      <c r="I210" s="371"/>
      <c r="J210" s="371"/>
      <c r="K210" s="278"/>
    </row>
    <row r="211" spans="2:11" s="1" customFormat="1" ht="15" customHeight="1">
      <c r="B211" s="296"/>
      <c r="C211" s="232"/>
      <c r="D211" s="232"/>
      <c r="E211" s="232"/>
      <c r="F211" s="253" t="s">
        <v>107</v>
      </c>
      <c r="G211" s="291"/>
      <c r="H211" s="372" t="s">
        <v>2363</v>
      </c>
      <c r="I211" s="372"/>
      <c r="J211" s="372"/>
      <c r="K211" s="297"/>
    </row>
    <row r="212" spans="2:11" s="1" customFormat="1" ht="15" customHeight="1">
      <c r="B212" s="296"/>
      <c r="C212" s="232"/>
      <c r="D212" s="232"/>
      <c r="E212" s="232"/>
      <c r="F212" s="253" t="s">
        <v>2364</v>
      </c>
      <c r="G212" s="291"/>
      <c r="H212" s="372" t="s">
        <v>2526</v>
      </c>
      <c r="I212" s="372"/>
      <c r="J212" s="372"/>
      <c r="K212" s="297"/>
    </row>
    <row r="213" spans="2:11" s="1" customFormat="1" ht="15" customHeight="1">
      <c r="B213" s="296"/>
      <c r="C213" s="232"/>
      <c r="D213" s="232"/>
      <c r="E213" s="232"/>
      <c r="F213" s="253"/>
      <c r="G213" s="291"/>
      <c r="H213" s="282"/>
      <c r="I213" s="282"/>
      <c r="J213" s="282"/>
      <c r="K213" s="297"/>
    </row>
    <row r="214" spans="2:11" s="1" customFormat="1" ht="15" customHeight="1">
      <c r="B214" s="296"/>
      <c r="C214" s="232" t="s">
        <v>2488</v>
      </c>
      <c r="D214" s="232"/>
      <c r="E214" s="232"/>
      <c r="F214" s="253">
        <v>1</v>
      </c>
      <c r="G214" s="291"/>
      <c r="H214" s="372" t="s">
        <v>2527</v>
      </c>
      <c r="I214" s="372"/>
      <c r="J214" s="372"/>
      <c r="K214" s="297"/>
    </row>
    <row r="215" spans="2:11" s="1" customFormat="1" ht="15" customHeight="1">
      <c r="B215" s="296"/>
      <c r="C215" s="232"/>
      <c r="D215" s="232"/>
      <c r="E215" s="232"/>
      <c r="F215" s="253">
        <v>2</v>
      </c>
      <c r="G215" s="291"/>
      <c r="H215" s="372" t="s">
        <v>2528</v>
      </c>
      <c r="I215" s="372"/>
      <c r="J215" s="372"/>
      <c r="K215" s="297"/>
    </row>
    <row r="216" spans="2:11" s="1" customFormat="1" ht="15" customHeight="1">
      <c r="B216" s="296"/>
      <c r="C216" s="232"/>
      <c r="D216" s="232"/>
      <c r="E216" s="232"/>
      <c r="F216" s="253">
        <v>3</v>
      </c>
      <c r="G216" s="291"/>
      <c r="H216" s="372" t="s">
        <v>2529</v>
      </c>
      <c r="I216" s="372"/>
      <c r="J216" s="372"/>
      <c r="K216" s="297"/>
    </row>
    <row r="217" spans="2:11" s="1" customFormat="1" ht="15" customHeight="1">
      <c r="B217" s="296"/>
      <c r="C217" s="232"/>
      <c r="D217" s="232"/>
      <c r="E217" s="232"/>
      <c r="F217" s="253">
        <v>4</v>
      </c>
      <c r="G217" s="291"/>
      <c r="H217" s="372" t="s">
        <v>2530</v>
      </c>
      <c r="I217" s="372"/>
      <c r="J217" s="372"/>
      <c r="K217" s="297"/>
    </row>
    <row r="218" spans="2:11" s="1" customFormat="1" ht="12.75" customHeight="1">
      <c r="B218" s="298"/>
      <c r="C218" s="299"/>
      <c r="D218" s="299"/>
      <c r="E218" s="299"/>
      <c r="F218" s="299"/>
      <c r="G218" s="299"/>
      <c r="H218" s="299"/>
      <c r="I218" s="299"/>
      <c r="J218" s="299"/>
      <c r="K218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68">
      <selection activeCell="V82" sqref="V8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12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81</v>
      </c>
      <c r="AZ2" s="90" t="s">
        <v>109</v>
      </c>
      <c r="BA2" s="90" t="s">
        <v>110</v>
      </c>
      <c r="BB2" s="90" t="s">
        <v>111</v>
      </c>
      <c r="BC2" s="90" t="s">
        <v>112</v>
      </c>
      <c r="BD2" s="90" t="s">
        <v>82</v>
      </c>
    </row>
    <row r="3" spans="2:56" s="1" customFormat="1" ht="12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49</v>
      </c>
      <c r="BA3" s="90" t="s">
        <v>113</v>
      </c>
      <c r="BB3" s="90" t="s">
        <v>111</v>
      </c>
      <c r="BC3" s="90" t="s">
        <v>114</v>
      </c>
      <c r="BD3" s="90" t="s">
        <v>82</v>
      </c>
    </row>
    <row r="4" spans="2:46" s="1" customFormat="1" ht="18">
      <c r="B4" s="22"/>
      <c r="D4" s="23" t="s">
        <v>115</v>
      </c>
      <c r="L4" s="22"/>
      <c r="M4" s="91" t="s">
        <v>11</v>
      </c>
      <c r="AT4" s="19" t="s">
        <v>4</v>
      </c>
    </row>
    <row r="5" spans="2:12" s="1" customFormat="1" ht="12">
      <c r="B5" s="22"/>
      <c r="L5" s="22"/>
    </row>
    <row r="6" spans="2:12" s="1" customFormat="1" ht="12.75">
      <c r="B6" s="22"/>
      <c r="D6" s="29" t="s">
        <v>17</v>
      </c>
      <c r="L6" s="22"/>
    </row>
    <row r="7" spans="2:12" s="1" customFormat="1" ht="12.75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</row>
    <row r="8" spans="1:31" s="2" customFormat="1" ht="12.75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>
      <c r="A9" s="34"/>
      <c r="B9" s="35"/>
      <c r="C9" s="34"/>
      <c r="D9" s="34"/>
      <c r="E9" s="344" t="s">
        <v>117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.75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.75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.75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.75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.75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.75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.75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.75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.75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.75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.75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2.75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12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5.75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ROUND(J87,2)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2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2.75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2.75">
      <c r="A33" s="34"/>
      <c r="B33" s="35"/>
      <c r="C33" s="34"/>
      <c r="D33" s="97" t="s">
        <v>42</v>
      </c>
      <c r="E33" s="29" t="s">
        <v>43</v>
      </c>
      <c r="F33" s="98">
        <f>ROUND((SUM(BE87:BE187)),2)</f>
        <v>0</v>
      </c>
      <c r="G33" s="34"/>
      <c r="H33" s="34"/>
      <c r="I33" s="99">
        <v>0.21</v>
      </c>
      <c r="J33" s="98">
        <f>ROUND(((SUM(BE87:BE187))*I33),2)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2.75">
      <c r="A34" s="34"/>
      <c r="B34" s="35"/>
      <c r="C34" s="34"/>
      <c r="D34" s="34"/>
      <c r="E34" s="29" t="s">
        <v>44</v>
      </c>
      <c r="F34" s="98">
        <f>ROUND((SUM(BF87:BF187)),2)</f>
        <v>0</v>
      </c>
      <c r="G34" s="34"/>
      <c r="H34" s="34"/>
      <c r="I34" s="99">
        <v>0.15</v>
      </c>
      <c r="J34" s="98">
        <f>ROUND(((SUM(BF87:BF187))*I34),2)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2.75">
      <c r="A35" s="34"/>
      <c r="B35" s="35"/>
      <c r="C35" s="34"/>
      <c r="D35" s="34"/>
      <c r="E35" s="29" t="s">
        <v>45</v>
      </c>
      <c r="F35" s="98">
        <f>ROUND((SUM(BG87:BG187)),2)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2.75">
      <c r="A36" s="34"/>
      <c r="B36" s="35"/>
      <c r="C36" s="34"/>
      <c r="D36" s="34"/>
      <c r="E36" s="29" t="s">
        <v>46</v>
      </c>
      <c r="F36" s="98">
        <f>ROUND((SUM(BH87:BH187)),2)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2.75">
      <c r="A37" s="34"/>
      <c r="B37" s="35"/>
      <c r="C37" s="34"/>
      <c r="D37" s="34"/>
      <c r="E37" s="29" t="s">
        <v>47</v>
      </c>
      <c r="F37" s="98">
        <f>ROUND((SUM(BI87:BI187)),2)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2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5.75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2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12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8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2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.75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.75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.75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2">
      <c r="A50" s="34"/>
      <c r="B50" s="35"/>
      <c r="C50" s="34"/>
      <c r="D50" s="34"/>
      <c r="E50" s="344" t="str">
        <f>E9</f>
        <v>01 - SO 01 - Bourací a demontážní práce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.75">
      <c r="A52" s="34"/>
      <c r="B52" s="35"/>
      <c r="C52" s="29" t="s">
        <v>21</v>
      </c>
      <c r="D52" s="34"/>
      <c r="E52" s="34"/>
      <c r="F52" s="27" t="str">
        <f>F12</f>
        <v>Klášter Hradiště nad Jizerou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38.25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2.75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2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15.75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15">
      <c r="B60" s="109"/>
      <c r="D60" s="110" t="s">
        <v>122</v>
      </c>
      <c r="E60" s="111"/>
      <c r="F60" s="111"/>
      <c r="G60" s="111"/>
      <c r="H60" s="111"/>
      <c r="I60" s="111"/>
      <c r="J60" s="112">
        <f>J88</f>
        <v>0</v>
      </c>
      <c r="L60" s="109"/>
    </row>
    <row r="61" spans="2:12" s="10" customFormat="1" ht="12.75">
      <c r="B61" s="113"/>
      <c r="D61" s="114" t="s">
        <v>123</v>
      </c>
      <c r="E61" s="115"/>
      <c r="F61" s="115"/>
      <c r="G61" s="115"/>
      <c r="H61" s="115"/>
      <c r="I61" s="115"/>
      <c r="J61" s="116">
        <f>J89</f>
        <v>0</v>
      </c>
      <c r="L61" s="113"/>
    </row>
    <row r="62" spans="2:12" s="10" customFormat="1" ht="12.75">
      <c r="B62" s="113"/>
      <c r="D62" s="114" t="s">
        <v>124</v>
      </c>
      <c r="E62" s="115"/>
      <c r="F62" s="115"/>
      <c r="G62" s="115"/>
      <c r="H62" s="115"/>
      <c r="I62" s="115"/>
      <c r="J62" s="116">
        <f>J111</f>
        <v>0</v>
      </c>
      <c r="L62" s="113"/>
    </row>
    <row r="63" spans="2:12" s="10" customFormat="1" ht="12.75">
      <c r="B63" s="113"/>
      <c r="D63" s="114" t="s">
        <v>125</v>
      </c>
      <c r="E63" s="115"/>
      <c r="F63" s="115"/>
      <c r="G63" s="115"/>
      <c r="H63" s="115"/>
      <c r="I63" s="115"/>
      <c r="J63" s="116">
        <f>J158</f>
        <v>0</v>
      </c>
      <c r="L63" s="113"/>
    </row>
    <row r="64" spans="2:12" s="9" customFormat="1" ht="15">
      <c r="B64" s="109"/>
      <c r="D64" s="110" t="s">
        <v>126</v>
      </c>
      <c r="E64" s="111"/>
      <c r="F64" s="111"/>
      <c r="G64" s="111"/>
      <c r="H64" s="111"/>
      <c r="I64" s="111"/>
      <c r="J64" s="112">
        <f>J165</f>
        <v>0</v>
      </c>
      <c r="L64" s="109"/>
    </row>
    <row r="65" spans="2:12" s="10" customFormat="1" ht="12.75">
      <c r="B65" s="113"/>
      <c r="D65" s="114" t="s">
        <v>127</v>
      </c>
      <c r="E65" s="115"/>
      <c r="F65" s="115"/>
      <c r="G65" s="115"/>
      <c r="H65" s="115"/>
      <c r="I65" s="115"/>
      <c r="J65" s="116">
        <f>J166</f>
        <v>0</v>
      </c>
      <c r="L65" s="113"/>
    </row>
    <row r="66" spans="2:12" s="10" customFormat="1" ht="12.75">
      <c r="B66" s="113"/>
      <c r="D66" s="114" t="s">
        <v>128</v>
      </c>
      <c r="E66" s="115"/>
      <c r="F66" s="115"/>
      <c r="G66" s="115"/>
      <c r="H66" s="115"/>
      <c r="I66" s="115"/>
      <c r="J66" s="116">
        <f>J169</f>
        <v>0</v>
      </c>
      <c r="L66" s="113"/>
    </row>
    <row r="67" spans="2:12" s="10" customFormat="1" ht="12.75">
      <c r="B67" s="113"/>
      <c r="D67" s="114" t="s">
        <v>129</v>
      </c>
      <c r="E67" s="115"/>
      <c r="F67" s="115"/>
      <c r="G67" s="115"/>
      <c r="H67" s="115"/>
      <c r="I67" s="115"/>
      <c r="J67" s="116">
        <f>J172</f>
        <v>0</v>
      </c>
      <c r="L67" s="113"/>
    </row>
    <row r="68" spans="1:31" s="2" customFormat="1" ht="12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12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8">
      <c r="A74" s="34"/>
      <c r="B74" s="35"/>
      <c r="C74" s="23" t="s">
        <v>130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.75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.75">
      <c r="A77" s="34"/>
      <c r="B77" s="35"/>
      <c r="C77" s="34"/>
      <c r="D77" s="34"/>
      <c r="E77" s="365" t="str">
        <f>E7</f>
        <v>Klášter Hradiště, vodojem - stavební úpravy</v>
      </c>
      <c r="F77" s="366"/>
      <c r="G77" s="366"/>
      <c r="H77" s="366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.75">
      <c r="A78" s="34"/>
      <c r="B78" s="35"/>
      <c r="C78" s="29" t="s">
        <v>116</v>
      </c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>
      <c r="A79" s="34"/>
      <c r="B79" s="35"/>
      <c r="C79" s="34"/>
      <c r="D79" s="34"/>
      <c r="E79" s="344" t="str">
        <f>E9</f>
        <v>01 - SO 01 - Bourací a demontážní práce</v>
      </c>
      <c r="F79" s="364"/>
      <c r="G79" s="364"/>
      <c r="H79" s="36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.75">
      <c r="A81" s="34"/>
      <c r="B81" s="35"/>
      <c r="C81" s="29" t="s">
        <v>21</v>
      </c>
      <c r="D81" s="34"/>
      <c r="E81" s="34"/>
      <c r="F81" s="27" t="str">
        <f>F12</f>
        <v>Klášter Hradiště nad Jizerou</v>
      </c>
      <c r="G81" s="34"/>
      <c r="H81" s="34"/>
      <c r="I81" s="29" t="s">
        <v>23</v>
      </c>
      <c r="J81" s="52" t="str">
        <f>IF(J12="","",J12)</f>
        <v>27. 11. 2021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38.25">
      <c r="A83" s="34"/>
      <c r="B83" s="35"/>
      <c r="C83" s="29" t="s">
        <v>25</v>
      </c>
      <c r="D83" s="34"/>
      <c r="E83" s="34"/>
      <c r="F83" s="27" t="str">
        <f>E15</f>
        <v>VaK Mladá Boleslav, a.s.</v>
      </c>
      <c r="G83" s="34"/>
      <c r="H83" s="34"/>
      <c r="I83" s="29" t="s">
        <v>31</v>
      </c>
      <c r="J83" s="32" t="str">
        <f>E21</f>
        <v>Vodohospodářské inženýrské služby, a.s.</v>
      </c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.75">
      <c r="A84" s="34"/>
      <c r="B84" s="35"/>
      <c r="C84" s="29" t="s">
        <v>29</v>
      </c>
      <c r="D84" s="34"/>
      <c r="E84" s="34"/>
      <c r="F84" s="27" t="str">
        <f>IF(E18="","",E18)</f>
        <v>Vyplň údaj</v>
      </c>
      <c r="G84" s="34"/>
      <c r="H84" s="34"/>
      <c r="I84" s="29" t="s">
        <v>34</v>
      </c>
      <c r="J84" s="32" t="str">
        <f>E24</f>
        <v>Ing. Josef Němeček</v>
      </c>
      <c r="K84" s="34"/>
      <c r="L84" s="9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4">
      <c r="A86" s="117"/>
      <c r="B86" s="118"/>
      <c r="C86" s="119" t="s">
        <v>131</v>
      </c>
      <c r="D86" s="120" t="s">
        <v>57</v>
      </c>
      <c r="E86" s="120" t="s">
        <v>53</v>
      </c>
      <c r="F86" s="120" t="s">
        <v>54</v>
      </c>
      <c r="G86" s="120" t="s">
        <v>132</v>
      </c>
      <c r="H86" s="120" t="s">
        <v>133</v>
      </c>
      <c r="I86" s="120" t="s">
        <v>134</v>
      </c>
      <c r="J86" s="120" t="s">
        <v>120</v>
      </c>
      <c r="K86" s="121" t="s">
        <v>135</v>
      </c>
      <c r="L86" s="122"/>
      <c r="M86" s="59" t="s">
        <v>3</v>
      </c>
      <c r="N86" s="60" t="s">
        <v>42</v>
      </c>
      <c r="O86" s="60" t="s">
        <v>136</v>
      </c>
      <c r="P86" s="60" t="s">
        <v>137</v>
      </c>
      <c r="Q86" s="60" t="s">
        <v>138</v>
      </c>
      <c r="R86" s="60" t="s">
        <v>139</v>
      </c>
      <c r="S86" s="60" t="s">
        <v>140</v>
      </c>
      <c r="T86" s="61" t="s">
        <v>141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63" s="2" customFormat="1" ht="15.75">
      <c r="A87" s="34"/>
      <c r="B87" s="35"/>
      <c r="C87" s="66" t="s">
        <v>142</v>
      </c>
      <c r="D87" s="34"/>
      <c r="E87" s="34"/>
      <c r="F87" s="34"/>
      <c r="G87" s="34"/>
      <c r="H87" s="34"/>
      <c r="I87" s="34"/>
      <c r="J87" s="123">
        <f>BK87</f>
        <v>0</v>
      </c>
      <c r="K87" s="34"/>
      <c r="L87" s="35"/>
      <c r="M87" s="62"/>
      <c r="N87" s="53"/>
      <c r="O87" s="63"/>
      <c r="P87" s="124">
        <f>P88+P165</f>
        <v>0</v>
      </c>
      <c r="Q87" s="63"/>
      <c r="R87" s="124">
        <f>R88+R165</f>
        <v>0.0347732</v>
      </c>
      <c r="S87" s="63"/>
      <c r="T87" s="125">
        <f>T88+T165</f>
        <v>16.43945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71</v>
      </c>
      <c r="AU87" s="19" t="s">
        <v>121</v>
      </c>
      <c r="BK87" s="126">
        <f>BK88+BK165</f>
        <v>0</v>
      </c>
    </row>
    <row r="88" spans="2:63" s="12" customFormat="1" ht="15">
      <c r="B88" s="127"/>
      <c r="D88" s="128" t="s">
        <v>71</v>
      </c>
      <c r="E88" s="129" t="s">
        <v>143</v>
      </c>
      <c r="F88" s="129" t="s">
        <v>144</v>
      </c>
      <c r="I88" s="130"/>
      <c r="J88" s="131">
        <f>BK88</f>
        <v>0</v>
      </c>
      <c r="L88" s="127"/>
      <c r="M88" s="132"/>
      <c r="N88" s="133"/>
      <c r="O88" s="133"/>
      <c r="P88" s="134">
        <f>P89+P111+P158</f>
        <v>0</v>
      </c>
      <c r="Q88" s="133"/>
      <c r="R88" s="134">
        <f>R89+R111+R158</f>
        <v>0.0347732</v>
      </c>
      <c r="S88" s="133"/>
      <c r="T88" s="135">
        <f>T89+T111+T158</f>
        <v>15.0258</v>
      </c>
      <c r="AR88" s="128" t="s">
        <v>80</v>
      </c>
      <c r="AT88" s="136" t="s">
        <v>71</v>
      </c>
      <c r="AU88" s="136" t="s">
        <v>72</v>
      </c>
      <c r="AY88" s="128" t="s">
        <v>145</v>
      </c>
      <c r="BK88" s="137">
        <f>BK89+BK111+BK158</f>
        <v>0</v>
      </c>
    </row>
    <row r="89" spans="2:63" s="12" customFormat="1" ht="12.75">
      <c r="B89" s="127"/>
      <c r="D89" s="128" t="s">
        <v>71</v>
      </c>
      <c r="E89" s="138" t="s">
        <v>80</v>
      </c>
      <c r="F89" s="138" t="s">
        <v>146</v>
      </c>
      <c r="I89" s="130"/>
      <c r="J89" s="139">
        <f>BK89</f>
        <v>0</v>
      </c>
      <c r="L89" s="127"/>
      <c r="M89" s="132"/>
      <c r="N89" s="133"/>
      <c r="O89" s="133"/>
      <c r="P89" s="134">
        <f>SUM(P90:P110)</f>
        <v>0</v>
      </c>
      <c r="Q89" s="133"/>
      <c r="R89" s="134">
        <f>SUM(R90:R110)</f>
        <v>0.02533</v>
      </c>
      <c r="S89" s="133"/>
      <c r="T89" s="135">
        <f>SUM(T90:T110)</f>
        <v>0</v>
      </c>
      <c r="AR89" s="128" t="s">
        <v>80</v>
      </c>
      <c r="AT89" s="136" t="s">
        <v>71</v>
      </c>
      <c r="AU89" s="136" t="s">
        <v>80</v>
      </c>
      <c r="AY89" s="128" t="s">
        <v>145</v>
      </c>
      <c r="BK89" s="137">
        <f>SUM(BK90:BK110)</f>
        <v>0</v>
      </c>
    </row>
    <row r="90" spans="1:65" s="2" customFormat="1" ht="24">
      <c r="A90" s="34"/>
      <c r="B90" s="140"/>
      <c r="C90" s="141" t="s">
        <v>80</v>
      </c>
      <c r="D90" s="141" t="s">
        <v>147</v>
      </c>
      <c r="E90" s="142" t="s">
        <v>148</v>
      </c>
      <c r="F90" s="143" t="s">
        <v>149</v>
      </c>
      <c r="G90" s="144" t="s">
        <v>150</v>
      </c>
      <c r="H90" s="145">
        <v>480</v>
      </c>
      <c r="I90" s="146"/>
      <c r="J90" s="147">
        <f>ROUND(I90*H90,2)</f>
        <v>0</v>
      </c>
      <c r="K90" s="143" t="s">
        <v>151</v>
      </c>
      <c r="L90" s="35"/>
      <c r="M90" s="148" t="s">
        <v>3</v>
      </c>
      <c r="N90" s="149" t="s">
        <v>43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152</v>
      </c>
      <c r="AT90" s="152" t="s">
        <v>147</v>
      </c>
      <c r="AU90" s="152" t="s">
        <v>82</v>
      </c>
      <c r="AY90" s="19" t="s">
        <v>145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80</v>
      </c>
      <c r="BK90" s="153">
        <f>ROUND(I90*H90,2)</f>
        <v>0</v>
      </c>
      <c r="BL90" s="19" t="s">
        <v>152</v>
      </c>
      <c r="BM90" s="152" t="s">
        <v>153</v>
      </c>
    </row>
    <row r="91" spans="2:51" s="13" customFormat="1" ht="12">
      <c r="B91" s="154"/>
      <c r="D91" s="155" t="s">
        <v>154</v>
      </c>
      <c r="E91" s="156" t="s">
        <v>3</v>
      </c>
      <c r="F91" s="157" t="s">
        <v>155</v>
      </c>
      <c r="H91" s="158">
        <v>480</v>
      </c>
      <c r="I91" s="159"/>
      <c r="L91" s="154"/>
      <c r="M91" s="160"/>
      <c r="N91" s="161"/>
      <c r="O91" s="161"/>
      <c r="P91" s="161"/>
      <c r="Q91" s="161"/>
      <c r="R91" s="161"/>
      <c r="S91" s="161"/>
      <c r="T91" s="162"/>
      <c r="AT91" s="156" t="s">
        <v>154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145</v>
      </c>
    </row>
    <row r="92" spans="1:65" s="2" customFormat="1" ht="24">
      <c r="A92" s="34"/>
      <c r="B92" s="140"/>
      <c r="C92" s="141" t="s">
        <v>82</v>
      </c>
      <c r="D92" s="141" t="s">
        <v>147</v>
      </c>
      <c r="E92" s="142" t="s">
        <v>156</v>
      </c>
      <c r="F92" s="143" t="s">
        <v>157</v>
      </c>
      <c r="G92" s="144" t="s">
        <v>111</v>
      </c>
      <c r="H92" s="145">
        <v>11.528</v>
      </c>
      <c r="I92" s="146"/>
      <c r="J92" s="147">
        <f>ROUND(I92*H92,2)</f>
        <v>0</v>
      </c>
      <c r="K92" s="143" t="s">
        <v>151</v>
      </c>
      <c r="L92" s="35"/>
      <c r="M92" s="148" t="s">
        <v>3</v>
      </c>
      <c r="N92" s="149" t="s">
        <v>43</v>
      </c>
      <c r="O92" s="55"/>
      <c r="P92" s="150">
        <f>O92*H92</f>
        <v>0</v>
      </c>
      <c r="Q92" s="150">
        <v>0</v>
      </c>
      <c r="R92" s="150">
        <f>Q92*H92</f>
        <v>0</v>
      </c>
      <c r="S92" s="150">
        <v>0</v>
      </c>
      <c r="T92" s="151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152</v>
      </c>
      <c r="AT92" s="152" t="s">
        <v>147</v>
      </c>
      <c r="AU92" s="152" t="s">
        <v>82</v>
      </c>
      <c r="AY92" s="19" t="s">
        <v>145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19" t="s">
        <v>80</v>
      </c>
      <c r="BK92" s="153">
        <f>ROUND(I92*H92,2)</f>
        <v>0</v>
      </c>
      <c r="BL92" s="19" t="s">
        <v>152</v>
      </c>
      <c r="BM92" s="152" t="s">
        <v>158</v>
      </c>
    </row>
    <row r="93" spans="2:51" s="13" customFormat="1" ht="12">
      <c r="B93" s="154"/>
      <c r="D93" s="155" t="s">
        <v>154</v>
      </c>
      <c r="E93" s="156" t="s">
        <v>3</v>
      </c>
      <c r="F93" s="157" t="s">
        <v>159</v>
      </c>
      <c r="H93" s="158">
        <v>11.528</v>
      </c>
      <c r="I93" s="159"/>
      <c r="L93" s="154"/>
      <c r="M93" s="160"/>
      <c r="N93" s="161"/>
      <c r="O93" s="161"/>
      <c r="P93" s="161"/>
      <c r="Q93" s="161"/>
      <c r="R93" s="161"/>
      <c r="S93" s="161"/>
      <c r="T93" s="162"/>
      <c r="AT93" s="156" t="s">
        <v>154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145</v>
      </c>
    </row>
    <row r="94" spans="1:65" s="2" customFormat="1" ht="36">
      <c r="A94" s="34"/>
      <c r="B94" s="140"/>
      <c r="C94" s="141" t="s">
        <v>160</v>
      </c>
      <c r="D94" s="141" t="s">
        <v>147</v>
      </c>
      <c r="E94" s="142" t="s">
        <v>161</v>
      </c>
      <c r="F94" s="143" t="s">
        <v>162</v>
      </c>
      <c r="G94" s="144" t="s">
        <v>111</v>
      </c>
      <c r="H94" s="145">
        <v>65.323</v>
      </c>
      <c r="I94" s="146"/>
      <c r="J94" s="147">
        <f>ROUND(I94*H94,2)</f>
        <v>0</v>
      </c>
      <c r="K94" s="143" t="s">
        <v>151</v>
      </c>
      <c r="L94" s="35"/>
      <c r="M94" s="148" t="s">
        <v>3</v>
      </c>
      <c r="N94" s="149" t="s">
        <v>43</v>
      </c>
      <c r="O94" s="55"/>
      <c r="P94" s="150">
        <f>O94*H94</f>
        <v>0</v>
      </c>
      <c r="Q94" s="150">
        <v>0</v>
      </c>
      <c r="R94" s="150">
        <f>Q94*H94</f>
        <v>0</v>
      </c>
      <c r="S94" s="150">
        <v>0</v>
      </c>
      <c r="T94" s="151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2" t="s">
        <v>152</v>
      </c>
      <c r="AT94" s="152" t="s">
        <v>147</v>
      </c>
      <c r="AU94" s="152" t="s">
        <v>82</v>
      </c>
      <c r="AY94" s="19" t="s">
        <v>145</v>
      </c>
      <c r="BE94" s="153">
        <f>IF(N94="základní",J94,0)</f>
        <v>0</v>
      </c>
      <c r="BF94" s="153">
        <f>IF(N94="snížená",J94,0)</f>
        <v>0</v>
      </c>
      <c r="BG94" s="153">
        <f>IF(N94="zákl. přenesená",J94,0)</f>
        <v>0</v>
      </c>
      <c r="BH94" s="153">
        <f>IF(N94="sníž. přenesená",J94,0)</f>
        <v>0</v>
      </c>
      <c r="BI94" s="153">
        <f>IF(N94="nulová",J94,0)</f>
        <v>0</v>
      </c>
      <c r="BJ94" s="19" t="s">
        <v>80</v>
      </c>
      <c r="BK94" s="153">
        <f>ROUND(I94*H94,2)</f>
        <v>0</v>
      </c>
      <c r="BL94" s="19" t="s">
        <v>152</v>
      </c>
      <c r="BM94" s="152" t="s">
        <v>163</v>
      </c>
    </row>
    <row r="95" spans="2:51" s="13" customFormat="1" ht="12">
      <c r="B95" s="154"/>
      <c r="D95" s="155" t="s">
        <v>154</v>
      </c>
      <c r="E95" s="156" t="s">
        <v>3</v>
      </c>
      <c r="F95" s="157" t="s">
        <v>164</v>
      </c>
      <c r="H95" s="158">
        <v>25.956</v>
      </c>
      <c r="I95" s="159"/>
      <c r="L95" s="154"/>
      <c r="M95" s="160"/>
      <c r="N95" s="161"/>
      <c r="O95" s="161"/>
      <c r="P95" s="161"/>
      <c r="Q95" s="161"/>
      <c r="R95" s="161"/>
      <c r="S95" s="161"/>
      <c r="T95" s="162"/>
      <c r="AT95" s="156" t="s">
        <v>154</v>
      </c>
      <c r="AU95" s="156" t="s">
        <v>82</v>
      </c>
      <c r="AV95" s="13" t="s">
        <v>82</v>
      </c>
      <c r="AW95" s="13" t="s">
        <v>33</v>
      </c>
      <c r="AX95" s="13" t="s">
        <v>72</v>
      </c>
      <c r="AY95" s="156" t="s">
        <v>145</v>
      </c>
    </row>
    <row r="96" spans="2:51" s="13" customFormat="1" ht="12">
      <c r="B96" s="154"/>
      <c r="D96" s="155" t="s">
        <v>154</v>
      </c>
      <c r="E96" s="156" t="s">
        <v>3</v>
      </c>
      <c r="F96" s="157" t="s">
        <v>165</v>
      </c>
      <c r="H96" s="158">
        <v>50.894</v>
      </c>
      <c r="I96" s="159"/>
      <c r="L96" s="154"/>
      <c r="M96" s="160"/>
      <c r="N96" s="161"/>
      <c r="O96" s="161"/>
      <c r="P96" s="161"/>
      <c r="Q96" s="161"/>
      <c r="R96" s="161"/>
      <c r="S96" s="161"/>
      <c r="T96" s="162"/>
      <c r="AT96" s="156" t="s">
        <v>154</v>
      </c>
      <c r="AU96" s="156" t="s">
        <v>82</v>
      </c>
      <c r="AV96" s="13" t="s">
        <v>82</v>
      </c>
      <c r="AW96" s="13" t="s">
        <v>33</v>
      </c>
      <c r="AX96" s="13" t="s">
        <v>72</v>
      </c>
      <c r="AY96" s="156" t="s">
        <v>145</v>
      </c>
    </row>
    <row r="97" spans="2:51" s="14" customFormat="1" ht="12">
      <c r="B97" s="163"/>
      <c r="D97" s="155" t="s">
        <v>154</v>
      </c>
      <c r="E97" s="164" t="s">
        <v>49</v>
      </c>
      <c r="F97" s="165" t="s">
        <v>166</v>
      </c>
      <c r="H97" s="166">
        <v>76.85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4" t="s">
        <v>154</v>
      </c>
      <c r="AU97" s="164" t="s">
        <v>82</v>
      </c>
      <c r="AV97" s="14" t="s">
        <v>152</v>
      </c>
      <c r="AW97" s="14" t="s">
        <v>33</v>
      </c>
      <c r="AX97" s="14" t="s">
        <v>72</v>
      </c>
      <c r="AY97" s="164" t="s">
        <v>145</v>
      </c>
    </row>
    <row r="98" spans="2:51" s="13" customFormat="1" ht="12">
      <c r="B98" s="154"/>
      <c r="D98" s="155" t="s">
        <v>154</v>
      </c>
      <c r="E98" s="156" t="s">
        <v>3</v>
      </c>
      <c r="F98" s="157" t="s">
        <v>167</v>
      </c>
      <c r="H98" s="158">
        <v>65.323</v>
      </c>
      <c r="I98" s="159"/>
      <c r="L98" s="154"/>
      <c r="M98" s="160"/>
      <c r="N98" s="161"/>
      <c r="O98" s="161"/>
      <c r="P98" s="161"/>
      <c r="Q98" s="161"/>
      <c r="R98" s="161"/>
      <c r="S98" s="161"/>
      <c r="T98" s="162"/>
      <c r="AT98" s="156" t="s">
        <v>154</v>
      </c>
      <c r="AU98" s="156" t="s">
        <v>82</v>
      </c>
      <c r="AV98" s="13" t="s">
        <v>82</v>
      </c>
      <c r="AW98" s="13" t="s">
        <v>33</v>
      </c>
      <c r="AX98" s="13" t="s">
        <v>80</v>
      </c>
      <c r="AY98" s="156" t="s">
        <v>145</v>
      </c>
    </row>
    <row r="99" spans="1:65" s="2" customFormat="1" ht="36">
      <c r="A99" s="34"/>
      <c r="B99" s="140"/>
      <c r="C99" s="141" t="s">
        <v>152</v>
      </c>
      <c r="D99" s="141" t="s">
        <v>147</v>
      </c>
      <c r="E99" s="142" t="s">
        <v>168</v>
      </c>
      <c r="F99" s="143" t="s">
        <v>169</v>
      </c>
      <c r="G99" s="144" t="s">
        <v>111</v>
      </c>
      <c r="H99" s="145">
        <v>7.59</v>
      </c>
      <c r="I99" s="146"/>
      <c r="J99" s="147">
        <f>ROUND(I99*H99,2)</f>
        <v>0</v>
      </c>
      <c r="K99" s="143" t="s">
        <v>151</v>
      </c>
      <c r="L99" s="35"/>
      <c r="M99" s="148" t="s">
        <v>3</v>
      </c>
      <c r="N99" s="149" t="s">
        <v>43</v>
      </c>
      <c r="O99" s="55"/>
      <c r="P99" s="150">
        <f>O99*H99</f>
        <v>0</v>
      </c>
      <c r="Q99" s="150">
        <v>0</v>
      </c>
      <c r="R99" s="150">
        <f>Q99*H99</f>
        <v>0</v>
      </c>
      <c r="S99" s="150">
        <v>0</v>
      </c>
      <c r="T99" s="151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2" t="s">
        <v>152</v>
      </c>
      <c r="AT99" s="152" t="s">
        <v>147</v>
      </c>
      <c r="AU99" s="152" t="s">
        <v>82</v>
      </c>
      <c r="AY99" s="19" t="s">
        <v>145</v>
      </c>
      <c r="BE99" s="153">
        <f>IF(N99="základní",J99,0)</f>
        <v>0</v>
      </c>
      <c r="BF99" s="153">
        <f>IF(N99="snížená",J99,0)</f>
        <v>0</v>
      </c>
      <c r="BG99" s="153">
        <f>IF(N99="zákl. přenesená",J99,0)</f>
        <v>0</v>
      </c>
      <c r="BH99" s="153">
        <f>IF(N99="sníž. přenesená",J99,0)</f>
        <v>0</v>
      </c>
      <c r="BI99" s="153">
        <f>IF(N99="nulová",J99,0)</f>
        <v>0</v>
      </c>
      <c r="BJ99" s="19" t="s">
        <v>80</v>
      </c>
      <c r="BK99" s="153">
        <f>ROUND(I99*H99,2)</f>
        <v>0</v>
      </c>
      <c r="BL99" s="19" t="s">
        <v>152</v>
      </c>
      <c r="BM99" s="152" t="s">
        <v>170</v>
      </c>
    </row>
    <row r="100" spans="2:51" s="13" customFormat="1" ht="12">
      <c r="B100" s="154"/>
      <c r="D100" s="155" t="s">
        <v>154</v>
      </c>
      <c r="E100" s="156" t="s">
        <v>3</v>
      </c>
      <c r="F100" s="157" t="s">
        <v>171</v>
      </c>
      <c r="H100" s="158">
        <v>7.59</v>
      </c>
      <c r="I100" s="159"/>
      <c r="L100" s="154"/>
      <c r="M100" s="160"/>
      <c r="N100" s="161"/>
      <c r="O100" s="161"/>
      <c r="P100" s="161"/>
      <c r="Q100" s="161"/>
      <c r="R100" s="161"/>
      <c r="S100" s="161"/>
      <c r="T100" s="162"/>
      <c r="AT100" s="156" t="s">
        <v>154</v>
      </c>
      <c r="AU100" s="156" t="s">
        <v>82</v>
      </c>
      <c r="AV100" s="13" t="s">
        <v>82</v>
      </c>
      <c r="AW100" s="13" t="s">
        <v>33</v>
      </c>
      <c r="AX100" s="13" t="s">
        <v>80</v>
      </c>
      <c r="AY100" s="156" t="s">
        <v>145</v>
      </c>
    </row>
    <row r="101" spans="1:65" s="2" customFormat="1" ht="48">
      <c r="A101" s="34"/>
      <c r="B101" s="140"/>
      <c r="C101" s="141" t="s">
        <v>172</v>
      </c>
      <c r="D101" s="141" t="s">
        <v>147</v>
      </c>
      <c r="E101" s="142" t="s">
        <v>173</v>
      </c>
      <c r="F101" s="143" t="s">
        <v>174</v>
      </c>
      <c r="G101" s="144" t="s">
        <v>111</v>
      </c>
      <c r="H101" s="145">
        <v>30.36</v>
      </c>
      <c r="I101" s="146"/>
      <c r="J101" s="147">
        <f>ROUND(I101*H101,2)</f>
        <v>0</v>
      </c>
      <c r="K101" s="143" t="s">
        <v>151</v>
      </c>
      <c r="L101" s="35"/>
      <c r="M101" s="148" t="s">
        <v>3</v>
      </c>
      <c r="N101" s="149" t="s">
        <v>43</v>
      </c>
      <c r="O101" s="55"/>
      <c r="P101" s="150">
        <f>O101*H101</f>
        <v>0</v>
      </c>
      <c r="Q101" s="150">
        <v>0</v>
      </c>
      <c r="R101" s="150">
        <f>Q101*H101</f>
        <v>0</v>
      </c>
      <c r="S101" s="150">
        <v>0</v>
      </c>
      <c r="T101" s="151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152</v>
      </c>
      <c r="AT101" s="152" t="s">
        <v>147</v>
      </c>
      <c r="AU101" s="152" t="s">
        <v>82</v>
      </c>
      <c r="AY101" s="19" t="s">
        <v>145</v>
      </c>
      <c r="BE101" s="153">
        <f>IF(N101="základní",J101,0)</f>
        <v>0</v>
      </c>
      <c r="BF101" s="153">
        <f>IF(N101="snížená",J101,0)</f>
        <v>0</v>
      </c>
      <c r="BG101" s="153">
        <f>IF(N101="zákl. přenesená",J101,0)</f>
        <v>0</v>
      </c>
      <c r="BH101" s="153">
        <f>IF(N101="sníž. přenesená",J101,0)</f>
        <v>0</v>
      </c>
      <c r="BI101" s="153">
        <f>IF(N101="nulová",J101,0)</f>
        <v>0</v>
      </c>
      <c r="BJ101" s="19" t="s">
        <v>80</v>
      </c>
      <c r="BK101" s="153">
        <f>ROUND(I101*H101,2)</f>
        <v>0</v>
      </c>
      <c r="BL101" s="19" t="s">
        <v>152</v>
      </c>
      <c r="BM101" s="152" t="s">
        <v>175</v>
      </c>
    </row>
    <row r="102" spans="2:51" s="13" customFormat="1" ht="22.5">
      <c r="B102" s="154"/>
      <c r="D102" s="155" t="s">
        <v>154</v>
      </c>
      <c r="E102" s="156" t="s">
        <v>109</v>
      </c>
      <c r="F102" s="157" t="s">
        <v>176</v>
      </c>
      <c r="H102" s="158">
        <v>37.95</v>
      </c>
      <c r="I102" s="159"/>
      <c r="L102" s="154"/>
      <c r="M102" s="160"/>
      <c r="N102" s="161"/>
      <c r="O102" s="161"/>
      <c r="P102" s="161"/>
      <c r="Q102" s="161"/>
      <c r="R102" s="161"/>
      <c r="S102" s="161"/>
      <c r="T102" s="162"/>
      <c r="AT102" s="156" t="s">
        <v>154</v>
      </c>
      <c r="AU102" s="156" t="s">
        <v>82</v>
      </c>
      <c r="AV102" s="13" t="s">
        <v>82</v>
      </c>
      <c r="AW102" s="13" t="s">
        <v>33</v>
      </c>
      <c r="AX102" s="13" t="s">
        <v>72</v>
      </c>
      <c r="AY102" s="156" t="s">
        <v>145</v>
      </c>
    </row>
    <row r="103" spans="2:51" s="13" customFormat="1" ht="12">
      <c r="B103" s="154"/>
      <c r="D103" s="155" t="s">
        <v>154</v>
      </c>
      <c r="E103" s="156" t="s">
        <v>3</v>
      </c>
      <c r="F103" s="157" t="s">
        <v>177</v>
      </c>
      <c r="H103" s="158">
        <v>30.36</v>
      </c>
      <c r="I103" s="159"/>
      <c r="L103" s="154"/>
      <c r="M103" s="160"/>
      <c r="N103" s="161"/>
      <c r="O103" s="161"/>
      <c r="P103" s="161"/>
      <c r="Q103" s="161"/>
      <c r="R103" s="161"/>
      <c r="S103" s="161"/>
      <c r="T103" s="162"/>
      <c r="AT103" s="156" t="s">
        <v>154</v>
      </c>
      <c r="AU103" s="156" t="s">
        <v>82</v>
      </c>
      <c r="AV103" s="13" t="s">
        <v>82</v>
      </c>
      <c r="AW103" s="13" t="s">
        <v>33</v>
      </c>
      <c r="AX103" s="13" t="s">
        <v>80</v>
      </c>
      <c r="AY103" s="156" t="s">
        <v>145</v>
      </c>
    </row>
    <row r="104" spans="1:65" s="2" customFormat="1" ht="36">
      <c r="A104" s="34"/>
      <c r="B104" s="140"/>
      <c r="C104" s="141" t="s">
        <v>178</v>
      </c>
      <c r="D104" s="141" t="s">
        <v>147</v>
      </c>
      <c r="E104" s="142" t="s">
        <v>179</v>
      </c>
      <c r="F104" s="143" t="s">
        <v>180</v>
      </c>
      <c r="G104" s="144" t="s">
        <v>150</v>
      </c>
      <c r="H104" s="145">
        <v>29.8</v>
      </c>
      <c r="I104" s="146"/>
      <c r="J104" s="147">
        <f>ROUND(I104*H104,2)</f>
        <v>0</v>
      </c>
      <c r="K104" s="143" t="s">
        <v>151</v>
      </c>
      <c r="L104" s="35"/>
      <c r="M104" s="148" t="s">
        <v>3</v>
      </c>
      <c r="N104" s="149" t="s">
        <v>43</v>
      </c>
      <c r="O104" s="55"/>
      <c r="P104" s="150">
        <f>O104*H104</f>
        <v>0</v>
      </c>
      <c r="Q104" s="150">
        <v>0.00085</v>
      </c>
      <c r="R104" s="150">
        <f>Q104*H104</f>
        <v>0.02533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152</v>
      </c>
      <c r="AT104" s="152" t="s">
        <v>147</v>
      </c>
      <c r="AU104" s="152" t="s">
        <v>82</v>
      </c>
      <c r="AY104" s="19" t="s">
        <v>145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80</v>
      </c>
      <c r="BK104" s="153">
        <f>ROUND(I104*H104,2)</f>
        <v>0</v>
      </c>
      <c r="BL104" s="19" t="s">
        <v>152</v>
      </c>
      <c r="BM104" s="152" t="s">
        <v>181</v>
      </c>
    </row>
    <row r="105" spans="2:51" s="13" customFormat="1" ht="12">
      <c r="B105" s="154"/>
      <c r="D105" s="155" t="s">
        <v>154</v>
      </c>
      <c r="E105" s="156" t="s">
        <v>3</v>
      </c>
      <c r="F105" s="157" t="s">
        <v>182</v>
      </c>
      <c r="H105" s="158">
        <v>29.8</v>
      </c>
      <c r="I105" s="159"/>
      <c r="L105" s="154"/>
      <c r="M105" s="160"/>
      <c r="N105" s="161"/>
      <c r="O105" s="161"/>
      <c r="P105" s="161"/>
      <c r="Q105" s="161"/>
      <c r="R105" s="161"/>
      <c r="S105" s="161"/>
      <c r="T105" s="162"/>
      <c r="AT105" s="156" t="s">
        <v>154</v>
      </c>
      <c r="AU105" s="156" t="s">
        <v>82</v>
      </c>
      <c r="AV105" s="13" t="s">
        <v>82</v>
      </c>
      <c r="AW105" s="13" t="s">
        <v>33</v>
      </c>
      <c r="AX105" s="13" t="s">
        <v>80</v>
      </c>
      <c r="AY105" s="156" t="s">
        <v>145</v>
      </c>
    </row>
    <row r="106" spans="1:65" s="2" customFormat="1" ht="36">
      <c r="A106" s="34"/>
      <c r="B106" s="140"/>
      <c r="C106" s="141" t="s">
        <v>183</v>
      </c>
      <c r="D106" s="141" t="s">
        <v>147</v>
      </c>
      <c r="E106" s="142" t="s">
        <v>184</v>
      </c>
      <c r="F106" s="143" t="s">
        <v>185</v>
      </c>
      <c r="G106" s="144" t="s">
        <v>150</v>
      </c>
      <c r="H106" s="145">
        <v>29.8</v>
      </c>
      <c r="I106" s="146"/>
      <c r="J106" s="147">
        <f>ROUND(I106*H106,2)</f>
        <v>0</v>
      </c>
      <c r="K106" s="143" t="s">
        <v>151</v>
      </c>
      <c r="L106" s="35"/>
      <c r="M106" s="148" t="s">
        <v>3</v>
      </c>
      <c r="N106" s="149" t="s">
        <v>43</v>
      </c>
      <c r="O106" s="55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152</v>
      </c>
      <c r="AT106" s="152" t="s">
        <v>147</v>
      </c>
      <c r="AU106" s="152" t="s">
        <v>82</v>
      </c>
      <c r="AY106" s="19" t="s">
        <v>145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19" t="s">
        <v>80</v>
      </c>
      <c r="BK106" s="153">
        <f>ROUND(I106*H106,2)</f>
        <v>0</v>
      </c>
      <c r="BL106" s="19" t="s">
        <v>152</v>
      </c>
      <c r="BM106" s="152" t="s">
        <v>186</v>
      </c>
    </row>
    <row r="107" spans="1:65" s="2" customFormat="1" ht="60">
      <c r="A107" s="34"/>
      <c r="B107" s="140"/>
      <c r="C107" s="141" t="s">
        <v>187</v>
      </c>
      <c r="D107" s="141" t="s">
        <v>147</v>
      </c>
      <c r="E107" s="142" t="s">
        <v>188</v>
      </c>
      <c r="F107" s="143" t="s">
        <v>189</v>
      </c>
      <c r="G107" s="144" t="s">
        <v>111</v>
      </c>
      <c r="H107" s="145">
        <v>72</v>
      </c>
      <c r="I107" s="146"/>
      <c r="J107" s="147">
        <f>ROUND(I107*H107,2)</f>
        <v>0</v>
      </c>
      <c r="K107" s="143" t="s">
        <v>151</v>
      </c>
      <c r="L107" s="35"/>
      <c r="M107" s="148" t="s">
        <v>3</v>
      </c>
      <c r="N107" s="149" t="s">
        <v>43</v>
      </c>
      <c r="O107" s="55"/>
      <c r="P107" s="150">
        <f>O107*H107</f>
        <v>0</v>
      </c>
      <c r="Q107" s="150">
        <v>0</v>
      </c>
      <c r="R107" s="150">
        <f>Q107*H107</f>
        <v>0</v>
      </c>
      <c r="S107" s="150">
        <v>0</v>
      </c>
      <c r="T107" s="151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2" t="s">
        <v>152</v>
      </c>
      <c r="AT107" s="152" t="s">
        <v>147</v>
      </c>
      <c r="AU107" s="152" t="s">
        <v>82</v>
      </c>
      <c r="AY107" s="19" t="s">
        <v>145</v>
      </c>
      <c r="BE107" s="153">
        <f>IF(N107="základní",J107,0)</f>
        <v>0</v>
      </c>
      <c r="BF107" s="153">
        <f>IF(N107="snížená",J107,0)</f>
        <v>0</v>
      </c>
      <c r="BG107" s="153">
        <f>IF(N107="zákl. přenesená",J107,0)</f>
        <v>0</v>
      </c>
      <c r="BH107" s="153">
        <f>IF(N107="sníž. přenesená",J107,0)</f>
        <v>0</v>
      </c>
      <c r="BI107" s="153">
        <f>IF(N107="nulová",J107,0)</f>
        <v>0</v>
      </c>
      <c r="BJ107" s="19" t="s">
        <v>80</v>
      </c>
      <c r="BK107" s="153">
        <f>ROUND(I107*H107,2)</f>
        <v>0</v>
      </c>
      <c r="BL107" s="19" t="s">
        <v>152</v>
      </c>
      <c r="BM107" s="152" t="s">
        <v>190</v>
      </c>
    </row>
    <row r="108" spans="2:51" s="13" customFormat="1" ht="22.5">
      <c r="B108" s="154"/>
      <c r="D108" s="155" t="s">
        <v>154</v>
      </c>
      <c r="E108" s="156" t="s">
        <v>3</v>
      </c>
      <c r="F108" s="157" t="s">
        <v>191</v>
      </c>
      <c r="H108" s="158">
        <v>72</v>
      </c>
      <c r="I108" s="159"/>
      <c r="L108" s="154"/>
      <c r="M108" s="160"/>
      <c r="N108" s="161"/>
      <c r="O108" s="161"/>
      <c r="P108" s="161"/>
      <c r="Q108" s="161"/>
      <c r="R108" s="161"/>
      <c r="S108" s="161"/>
      <c r="T108" s="162"/>
      <c r="AT108" s="156" t="s">
        <v>154</v>
      </c>
      <c r="AU108" s="156" t="s">
        <v>82</v>
      </c>
      <c r="AV108" s="13" t="s">
        <v>82</v>
      </c>
      <c r="AW108" s="13" t="s">
        <v>33</v>
      </c>
      <c r="AX108" s="13" t="s">
        <v>80</v>
      </c>
      <c r="AY108" s="156" t="s">
        <v>145</v>
      </c>
    </row>
    <row r="109" spans="1:65" s="2" customFormat="1" ht="60">
      <c r="A109" s="34"/>
      <c r="B109" s="140"/>
      <c r="C109" s="141" t="s">
        <v>192</v>
      </c>
      <c r="D109" s="141" t="s">
        <v>147</v>
      </c>
      <c r="E109" s="142" t="s">
        <v>193</v>
      </c>
      <c r="F109" s="143" t="s">
        <v>194</v>
      </c>
      <c r="G109" s="144" t="s">
        <v>111</v>
      </c>
      <c r="H109" s="145">
        <v>114.8</v>
      </c>
      <c r="I109" s="146"/>
      <c r="J109" s="147">
        <f>ROUND(I109*H109,2)</f>
        <v>0</v>
      </c>
      <c r="K109" s="143" t="s">
        <v>151</v>
      </c>
      <c r="L109" s="35"/>
      <c r="M109" s="148" t="s">
        <v>3</v>
      </c>
      <c r="N109" s="149" t="s">
        <v>43</v>
      </c>
      <c r="O109" s="55"/>
      <c r="P109" s="150">
        <f>O109*H109</f>
        <v>0</v>
      </c>
      <c r="Q109" s="150">
        <v>0</v>
      </c>
      <c r="R109" s="150">
        <f>Q109*H109</f>
        <v>0</v>
      </c>
      <c r="S109" s="150">
        <v>0</v>
      </c>
      <c r="T109" s="151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152</v>
      </c>
      <c r="AT109" s="152" t="s">
        <v>147</v>
      </c>
      <c r="AU109" s="152" t="s">
        <v>82</v>
      </c>
      <c r="AY109" s="19" t="s">
        <v>145</v>
      </c>
      <c r="BE109" s="153">
        <f>IF(N109="základní",J109,0)</f>
        <v>0</v>
      </c>
      <c r="BF109" s="153">
        <f>IF(N109="snížená",J109,0)</f>
        <v>0</v>
      </c>
      <c r="BG109" s="153">
        <f>IF(N109="zákl. přenesená",J109,0)</f>
        <v>0</v>
      </c>
      <c r="BH109" s="153">
        <f>IF(N109="sníž. přenesená",J109,0)</f>
        <v>0</v>
      </c>
      <c r="BI109" s="153">
        <f>IF(N109="nulová",J109,0)</f>
        <v>0</v>
      </c>
      <c r="BJ109" s="19" t="s">
        <v>80</v>
      </c>
      <c r="BK109" s="153">
        <f>ROUND(I109*H109,2)</f>
        <v>0</v>
      </c>
      <c r="BL109" s="19" t="s">
        <v>152</v>
      </c>
      <c r="BM109" s="152" t="s">
        <v>195</v>
      </c>
    </row>
    <row r="110" spans="2:51" s="13" customFormat="1" ht="22.5">
      <c r="B110" s="154"/>
      <c r="D110" s="155" t="s">
        <v>154</v>
      </c>
      <c r="E110" s="156" t="s">
        <v>3</v>
      </c>
      <c r="F110" s="157" t="s">
        <v>196</v>
      </c>
      <c r="H110" s="158">
        <v>114.8</v>
      </c>
      <c r="I110" s="159"/>
      <c r="L110" s="154"/>
      <c r="M110" s="160"/>
      <c r="N110" s="161"/>
      <c r="O110" s="161"/>
      <c r="P110" s="161"/>
      <c r="Q110" s="161"/>
      <c r="R110" s="161"/>
      <c r="S110" s="161"/>
      <c r="T110" s="162"/>
      <c r="AT110" s="156" t="s">
        <v>154</v>
      </c>
      <c r="AU110" s="156" t="s">
        <v>82</v>
      </c>
      <c r="AV110" s="13" t="s">
        <v>82</v>
      </c>
      <c r="AW110" s="13" t="s">
        <v>33</v>
      </c>
      <c r="AX110" s="13" t="s">
        <v>80</v>
      </c>
      <c r="AY110" s="156" t="s">
        <v>145</v>
      </c>
    </row>
    <row r="111" spans="2:63" s="12" customFormat="1" ht="12.75">
      <c r="B111" s="127"/>
      <c r="D111" s="128" t="s">
        <v>71</v>
      </c>
      <c r="E111" s="138" t="s">
        <v>192</v>
      </c>
      <c r="F111" s="138" t="s">
        <v>197</v>
      </c>
      <c r="I111" s="130"/>
      <c r="J111" s="139">
        <f>BK111</f>
        <v>0</v>
      </c>
      <c r="L111" s="127"/>
      <c r="M111" s="132"/>
      <c r="N111" s="133"/>
      <c r="O111" s="133"/>
      <c r="P111" s="134">
        <f>SUM(P112:P157)</f>
        <v>0</v>
      </c>
      <c r="Q111" s="133"/>
      <c r="R111" s="134">
        <f>SUM(R112:R157)</f>
        <v>0.0094432</v>
      </c>
      <c r="S111" s="133"/>
      <c r="T111" s="135">
        <f>SUM(T112:T157)</f>
        <v>15.0258</v>
      </c>
      <c r="AR111" s="128" t="s">
        <v>80</v>
      </c>
      <c r="AT111" s="136" t="s">
        <v>71</v>
      </c>
      <c r="AU111" s="136" t="s">
        <v>80</v>
      </c>
      <c r="AY111" s="128" t="s">
        <v>145</v>
      </c>
      <c r="BK111" s="137">
        <f>SUM(BK112:BK157)</f>
        <v>0</v>
      </c>
    </row>
    <row r="112" spans="1:65" s="2" customFormat="1" ht="24">
      <c r="A112" s="34"/>
      <c r="B112" s="140"/>
      <c r="C112" s="141" t="s">
        <v>198</v>
      </c>
      <c r="D112" s="141" t="s">
        <v>147</v>
      </c>
      <c r="E112" s="142" t="s">
        <v>199</v>
      </c>
      <c r="F112" s="143" t="s">
        <v>200</v>
      </c>
      <c r="G112" s="144" t="s">
        <v>150</v>
      </c>
      <c r="H112" s="145">
        <v>1.5</v>
      </c>
      <c r="I112" s="146"/>
      <c r="J112" s="147">
        <f>ROUND(I112*H112,2)</f>
        <v>0</v>
      </c>
      <c r="K112" s="143" t="s">
        <v>151</v>
      </c>
      <c r="L112" s="35"/>
      <c r="M112" s="148" t="s">
        <v>3</v>
      </c>
      <c r="N112" s="149" t="s">
        <v>43</v>
      </c>
      <c r="O112" s="55"/>
      <c r="P112" s="150">
        <f>O112*H112</f>
        <v>0</v>
      </c>
      <c r="Q112" s="150">
        <v>0</v>
      </c>
      <c r="R112" s="150">
        <f>Q112*H112</f>
        <v>0</v>
      </c>
      <c r="S112" s="150">
        <v>0.108</v>
      </c>
      <c r="T112" s="151">
        <f>S112*H112</f>
        <v>0.162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2" t="s">
        <v>152</v>
      </c>
      <c r="AT112" s="152" t="s">
        <v>147</v>
      </c>
      <c r="AU112" s="152" t="s">
        <v>82</v>
      </c>
      <c r="AY112" s="19" t="s">
        <v>145</v>
      </c>
      <c r="BE112" s="153">
        <f>IF(N112="základní",J112,0)</f>
        <v>0</v>
      </c>
      <c r="BF112" s="153">
        <f>IF(N112="snížená",J112,0)</f>
        <v>0</v>
      </c>
      <c r="BG112" s="153">
        <f>IF(N112="zákl. přenesená",J112,0)</f>
        <v>0</v>
      </c>
      <c r="BH112" s="153">
        <f>IF(N112="sníž. přenesená",J112,0)</f>
        <v>0</v>
      </c>
      <c r="BI112" s="153">
        <f>IF(N112="nulová",J112,0)</f>
        <v>0</v>
      </c>
      <c r="BJ112" s="19" t="s">
        <v>80</v>
      </c>
      <c r="BK112" s="153">
        <f>ROUND(I112*H112,2)</f>
        <v>0</v>
      </c>
      <c r="BL112" s="19" t="s">
        <v>152</v>
      </c>
      <c r="BM112" s="152" t="s">
        <v>201</v>
      </c>
    </row>
    <row r="113" spans="1:47" s="2" customFormat="1" ht="29.25">
      <c r="A113" s="34"/>
      <c r="B113" s="35"/>
      <c r="C113" s="34"/>
      <c r="D113" s="155" t="s">
        <v>202</v>
      </c>
      <c r="E113" s="34"/>
      <c r="F113" s="171" t="s">
        <v>203</v>
      </c>
      <c r="G113" s="34"/>
      <c r="H113" s="34"/>
      <c r="I113" s="172"/>
      <c r="J113" s="34"/>
      <c r="K113" s="34"/>
      <c r="L113" s="35"/>
      <c r="M113" s="173"/>
      <c r="N113" s="174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202</v>
      </c>
      <c r="AU113" s="19" t="s">
        <v>82</v>
      </c>
    </row>
    <row r="114" spans="2:51" s="13" customFormat="1" ht="12">
      <c r="B114" s="154"/>
      <c r="D114" s="155" t="s">
        <v>154</v>
      </c>
      <c r="E114" s="156" t="s">
        <v>3</v>
      </c>
      <c r="F114" s="157" t="s">
        <v>204</v>
      </c>
      <c r="H114" s="158">
        <v>1.5</v>
      </c>
      <c r="I114" s="159"/>
      <c r="L114" s="154"/>
      <c r="M114" s="160"/>
      <c r="N114" s="161"/>
      <c r="O114" s="161"/>
      <c r="P114" s="161"/>
      <c r="Q114" s="161"/>
      <c r="R114" s="161"/>
      <c r="S114" s="161"/>
      <c r="T114" s="162"/>
      <c r="AT114" s="156" t="s">
        <v>154</v>
      </c>
      <c r="AU114" s="156" t="s">
        <v>82</v>
      </c>
      <c r="AV114" s="13" t="s">
        <v>82</v>
      </c>
      <c r="AW114" s="13" t="s">
        <v>33</v>
      </c>
      <c r="AX114" s="13" t="s">
        <v>80</v>
      </c>
      <c r="AY114" s="156" t="s">
        <v>145</v>
      </c>
    </row>
    <row r="115" spans="1:65" s="2" customFormat="1" ht="24">
      <c r="A115" s="34"/>
      <c r="B115" s="140"/>
      <c r="C115" s="141" t="s">
        <v>205</v>
      </c>
      <c r="D115" s="141" t="s">
        <v>147</v>
      </c>
      <c r="E115" s="142" t="s">
        <v>206</v>
      </c>
      <c r="F115" s="143" t="s">
        <v>207</v>
      </c>
      <c r="G115" s="144" t="s">
        <v>150</v>
      </c>
      <c r="H115" s="145">
        <v>2</v>
      </c>
      <c r="I115" s="146"/>
      <c r="J115" s="147">
        <f>ROUND(I115*H115,2)</f>
        <v>0</v>
      </c>
      <c r="K115" s="143" t="s">
        <v>151</v>
      </c>
      <c r="L115" s="35"/>
      <c r="M115" s="148" t="s">
        <v>3</v>
      </c>
      <c r="N115" s="149" t="s">
        <v>43</v>
      </c>
      <c r="O115" s="55"/>
      <c r="P115" s="150">
        <f>O115*H115</f>
        <v>0</v>
      </c>
      <c r="Q115" s="150">
        <v>0</v>
      </c>
      <c r="R115" s="150">
        <f>Q115*H115</f>
        <v>0</v>
      </c>
      <c r="S115" s="150">
        <v>0.083</v>
      </c>
      <c r="T115" s="151">
        <f>S115*H115</f>
        <v>0.166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2" t="s">
        <v>152</v>
      </c>
      <c r="AT115" s="152" t="s">
        <v>147</v>
      </c>
      <c r="AU115" s="152" t="s">
        <v>82</v>
      </c>
      <c r="AY115" s="19" t="s">
        <v>145</v>
      </c>
      <c r="BE115" s="153">
        <f>IF(N115="základní",J115,0)</f>
        <v>0</v>
      </c>
      <c r="BF115" s="153">
        <f>IF(N115="snížená",J115,0)</f>
        <v>0</v>
      </c>
      <c r="BG115" s="153">
        <f>IF(N115="zákl. přenesená",J115,0)</f>
        <v>0</v>
      </c>
      <c r="BH115" s="153">
        <f>IF(N115="sníž. přenesená",J115,0)</f>
        <v>0</v>
      </c>
      <c r="BI115" s="153">
        <f>IF(N115="nulová",J115,0)</f>
        <v>0</v>
      </c>
      <c r="BJ115" s="19" t="s">
        <v>80</v>
      </c>
      <c r="BK115" s="153">
        <f>ROUND(I115*H115,2)</f>
        <v>0</v>
      </c>
      <c r="BL115" s="19" t="s">
        <v>152</v>
      </c>
      <c r="BM115" s="152" t="s">
        <v>208</v>
      </c>
    </row>
    <row r="116" spans="2:51" s="13" customFormat="1" ht="12">
      <c r="B116" s="154"/>
      <c r="D116" s="155" t="s">
        <v>154</v>
      </c>
      <c r="E116" s="156" t="s">
        <v>3</v>
      </c>
      <c r="F116" s="157" t="s">
        <v>209</v>
      </c>
      <c r="H116" s="158">
        <v>2</v>
      </c>
      <c r="I116" s="159"/>
      <c r="L116" s="154"/>
      <c r="M116" s="160"/>
      <c r="N116" s="161"/>
      <c r="O116" s="161"/>
      <c r="P116" s="161"/>
      <c r="Q116" s="161"/>
      <c r="R116" s="161"/>
      <c r="S116" s="161"/>
      <c r="T116" s="162"/>
      <c r="AT116" s="156" t="s">
        <v>154</v>
      </c>
      <c r="AU116" s="156" t="s">
        <v>82</v>
      </c>
      <c r="AV116" s="13" t="s">
        <v>82</v>
      </c>
      <c r="AW116" s="13" t="s">
        <v>33</v>
      </c>
      <c r="AX116" s="13" t="s">
        <v>80</v>
      </c>
      <c r="AY116" s="156" t="s">
        <v>145</v>
      </c>
    </row>
    <row r="117" spans="1:65" s="2" customFormat="1" ht="36">
      <c r="A117" s="34"/>
      <c r="B117" s="140"/>
      <c r="C117" s="141" t="s">
        <v>210</v>
      </c>
      <c r="D117" s="141" t="s">
        <v>147</v>
      </c>
      <c r="E117" s="142" t="s">
        <v>211</v>
      </c>
      <c r="F117" s="143" t="s">
        <v>212</v>
      </c>
      <c r="G117" s="144" t="s">
        <v>213</v>
      </c>
      <c r="H117" s="145">
        <v>9</v>
      </c>
      <c r="I117" s="146"/>
      <c r="J117" s="147">
        <f>ROUND(I117*H117,2)</f>
        <v>0</v>
      </c>
      <c r="K117" s="143" t="s">
        <v>151</v>
      </c>
      <c r="L117" s="35"/>
      <c r="M117" s="148" t="s">
        <v>3</v>
      </c>
      <c r="N117" s="149" t="s">
        <v>43</v>
      </c>
      <c r="O117" s="55"/>
      <c r="P117" s="150">
        <f>O117*H117</f>
        <v>0</v>
      </c>
      <c r="Q117" s="150">
        <v>0</v>
      </c>
      <c r="R117" s="150">
        <f>Q117*H117</f>
        <v>0</v>
      </c>
      <c r="S117" s="150">
        <v>0.025</v>
      </c>
      <c r="T117" s="151">
        <f>S117*H117</f>
        <v>0.225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2" t="s">
        <v>152</v>
      </c>
      <c r="AT117" s="152" t="s">
        <v>147</v>
      </c>
      <c r="AU117" s="152" t="s">
        <v>82</v>
      </c>
      <c r="AY117" s="19" t="s">
        <v>145</v>
      </c>
      <c r="BE117" s="153">
        <f>IF(N117="základní",J117,0)</f>
        <v>0</v>
      </c>
      <c r="BF117" s="153">
        <f>IF(N117="snížená",J117,0)</f>
        <v>0</v>
      </c>
      <c r="BG117" s="153">
        <f>IF(N117="zákl. přenesená",J117,0)</f>
        <v>0</v>
      </c>
      <c r="BH117" s="153">
        <f>IF(N117="sníž. přenesená",J117,0)</f>
        <v>0</v>
      </c>
      <c r="BI117" s="153">
        <f>IF(N117="nulová",J117,0)</f>
        <v>0</v>
      </c>
      <c r="BJ117" s="19" t="s">
        <v>80</v>
      </c>
      <c r="BK117" s="153">
        <f>ROUND(I117*H117,2)</f>
        <v>0</v>
      </c>
      <c r="BL117" s="19" t="s">
        <v>152</v>
      </c>
      <c r="BM117" s="152" t="s">
        <v>214</v>
      </c>
    </row>
    <row r="118" spans="2:51" s="15" customFormat="1" ht="12">
      <c r="B118" s="175"/>
      <c r="D118" s="155" t="s">
        <v>154</v>
      </c>
      <c r="E118" s="176" t="s">
        <v>3</v>
      </c>
      <c r="F118" s="177" t="s">
        <v>215</v>
      </c>
      <c r="H118" s="176" t="s">
        <v>3</v>
      </c>
      <c r="I118" s="178"/>
      <c r="L118" s="175"/>
      <c r="M118" s="179"/>
      <c r="N118" s="180"/>
      <c r="O118" s="180"/>
      <c r="P118" s="180"/>
      <c r="Q118" s="180"/>
      <c r="R118" s="180"/>
      <c r="S118" s="180"/>
      <c r="T118" s="181"/>
      <c r="AT118" s="176" t="s">
        <v>154</v>
      </c>
      <c r="AU118" s="176" t="s">
        <v>82</v>
      </c>
      <c r="AV118" s="15" t="s">
        <v>80</v>
      </c>
      <c r="AW118" s="15" t="s">
        <v>33</v>
      </c>
      <c r="AX118" s="15" t="s">
        <v>72</v>
      </c>
      <c r="AY118" s="176" t="s">
        <v>145</v>
      </c>
    </row>
    <row r="119" spans="2:51" s="13" customFormat="1" ht="12">
      <c r="B119" s="154"/>
      <c r="D119" s="155" t="s">
        <v>154</v>
      </c>
      <c r="E119" s="156" t="s">
        <v>3</v>
      </c>
      <c r="F119" s="157" t="s">
        <v>216</v>
      </c>
      <c r="H119" s="158">
        <v>1</v>
      </c>
      <c r="I119" s="159"/>
      <c r="L119" s="154"/>
      <c r="M119" s="160"/>
      <c r="N119" s="161"/>
      <c r="O119" s="161"/>
      <c r="P119" s="161"/>
      <c r="Q119" s="161"/>
      <c r="R119" s="161"/>
      <c r="S119" s="161"/>
      <c r="T119" s="162"/>
      <c r="AT119" s="156" t="s">
        <v>154</v>
      </c>
      <c r="AU119" s="156" t="s">
        <v>82</v>
      </c>
      <c r="AV119" s="13" t="s">
        <v>82</v>
      </c>
      <c r="AW119" s="13" t="s">
        <v>33</v>
      </c>
      <c r="AX119" s="13" t="s">
        <v>72</v>
      </c>
      <c r="AY119" s="156" t="s">
        <v>145</v>
      </c>
    </row>
    <row r="120" spans="2:51" s="13" customFormat="1" ht="12">
      <c r="B120" s="154"/>
      <c r="D120" s="155" t="s">
        <v>154</v>
      </c>
      <c r="E120" s="156" t="s">
        <v>3</v>
      </c>
      <c r="F120" s="157" t="s">
        <v>217</v>
      </c>
      <c r="H120" s="158">
        <v>1</v>
      </c>
      <c r="I120" s="159"/>
      <c r="L120" s="154"/>
      <c r="M120" s="160"/>
      <c r="N120" s="161"/>
      <c r="O120" s="161"/>
      <c r="P120" s="161"/>
      <c r="Q120" s="161"/>
      <c r="R120" s="161"/>
      <c r="S120" s="161"/>
      <c r="T120" s="162"/>
      <c r="AT120" s="156" t="s">
        <v>154</v>
      </c>
      <c r="AU120" s="156" t="s">
        <v>82</v>
      </c>
      <c r="AV120" s="13" t="s">
        <v>82</v>
      </c>
      <c r="AW120" s="13" t="s">
        <v>33</v>
      </c>
      <c r="AX120" s="13" t="s">
        <v>72</v>
      </c>
      <c r="AY120" s="156" t="s">
        <v>145</v>
      </c>
    </row>
    <row r="121" spans="2:51" s="13" customFormat="1" ht="12">
      <c r="B121" s="154"/>
      <c r="D121" s="155" t="s">
        <v>154</v>
      </c>
      <c r="E121" s="156" t="s">
        <v>3</v>
      </c>
      <c r="F121" s="157" t="s">
        <v>218</v>
      </c>
      <c r="H121" s="158">
        <v>2</v>
      </c>
      <c r="I121" s="159"/>
      <c r="L121" s="154"/>
      <c r="M121" s="160"/>
      <c r="N121" s="161"/>
      <c r="O121" s="161"/>
      <c r="P121" s="161"/>
      <c r="Q121" s="161"/>
      <c r="R121" s="161"/>
      <c r="S121" s="161"/>
      <c r="T121" s="162"/>
      <c r="AT121" s="156" t="s">
        <v>154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145</v>
      </c>
    </row>
    <row r="122" spans="2:51" s="13" customFormat="1" ht="12">
      <c r="B122" s="154"/>
      <c r="D122" s="155" t="s">
        <v>154</v>
      </c>
      <c r="E122" s="156" t="s">
        <v>3</v>
      </c>
      <c r="F122" s="157" t="s">
        <v>219</v>
      </c>
      <c r="H122" s="158">
        <v>2</v>
      </c>
      <c r="I122" s="159"/>
      <c r="L122" s="154"/>
      <c r="M122" s="160"/>
      <c r="N122" s="161"/>
      <c r="O122" s="161"/>
      <c r="P122" s="161"/>
      <c r="Q122" s="161"/>
      <c r="R122" s="161"/>
      <c r="S122" s="161"/>
      <c r="T122" s="162"/>
      <c r="AT122" s="156" t="s">
        <v>154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145</v>
      </c>
    </row>
    <row r="123" spans="2:51" s="13" customFormat="1" ht="12">
      <c r="B123" s="154"/>
      <c r="D123" s="155" t="s">
        <v>154</v>
      </c>
      <c r="E123" s="156" t="s">
        <v>3</v>
      </c>
      <c r="F123" s="157" t="s">
        <v>220</v>
      </c>
      <c r="H123" s="158">
        <v>2</v>
      </c>
      <c r="I123" s="159"/>
      <c r="L123" s="154"/>
      <c r="M123" s="160"/>
      <c r="N123" s="161"/>
      <c r="O123" s="161"/>
      <c r="P123" s="161"/>
      <c r="Q123" s="161"/>
      <c r="R123" s="161"/>
      <c r="S123" s="161"/>
      <c r="T123" s="162"/>
      <c r="AT123" s="156" t="s">
        <v>154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145</v>
      </c>
    </row>
    <row r="124" spans="2:51" s="13" customFormat="1" ht="12">
      <c r="B124" s="154"/>
      <c r="D124" s="155" t="s">
        <v>154</v>
      </c>
      <c r="E124" s="156" t="s">
        <v>3</v>
      </c>
      <c r="F124" s="157" t="s">
        <v>221</v>
      </c>
      <c r="H124" s="158">
        <v>1</v>
      </c>
      <c r="I124" s="159"/>
      <c r="L124" s="154"/>
      <c r="M124" s="160"/>
      <c r="N124" s="161"/>
      <c r="O124" s="161"/>
      <c r="P124" s="161"/>
      <c r="Q124" s="161"/>
      <c r="R124" s="161"/>
      <c r="S124" s="161"/>
      <c r="T124" s="162"/>
      <c r="AT124" s="156" t="s">
        <v>154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145</v>
      </c>
    </row>
    <row r="125" spans="2:51" s="14" customFormat="1" ht="12">
      <c r="B125" s="163"/>
      <c r="D125" s="155" t="s">
        <v>154</v>
      </c>
      <c r="E125" s="164" t="s">
        <v>3</v>
      </c>
      <c r="F125" s="165" t="s">
        <v>166</v>
      </c>
      <c r="H125" s="166">
        <v>9</v>
      </c>
      <c r="I125" s="167"/>
      <c r="L125" s="163"/>
      <c r="M125" s="168"/>
      <c r="N125" s="169"/>
      <c r="O125" s="169"/>
      <c r="P125" s="169"/>
      <c r="Q125" s="169"/>
      <c r="R125" s="169"/>
      <c r="S125" s="169"/>
      <c r="T125" s="170"/>
      <c r="AT125" s="164" t="s">
        <v>154</v>
      </c>
      <c r="AU125" s="164" t="s">
        <v>82</v>
      </c>
      <c r="AV125" s="14" t="s">
        <v>152</v>
      </c>
      <c r="AW125" s="14" t="s">
        <v>33</v>
      </c>
      <c r="AX125" s="14" t="s">
        <v>80</v>
      </c>
      <c r="AY125" s="164" t="s">
        <v>145</v>
      </c>
    </row>
    <row r="126" spans="1:65" s="2" customFormat="1" ht="36">
      <c r="A126" s="34"/>
      <c r="B126" s="140"/>
      <c r="C126" s="141" t="s">
        <v>222</v>
      </c>
      <c r="D126" s="141" t="s">
        <v>147</v>
      </c>
      <c r="E126" s="142" t="s">
        <v>223</v>
      </c>
      <c r="F126" s="143" t="s">
        <v>224</v>
      </c>
      <c r="G126" s="144" t="s">
        <v>213</v>
      </c>
      <c r="H126" s="145">
        <v>1</v>
      </c>
      <c r="I126" s="146"/>
      <c r="J126" s="147">
        <f>ROUND(I126*H126,2)</f>
        <v>0</v>
      </c>
      <c r="K126" s="143" t="s">
        <v>151</v>
      </c>
      <c r="L126" s="35"/>
      <c r="M126" s="148" t="s">
        <v>3</v>
      </c>
      <c r="N126" s="149" t="s">
        <v>43</v>
      </c>
      <c r="O126" s="55"/>
      <c r="P126" s="150">
        <f>O126*H126</f>
        <v>0</v>
      </c>
      <c r="Q126" s="150">
        <v>0</v>
      </c>
      <c r="R126" s="150">
        <f>Q126*H126</f>
        <v>0</v>
      </c>
      <c r="S126" s="150">
        <v>0.104</v>
      </c>
      <c r="T126" s="151">
        <f>S126*H126</f>
        <v>0.104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2" t="s">
        <v>152</v>
      </c>
      <c r="AT126" s="152" t="s">
        <v>147</v>
      </c>
      <c r="AU126" s="152" t="s">
        <v>82</v>
      </c>
      <c r="AY126" s="19" t="s">
        <v>145</v>
      </c>
      <c r="BE126" s="153">
        <f>IF(N126="základní",J126,0)</f>
        <v>0</v>
      </c>
      <c r="BF126" s="153">
        <f>IF(N126="snížená",J126,0)</f>
        <v>0</v>
      </c>
      <c r="BG126" s="153">
        <f>IF(N126="zákl. přenesená",J126,0)</f>
        <v>0</v>
      </c>
      <c r="BH126" s="153">
        <f>IF(N126="sníž. přenesená",J126,0)</f>
        <v>0</v>
      </c>
      <c r="BI126" s="153">
        <f>IF(N126="nulová",J126,0)</f>
        <v>0</v>
      </c>
      <c r="BJ126" s="19" t="s">
        <v>80</v>
      </c>
      <c r="BK126" s="153">
        <f>ROUND(I126*H126,2)</f>
        <v>0</v>
      </c>
      <c r="BL126" s="19" t="s">
        <v>152</v>
      </c>
      <c r="BM126" s="152" t="s">
        <v>225</v>
      </c>
    </row>
    <row r="127" spans="2:51" s="13" customFormat="1" ht="12">
      <c r="B127" s="154"/>
      <c r="D127" s="155" t="s">
        <v>154</v>
      </c>
      <c r="E127" s="156" t="s">
        <v>3</v>
      </c>
      <c r="F127" s="157" t="s">
        <v>226</v>
      </c>
      <c r="H127" s="158">
        <v>1</v>
      </c>
      <c r="I127" s="159"/>
      <c r="L127" s="154"/>
      <c r="M127" s="160"/>
      <c r="N127" s="161"/>
      <c r="O127" s="161"/>
      <c r="P127" s="161"/>
      <c r="Q127" s="161"/>
      <c r="R127" s="161"/>
      <c r="S127" s="161"/>
      <c r="T127" s="162"/>
      <c r="AT127" s="156" t="s">
        <v>154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145</v>
      </c>
    </row>
    <row r="128" spans="1:65" s="2" customFormat="1" ht="48">
      <c r="A128" s="34"/>
      <c r="B128" s="140"/>
      <c r="C128" s="141" t="s">
        <v>227</v>
      </c>
      <c r="D128" s="141" t="s">
        <v>147</v>
      </c>
      <c r="E128" s="142" t="s">
        <v>228</v>
      </c>
      <c r="F128" s="143" t="s">
        <v>229</v>
      </c>
      <c r="G128" s="144" t="s">
        <v>213</v>
      </c>
      <c r="H128" s="145">
        <v>2</v>
      </c>
      <c r="I128" s="146"/>
      <c r="J128" s="147">
        <f>ROUND(I128*H128,2)</f>
        <v>0</v>
      </c>
      <c r="K128" s="143" t="s">
        <v>151</v>
      </c>
      <c r="L128" s="35"/>
      <c r="M128" s="148" t="s">
        <v>3</v>
      </c>
      <c r="N128" s="149" t="s">
        <v>43</v>
      </c>
      <c r="O128" s="55"/>
      <c r="P128" s="150">
        <f>O128*H128</f>
        <v>0</v>
      </c>
      <c r="Q128" s="150">
        <v>0</v>
      </c>
      <c r="R128" s="150">
        <f>Q128*H128</f>
        <v>0</v>
      </c>
      <c r="S128" s="150">
        <v>0.045</v>
      </c>
      <c r="T128" s="151">
        <f>S128*H128</f>
        <v>0.09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152</v>
      </c>
      <c r="AT128" s="152" t="s">
        <v>147</v>
      </c>
      <c r="AU128" s="152" t="s">
        <v>82</v>
      </c>
      <c r="AY128" s="19" t="s">
        <v>145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9" t="s">
        <v>80</v>
      </c>
      <c r="BK128" s="153">
        <f>ROUND(I128*H128,2)</f>
        <v>0</v>
      </c>
      <c r="BL128" s="19" t="s">
        <v>152</v>
      </c>
      <c r="BM128" s="152" t="s">
        <v>230</v>
      </c>
    </row>
    <row r="129" spans="2:51" s="13" customFormat="1" ht="12">
      <c r="B129" s="154"/>
      <c r="D129" s="155" t="s">
        <v>154</v>
      </c>
      <c r="E129" s="156" t="s">
        <v>3</v>
      </c>
      <c r="F129" s="157" t="s">
        <v>231</v>
      </c>
      <c r="H129" s="158">
        <v>1</v>
      </c>
      <c r="I129" s="159"/>
      <c r="L129" s="154"/>
      <c r="M129" s="160"/>
      <c r="N129" s="161"/>
      <c r="O129" s="161"/>
      <c r="P129" s="161"/>
      <c r="Q129" s="161"/>
      <c r="R129" s="161"/>
      <c r="S129" s="161"/>
      <c r="T129" s="162"/>
      <c r="AT129" s="156" t="s">
        <v>154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145</v>
      </c>
    </row>
    <row r="130" spans="2:51" s="13" customFormat="1" ht="12">
      <c r="B130" s="154"/>
      <c r="D130" s="155" t="s">
        <v>154</v>
      </c>
      <c r="E130" s="156" t="s">
        <v>3</v>
      </c>
      <c r="F130" s="157" t="s">
        <v>232</v>
      </c>
      <c r="H130" s="158">
        <v>1</v>
      </c>
      <c r="I130" s="159"/>
      <c r="L130" s="154"/>
      <c r="M130" s="160"/>
      <c r="N130" s="161"/>
      <c r="O130" s="161"/>
      <c r="P130" s="161"/>
      <c r="Q130" s="161"/>
      <c r="R130" s="161"/>
      <c r="S130" s="161"/>
      <c r="T130" s="162"/>
      <c r="AT130" s="156" t="s">
        <v>154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145</v>
      </c>
    </row>
    <row r="131" spans="2:51" s="14" customFormat="1" ht="12">
      <c r="B131" s="163"/>
      <c r="D131" s="155" t="s">
        <v>154</v>
      </c>
      <c r="E131" s="164" t="s">
        <v>3</v>
      </c>
      <c r="F131" s="165" t="s">
        <v>166</v>
      </c>
      <c r="H131" s="166">
        <v>2</v>
      </c>
      <c r="I131" s="167"/>
      <c r="L131" s="163"/>
      <c r="M131" s="168"/>
      <c r="N131" s="169"/>
      <c r="O131" s="169"/>
      <c r="P131" s="169"/>
      <c r="Q131" s="169"/>
      <c r="R131" s="169"/>
      <c r="S131" s="169"/>
      <c r="T131" s="170"/>
      <c r="AT131" s="164" t="s">
        <v>154</v>
      </c>
      <c r="AU131" s="164" t="s">
        <v>82</v>
      </c>
      <c r="AV131" s="14" t="s">
        <v>152</v>
      </c>
      <c r="AW131" s="14" t="s">
        <v>33</v>
      </c>
      <c r="AX131" s="14" t="s">
        <v>80</v>
      </c>
      <c r="AY131" s="164" t="s">
        <v>145</v>
      </c>
    </row>
    <row r="132" spans="1:65" s="2" customFormat="1" ht="36">
      <c r="A132" s="34"/>
      <c r="B132" s="140"/>
      <c r="C132" s="141" t="s">
        <v>9</v>
      </c>
      <c r="D132" s="141" t="s">
        <v>147</v>
      </c>
      <c r="E132" s="142" t="s">
        <v>233</v>
      </c>
      <c r="F132" s="143" t="s">
        <v>234</v>
      </c>
      <c r="G132" s="144" t="s">
        <v>235</v>
      </c>
      <c r="H132" s="145">
        <v>0.4</v>
      </c>
      <c r="I132" s="146"/>
      <c r="J132" s="147">
        <f>ROUND(I132*H132,2)</f>
        <v>0</v>
      </c>
      <c r="K132" s="143" t="s">
        <v>151</v>
      </c>
      <c r="L132" s="35"/>
      <c r="M132" s="148" t="s">
        <v>3</v>
      </c>
      <c r="N132" s="149" t="s">
        <v>43</v>
      </c>
      <c r="O132" s="55"/>
      <c r="P132" s="150">
        <f>O132*H132</f>
        <v>0</v>
      </c>
      <c r="Q132" s="150">
        <v>0.00012</v>
      </c>
      <c r="R132" s="150">
        <f>Q132*H132</f>
        <v>4.8E-05</v>
      </c>
      <c r="S132" s="150">
        <v>0.004</v>
      </c>
      <c r="T132" s="151">
        <f>S132*H132</f>
        <v>0.0016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2" t="s">
        <v>152</v>
      </c>
      <c r="AT132" s="152" t="s">
        <v>147</v>
      </c>
      <c r="AU132" s="152" t="s">
        <v>82</v>
      </c>
      <c r="AY132" s="19" t="s">
        <v>145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9" t="s">
        <v>80</v>
      </c>
      <c r="BK132" s="153">
        <f>ROUND(I132*H132,2)</f>
        <v>0</v>
      </c>
      <c r="BL132" s="19" t="s">
        <v>152</v>
      </c>
      <c r="BM132" s="152" t="s">
        <v>236</v>
      </c>
    </row>
    <row r="133" spans="2:51" s="13" customFormat="1" ht="12">
      <c r="B133" s="154"/>
      <c r="D133" s="155" t="s">
        <v>154</v>
      </c>
      <c r="E133" s="156" t="s">
        <v>3</v>
      </c>
      <c r="F133" s="157" t="s">
        <v>237</v>
      </c>
      <c r="H133" s="158">
        <v>0.4</v>
      </c>
      <c r="I133" s="159"/>
      <c r="L133" s="154"/>
      <c r="M133" s="160"/>
      <c r="N133" s="161"/>
      <c r="O133" s="161"/>
      <c r="P133" s="161"/>
      <c r="Q133" s="161"/>
      <c r="R133" s="161"/>
      <c r="S133" s="161"/>
      <c r="T133" s="162"/>
      <c r="AT133" s="156" t="s">
        <v>154</v>
      </c>
      <c r="AU133" s="156" t="s">
        <v>82</v>
      </c>
      <c r="AV133" s="13" t="s">
        <v>82</v>
      </c>
      <c r="AW133" s="13" t="s">
        <v>33</v>
      </c>
      <c r="AX133" s="13" t="s">
        <v>80</v>
      </c>
      <c r="AY133" s="156" t="s">
        <v>145</v>
      </c>
    </row>
    <row r="134" spans="1:65" s="2" customFormat="1" ht="36">
      <c r="A134" s="34"/>
      <c r="B134" s="140"/>
      <c r="C134" s="141" t="s">
        <v>238</v>
      </c>
      <c r="D134" s="141" t="s">
        <v>147</v>
      </c>
      <c r="E134" s="142" t="s">
        <v>239</v>
      </c>
      <c r="F134" s="143" t="s">
        <v>240</v>
      </c>
      <c r="G134" s="144" t="s">
        <v>235</v>
      </c>
      <c r="H134" s="145">
        <v>0.84</v>
      </c>
      <c r="I134" s="146"/>
      <c r="J134" s="147">
        <f>ROUND(I134*H134,2)</f>
        <v>0</v>
      </c>
      <c r="K134" s="143" t="s">
        <v>151</v>
      </c>
      <c r="L134" s="35"/>
      <c r="M134" s="148" t="s">
        <v>3</v>
      </c>
      <c r="N134" s="149" t="s">
        <v>43</v>
      </c>
      <c r="O134" s="55"/>
      <c r="P134" s="150">
        <f>O134*H134</f>
        <v>0</v>
      </c>
      <c r="Q134" s="150">
        <v>0.00259</v>
      </c>
      <c r="R134" s="150">
        <f>Q134*H134</f>
        <v>0.0021755999999999998</v>
      </c>
      <c r="S134" s="150">
        <v>0.126</v>
      </c>
      <c r="T134" s="151">
        <f>S134*H134</f>
        <v>0.10584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152</v>
      </c>
      <c r="AT134" s="152" t="s">
        <v>147</v>
      </c>
      <c r="AU134" s="152" t="s">
        <v>82</v>
      </c>
      <c r="AY134" s="19" t="s">
        <v>145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9" t="s">
        <v>80</v>
      </c>
      <c r="BK134" s="153">
        <f>ROUND(I134*H134,2)</f>
        <v>0</v>
      </c>
      <c r="BL134" s="19" t="s">
        <v>152</v>
      </c>
      <c r="BM134" s="152" t="s">
        <v>241</v>
      </c>
    </row>
    <row r="135" spans="2:51" s="13" customFormat="1" ht="12">
      <c r="B135" s="154"/>
      <c r="D135" s="155" t="s">
        <v>154</v>
      </c>
      <c r="E135" s="156" t="s">
        <v>3</v>
      </c>
      <c r="F135" s="157" t="s">
        <v>242</v>
      </c>
      <c r="H135" s="158">
        <v>0.84</v>
      </c>
      <c r="I135" s="159"/>
      <c r="L135" s="154"/>
      <c r="M135" s="160"/>
      <c r="N135" s="161"/>
      <c r="O135" s="161"/>
      <c r="P135" s="161"/>
      <c r="Q135" s="161"/>
      <c r="R135" s="161"/>
      <c r="S135" s="161"/>
      <c r="T135" s="162"/>
      <c r="AT135" s="156" t="s">
        <v>154</v>
      </c>
      <c r="AU135" s="156" t="s">
        <v>82</v>
      </c>
      <c r="AV135" s="13" t="s">
        <v>82</v>
      </c>
      <c r="AW135" s="13" t="s">
        <v>33</v>
      </c>
      <c r="AX135" s="13" t="s">
        <v>80</v>
      </c>
      <c r="AY135" s="156" t="s">
        <v>145</v>
      </c>
    </row>
    <row r="136" spans="1:65" s="2" customFormat="1" ht="36">
      <c r="A136" s="34"/>
      <c r="B136" s="140"/>
      <c r="C136" s="141" t="s">
        <v>243</v>
      </c>
      <c r="D136" s="141" t="s">
        <v>147</v>
      </c>
      <c r="E136" s="142" t="s">
        <v>244</v>
      </c>
      <c r="F136" s="143" t="s">
        <v>245</v>
      </c>
      <c r="G136" s="144" t="s">
        <v>235</v>
      </c>
      <c r="H136" s="145">
        <v>0.4</v>
      </c>
      <c r="I136" s="146"/>
      <c r="J136" s="147">
        <f>ROUND(I136*H136,2)</f>
        <v>0</v>
      </c>
      <c r="K136" s="143" t="s">
        <v>151</v>
      </c>
      <c r="L136" s="35"/>
      <c r="M136" s="148" t="s">
        <v>3</v>
      </c>
      <c r="N136" s="149" t="s">
        <v>43</v>
      </c>
      <c r="O136" s="55"/>
      <c r="P136" s="150">
        <f>O136*H136</f>
        <v>0</v>
      </c>
      <c r="Q136" s="150">
        <v>0.00284</v>
      </c>
      <c r="R136" s="150">
        <f>Q136*H136</f>
        <v>0.001136</v>
      </c>
      <c r="S136" s="150">
        <v>0.159</v>
      </c>
      <c r="T136" s="151">
        <f>S136*H136</f>
        <v>0.0636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2" t="s">
        <v>152</v>
      </c>
      <c r="AT136" s="152" t="s">
        <v>147</v>
      </c>
      <c r="AU136" s="152" t="s">
        <v>82</v>
      </c>
      <c r="AY136" s="19" t="s">
        <v>145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9" t="s">
        <v>80</v>
      </c>
      <c r="BK136" s="153">
        <f>ROUND(I136*H136,2)</f>
        <v>0</v>
      </c>
      <c r="BL136" s="19" t="s">
        <v>152</v>
      </c>
      <c r="BM136" s="152" t="s">
        <v>246</v>
      </c>
    </row>
    <row r="137" spans="2:51" s="13" customFormat="1" ht="12">
      <c r="B137" s="154"/>
      <c r="D137" s="155" t="s">
        <v>154</v>
      </c>
      <c r="E137" s="156" t="s">
        <v>3</v>
      </c>
      <c r="F137" s="157" t="s">
        <v>247</v>
      </c>
      <c r="H137" s="158">
        <v>0.4</v>
      </c>
      <c r="I137" s="159"/>
      <c r="L137" s="154"/>
      <c r="M137" s="160"/>
      <c r="N137" s="161"/>
      <c r="O137" s="161"/>
      <c r="P137" s="161"/>
      <c r="Q137" s="161"/>
      <c r="R137" s="161"/>
      <c r="S137" s="161"/>
      <c r="T137" s="162"/>
      <c r="AT137" s="156" t="s">
        <v>154</v>
      </c>
      <c r="AU137" s="156" t="s">
        <v>82</v>
      </c>
      <c r="AV137" s="13" t="s">
        <v>82</v>
      </c>
      <c r="AW137" s="13" t="s">
        <v>33</v>
      </c>
      <c r="AX137" s="13" t="s">
        <v>80</v>
      </c>
      <c r="AY137" s="156" t="s">
        <v>145</v>
      </c>
    </row>
    <row r="138" spans="1:65" s="2" customFormat="1" ht="24">
      <c r="A138" s="34"/>
      <c r="B138" s="140"/>
      <c r="C138" s="141" t="s">
        <v>248</v>
      </c>
      <c r="D138" s="141" t="s">
        <v>147</v>
      </c>
      <c r="E138" s="142" t="s">
        <v>249</v>
      </c>
      <c r="F138" s="143" t="s">
        <v>250</v>
      </c>
      <c r="G138" s="144" t="s">
        <v>251</v>
      </c>
      <c r="H138" s="145">
        <v>14</v>
      </c>
      <c r="I138" s="146"/>
      <c r="J138" s="147">
        <f>ROUND(I138*H138,2)</f>
        <v>0</v>
      </c>
      <c r="K138" s="143" t="s">
        <v>151</v>
      </c>
      <c r="L138" s="35"/>
      <c r="M138" s="148" t="s">
        <v>3</v>
      </c>
      <c r="N138" s="149" t="s">
        <v>43</v>
      </c>
      <c r="O138" s="55"/>
      <c r="P138" s="150">
        <f>O138*H138</f>
        <v>0</v>
      </c>
      <c r="Q138" s="150">
        <v>0.0004</v>
      </c>
      <c r="R138" s="150">
        <f>Q138*H138</f>
        <v>0.0056</v>
      </c>
      <c r="S138" s="150">
        <v>0</v>
      </c>
      <c r="T138" s="15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2" t="s">
        <v>152</v>
      </c>
      <c r="AT138" s="152" t="s">
        <v>147</v>
      </c>
      <c r="AU138" s="152" t="s">
        <v>82</v>
      </c>
      <c r="AY138" s="19" t="s">
        <v>145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9" t="s">
        <v>80</v>
      </c>
      <c r="BK138" s="153">
        <f>ROUND(I138*H138,2)</f>
        <v>0</v>
      </c>
      <c r="BL138" s="19" t="s">
        <v>152</v>
      </c>
      <c r="BM138" s="152" t="s">
        <v>252</v>
      </c>
    </row>
    <row r="139" spans="2:51" s="15" customFormat="1" ht="22.5">
      <c r="B139" s="175"/>
      <c r="D139" s="155" t="s">
        <v>154</v>
      </c>
      <c r="E139" s="176" t="s">
        <v>3</v>
      </c>
      <c r="F139" s="177" t="s">
        <v>253</v>
      </c>
      <c r="H139" s="176" t="s">
        <v>3</v>
      </c>
      <c r="I139" s="178"/>
      <c r="L139" s="175"/>
      <c r="M139" s="179"/>
      <c r="N139" s="180"/>
      <c r="O139" s="180"/>
      <c r="P139" s="180"/>
      <c r="Q139" s="180"/>
      <c r="R139" s="180"/>
      <c r="S139" s="180"/>
      <c r="T139" s="181"/>
      <c r="AT139" s="176" t="s">
        <v>154</v>
      </c>
      <c r="AU139" s="176" t="s">
        <v>82</v>
      </c>
      <c r="AV139" s="15" t="s">
        <v>80</v>
      </c>
      <c r="AW139" s="15" t="s">
        <v>33</v>
      </c>
      <c r="AX139" s="15" t="s">
        <v>72</v>
      </c>
      <c r="AY139" s="176" t="s">
        <v>145</v>
      </c>
    </row>
    <row r="140" spans="2:51" s="13" customFormat="1" ht="12">
      <c r="B140" s="154"/>
      <c r="D140" s="155" t="s">
        <v>154</v>
      </c>
      <c r="E140" s="156" t="s">
        <v>3</v>
      </c>
      <c r="F140" s="157" t="s">
        <v>254</v>
      </c>
      <c r="H140" s="158">
        <v>1</v>
      </c>
      <c r="I140" s="159"/>
      <c r="L140" s="154"/>
      <c r="M140" s="160"/>
      <c r="N140" s="161"/>
      <c r="O140" s="161"/>
      <c r="P140" s="161"/>
      <c r="Q140" s="161"/>
      <c r="R140" s="161"/>
      <c r="S140" s="161"/>
      <c r="T140" s="162"/>
      <c r="AT140" s="156" t="s">
        <v>154</v>
      </c>
      <c r="AU140" s="156" t="s">
        <v>82</v>
      </c>
      <c r="AV140" s="13" t="s">
        <v>82</v>
      </c>
      <c r="AW140" s="13" t="s">
        <v>33</v>
      </c>
      <c r="AX140" s="13" t="s">
        <v>72</v>
      </c>
      <c r="AY140" s="156" t="s">
        <v>145</v>
      </c>
    </row>
    <row r="141" spans="2:51" s="13" customFormat="1" ht="12">
      <c r="B141" s="154"/>
      <c r="D141" s="155" t="s">
        <v>154</v>
      </c>
      <c r="E141" s="156" t="s">
        <v>3</v>
      </c>
      <c r="F141" s="157" t="s">
        <v>255</v>
      </c>
      <c r="H141" s="158">
        <v>2</v>
      </c>
      <c r="I141" s="159"/>
      <c r="L141" s="154"/>
      <c r="M141" s="160"/>
      <c r="N141" s="161"/>
      <c r="O141" s="161"/>
      <c r="P141" s="161"/>
      <c r="Q141" s="161"/>
      <c r="R141" s="161"/>
      <c r="S141" s="161"/>
      <c r="T141" s="162"/>
      <c r="AT141" s="156" t="s">
        <v>154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145</v>
      </c>
    </row>
    <row r="142" spans="2:51" s="13" customFormat="1" ht="12">
      <c r="B142" s="154"/>
      <c r="D142" s="155" t="s">
        <v>154</v>
      </c>
      <c r="E142" s="156" t="s">
        <v>3</v>
      </c>
      <c r="F142" s="157" t="s">
        <v>256</v>
      </c>
      <c r="H142" s="158">
        <v>1</v>
      </c>
      <c r="I142" s="159"/>
      <c r="L142" s="154"/>
      <c r="M142" s="160"/>
      <c r="N142" s="161"/>
      <c r="O142" s="161"/>
      <c r="P142" s="161"/>
      <c r="Q142" s="161"/>
      <c r="R142" s="161"/>
      <c r="S142" s="161"/>
      <c r="T142" s="162"/>
      <c r="AT142" s="156" t="s">
        <v>154</v>
      </c>
      <c r="AU142" s="156" t="s">
        <v>82</v>
      </c>
      <c r="AV142" s="13" t="s">
        <v>82</v>
      </c>
      <c r="AW142" s="13" t="s">
        <v>33</v>
      </c>
      <c r="AX142" s="13" t="s">
        <v>72</v>
      </c>
      <c r="AY142" s="156" t="s">
        <v>145</v>
      </c>
    </row>
    <row r="143" spans="2:51" s="13" customFormat="1" ht="12">
      <c r="B143" s="154"/>
      <c r="D143" s="155" t="s">
        <v>154</v>
      </c>
      <c r="E143" s="156" t="s">
        <v>3</v>
      </c>
      <c r="F143" s="157" t="s">
        <v>257</v>
      </c>
      <c r="H143" s="158">
        <v>1</v>
      </c>
      <c r="I143" s="159"/>
      <c r="L143" s="154"/>
      <c r="M143" s="160"/>
      <c r="N143" s="161"/>
      <c r="O143" s="161"/>
      <c r="P143" s="161"/>
      <c r="Q143" s="161"/>
      <c r="R143" s="161"/>
      <c r="S143" s="161"/>
      <c r="T143" s="162"/>
      <c r="AT143" s="156" t="s">
        <v>154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145</v>
      </c>
    </row>
    <row r="144" spans="2:51" s="13" customFormat="1" ht="12">
      <c r="B144" s="154"/>
      <c r="D144" s="155" t="s">
        <v>154</v>
      </c>
      <c r="E144" s="156" t="s">
        <v>3</v>
      </c>
      <c r="F144" s="157" t="s">
        <v>258</v>
      </c>
      <c r="H144" s="158">
        <v>1</v>
      </c>
      <c r="I144" s="159"/>
      <c r="L144" s="154"/>
      <c r="M144" s="160"/>
      <c r="N144" s="161"/>
      <c r="O144" s="161"/>
      <c r="P144" s="161"/>
      <c r="Q144" s="161"/>
      <c r="R144" s="161"/>
      <c r="S144" s="161"/>
      <c r="T144" s="162"/>
      <c r="AT144" s="156" t="s">
        <v>154</v>
      </c>
      <c r="AU144" s="156" t="s">
        <v>82</v>
      </c>
      <c r="AV144" s="13" t="s">
        <v>82</v>
      </c>
      <c r="AW144" s="13" t="s">
        <v>33</v>
      </c>
      <c r="AX144" s="13" t="s">
        <v>72</v>
      </c>
      <c r="AY144" s="156" t="s">
        <v>145</v>
      </c>
    </row>
    <row r="145" spans="2:51" s="13" customFormat="1" ht="12">
      <c r="B145" s="154"/>
      <c r="D145" s="155" t="s">
        <v>154</v>
      </c>
      <c r="E145" s="156" t="s">
        <v>3</v>
      </c>
      <c r="F145" s="157" t="s">
        <v>259</v>
      </c>
      <c r="H145" s="158">
        <v>2</v>
      </c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154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145</v>
      </c>
    </row>
    <row r="146" spans="2:51" s="13" customFormat="1" ht="12">
      <c r="B146" s="154"/>
      <c r="D146" s="155" t="s">
        <v>154</v>
      </c>
      <c r="E146" s="156" t="s">
        <v>3</v>
      </c>
      <c r="F146" s="157" t="s">
        <v>260</v>
      </c>
      <c r="H146" s="158">
        <v>2</v>
      </c>
      <c r="I146" s="159"/>
      <c r="L146" s="154"/>
      <c r="M146" s="160"/>
      <c r="N146" s="161"/>
      <c r="O146" s="161"/>
      <c r="P146" s="161"/>
      <c r="Q146" s="161"/>
      <c r="R146" s="161"/>
      <c r="S146" s="161"/>
      <c r="T146" s="162"/>
      <c r="AT146" s="156" t="s">
        <v>154</v>
      </c>
      <c r="AU146" s="156" t="s">
        <v>82</v>
      </c>
      <c r="AV146" s="13" t="s">
        <v>82</v>
      </c>
      <c r="AW146" s="13" t="s">
        <v>33</v>
      </c>
      <c r="AX146" s="13" t="s">
        <v>72</v>
      </c>
      <c r="AY146" s="156" t="s">
        <v>145</v>
      </c>
    </row>
    <row r="147" spans="2:51" s="13" customFormat="1" ht="12">
      <c r="B147" s="154"/>
      <c r="D147" s="155" t="s">
        <v>154</v>
      </c>
      <c r="E147" s="156" t="s">
        <v>3</v>
      </c>
      <c r="F147" s="157" t="s">
        <v>261</v>
      </c>
      <c r="H147" s="158">
        <v>2</v>
      </c>
      <c r="I147" s="159"/>
      <c r="L147" s="154"/>
      <c r="M147" s="160"/>
      <c r="N147" s="161"/>
      <c r="O147" s="161"/>
      <c r="P147" s="161"/>
      <c r="Q147" s="161"/>
      <c r="R147" s="161"/>
      <c r="S147" s="161"/>
      <c r="T147" s="162"/>
      <c r="AT147" s="156" t="s">
        <v>154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145</v>
      </c>
    </row>
    <row r="148" spans="2:51" s="13" customFormat="1" ht="22.5">
      <c r="B148" s="154"/>
      <c r="D148" s="155" t="s">
        <v>154</v>
      </c>
      <c r="E148" s="156" t="s">
        <v>3</v>
      </c>
      <c r="F148" s="157" t="s">
        <v>262</v>
      </c>
      <c r="H148" s="158">
        <v>1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154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145</v>
      </c>
    </row>
    <row r="149" spans="2:51" s="13" customFormat="1" ht="12">
      <c r="B149" s="154"/>
      <c r="D149" s="155" t="s">
        <v>154</v>
      </c>
      <c r="E149" s="156" t="s">
        <v>3</v>
      </c>
      <c r="F149" s="157" t="s">
        <v>263</v>
      </c>
      <c r="H149" s="158">
        <v>1</v>
      </c>
      <c r="I149" s="159"/>
      <c r="L149" s="154"/>
      <c r="M149" s="160"/>
      <c r="N149" s="161"/>
      <c r="O149" s="161"/>
      <c r="P149" s="161"/>
      <c r="Q149" s="161"/>
      <c r="R149" s="161"/>
      <c r="S149" s="161"/>
      <c r="T149" s="162"/>
      <c r="AT149" s="156" t="s">
        <v>154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145</v>
      </c>
    </row>
    <row r="150" spans="2:51" s="14" customFormat="1" ht="12">
      <c r="B150" s="163"/>
      <c r="D150" s="155" t="s">
        <v>154</v>
      </c>
      <c r="E150" s="164" t="s">
        <v>3</v>
      </c>
      <c r="F150" s="165" t="s">
        <v>166</v>
      </c>
      <c r="H150" s="166">
        <v>14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4" t="s">
        <v>154</v>
      </c>
      <c r="AU150" s="164" t="s">
        <v>82</v>
      </c>
      <c r="AV150" s="14" t="s">
        <v>152</v>
      </c>
      <c r="AW150" s="14" t="s">
        <v>33</v>
      </c>
      <c r="AX150" s="14" t="s">
        <v>80</v>
      </c>
      <c r="AY150" s="164" t="s">
        <v>145</v>
      </c>
    </row>
    <row r="151" spans="1:65" s="2" customFormat="1" ht="24">
      <c r="A151" s="34"/>
      <c r="B151" s="140"/>
      <c r="C151" s="141" t="s">
        <v>264</v>
      </c>
      <c r="D151" s="141" t="s">
        <v>147</v>
      </c>
      <c r="E151" s="142" t="s">
        <v>265</v>
      </c>
      <c r="F151" s="143" t="s">
        <v>266</v>
      </c>
      <c r="G151" s="144" t="s">
        <v>111</v>
      </c>
      <c r="H151" s="145">
        <v>4.836</v>
      </c>
      <c r="I151" s="146"/>
      <c r="J151" s="147">
        <f>ROUND(I151*H151,2)</f>
        <v>0</v>
      </c>
      <c r="K151" s="143" t="s">
        <v>151</v>
      </c>
      <c r="L151" s="35"/>
      <c r="M151" s="148" t="s">
        <v>3</v>
      </c>
      <c r="N151" s="149" t="s">
        <v>43</v>
      </c>
      <c r="O151" s="55"/>
      <c r="P151" s="150">
        <f>O151*H151</f>
        <v>0</v>
      </c>
      <c r="Q151" s="150">
        <v>0.0001</v>
      </c>
      <c r="R151" s="150">
        <f>Q151*H151</f>
        <v>0.00048360000000000005</v>
      </c>
      <c r="S151" s="150">
        <v>2.41</v>
      </c>
      <c r="T151" s="151">
        <f>S151*H151</f>
        <v>11.654760000000001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2" t="s">
        <v>152</v>
      </c>
      <c r="AT151" s="152" t="s">
        <v>147</v>
      </c>
      <c r="AU151" s="152" t="s">
        <v>82</v>
      </c>
      <c r="AY151" s="19" t="s">
        <v>145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9" t="s">
        <v>80</v>
      </c>
      <c r="BK151" s="153">
        <f>ROUND(I151*H151,2)</f>
        <v>0</v>
      </c>
      <c r="BL151" s="19" t="s">
        <v>152</v>
      </c>
      <c r="BM151" s="152" t="s">
        <v>267</v>
      </c>
    </row>
    <row r="152" spans="2:51" s="13" customFormat="1" ht="12">
      <c r="B152" s="154"/>
      <c r="D152" s="155" t="s">
        <v>154</v>
      </c>
      <c r="E152" s="156" t="s">
        <v>3</v>
      </c>
      <c r="F152" s="157" t="s">
        <v>268</v>
      </c>
      <c r="H152" s="158">
        <v>3.24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154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145</v>
      </c>
    </row>
    <row r="153" spans="2:51" s="13" customFormat="1" ht="12">
      <c r="B153" s="154"/>
      <c r="D153" s="155" t="s">
        <v>154</v>
      </c>
      <c r="E153" s="156" t="s">
        <v>3</v>
      </c>
      <c r="F153" s="157" t="s">
        <v>269</v>
      </c>
      <c r="H153" s="158">
        <v>0.64</v>
      </c>
      <c r="I153" s="159"/>
      <c r="L153" s="154"/>
      <c r="M153" s="160"/>
      <c r="N153" s="161"/>
      <c r="O153" s="161"/>
      <c r="P153" s="161"/>
      <c r="Q153" s="161"/>
      <c r="R153" s="161"/>
      <c r="S153" s="161"/>
      <c r="T153" s="162"/>
      <c r="AT153" s="156" t="s">
        <v>154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145</v>
      </c>
    </row>
    <row r="154" spans="2:51" s="13" customFormat="1" ht="33.75">
      <c r="B154" s="154"/>
      <c r="D154" s="155" t="s">
        <v>154</v>
      </c>
      <c r="E154" s="156" t="s">
        <v>3</v>
      </c>
      <c r="F154" s="157" t="s">
        <v>270</v>
      </c>
      <c r="H154" s="158">
        <v>0.956</v>
      </c>
      <c r="I154" s="159"/>
      <c r="L154" s="154"/>
      <c r="M154" s="160"/>
      <c r="N154" s="161"/>
      <c r="O154" s="161"/>
      <c r="P154" s="161"/>
      <c r="Q154" s="161"/>
      <c r="R154" s="161"/>
      <c r="S154" s="161"/>
      <c r="T154" s="162"/>
      <c r="AT154" s="156" t="s">
        <v>154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145</v>
      </c>
    </row>
    <row r="155" spans="2:51" s="14" customFormat="1" ht="12">
      <c r="B155" s="163"/>
      <c r="D155" s="155" t="s">
        <v>154</v>
      </c>
      <c r="E155" s="164" t="s">
        <v>3</v>
      </c>
      <c r="F155" s="165" t="s">
        <v>166</v>
      </c>
      <c r="H155" s="166">
        <v>4.836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4" t="s">
        <v>154</v>
      </c>
      <c r="AU155" s="164" t="s">
        <v>82</v>
      </c>
      <c r="AV155" s="14" t="s">
        <v>152</v>
      </c>
      <c r="AW155" s="14" t="s">
        <v>33</v>
      </c>
      <c r="AX155" s="14" t="s">
        <v>80</v>
      </c>
      <c r="AY155" s="164" t="s">
        <v>145</v>
      </c>
    </row>
    <row r="156" spans="1:65" s="2" customFormat="1" ht="24">
      <c r="A156" s="34"/>
      <c r="B156" s="140"/>
      <c r="C156" s="141" t="s">
        <v>271</v>
      </c>
      <c r="D156" s="141" t="s">
        <v>147</v>
      </c>
      <c r="E156" s="142" t="s">
        <v>272</v>
      </c>
      <c r="F156" s="143" t="s">
        <v>273</v>
      </c>
      <c r="G156" s="144" t="s">
        <v>111</v>
      </c>
      <c r="H156" s="145">
        <v>1.115</v>
      </c>
      <c r="I156" s="146"/>
      <c r="J156" s="147">
        <f>ROUND(I156*H156,2)</f>
        <v>0</v>
      </c>
      <c r="K156" s="143" t="s">
        <v>151</v>
      </c>
      <c r="L156" s="35"/>
      <c r="M156" s="148" t="s">
        <v>3</v>
      </c>
      <c r="N156" s="149" t="s">
        <v>43</v>
      </c>
      <c r="O156" s="55"/>
      <c r="P156" s="150">
        <f>O156*H156</f>
        <v>0</v>
      </c>
      <c r="Q156" s="150">
        <v>0</v>
      </c>
      <c r="R156" s="150">
        <f>Q156*H156</f>
        <v>0</v>
      </c>
      <c r="S156" s="150">
        <v>2.2</v>
      </c>
      <c r="T156" s="151">
        <f>S156*H156</f>
        <v>2.4530000000000003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2" t="s">
        <v>152</v>
      </c>
      <c r="AT156" s="152" t="s">
        <v>147</v>
      </c>
      <c r="AU156" s="152" t="s">
        <v>82</v>
      </c>
      <c r="AY156" s="19" t="s">
        <v>145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9" t="s">
        <v>80</v>
      </c>
      <c r="BK156" s="153">
        <f>ROUND(I156*H156,2)</f>
        <v>0</v>
      </c>
      <c r="BL156" s="19" t="s">
        <v>152</v>
      </c>
      <c r="BM156" s="152" t="s">
        <v>274</v>
      </c>
    </row>
    <row r="157" spans="2:51" s="13" customFormat="1" ht="22.5">
      <c r="B157" s="154"/>
      <c r="D157" s="155" t="s">
        <v>154</v>
      </c>
      <c r="E157" s="156" t="s">
        <v>3</v>
      </c>
      <c r="F157" s="157" t="s">
        <v>275</v>
      </c>
      <c r="H157" s="158">
        <v>1.115</v>
      </c>
      <c r="I157" s="159"/>
      <c r="L157" s="154"/>
      <c r="M157" s="160"/>
      <c r="N157" s="161"/>
      <c r="O157" s="161"/>
      <c r="P157" s="161"/>
      <c r="Q157" s="161"/>
      <c r="R157" s="161"/>
      <c r="S157" s="161"/>
      <c r="T157" s="162"/>
      <c r="AT157" s="156" t="s">
        <v>154</v>
      </c>
      <c r="AU157" s="156" t="s">
        <v>82</v>
      </c>
      <c r="AV157" s="13" t="s">
        <v>82</v>
      </c>
      <c r="AW157" s="13" t="s">
        <v>33</v>
      </c>
      <c r="AX157" s="13" t="s">
        <v>80</v>
      </c>
      <c r="AY157" s="156" t="s">
        <v>145</v>
      </c>
    </row>
    <row r="158" spans="2:63" s="12" customFormat="1" ht="12.75">
      <c r="B158" s="127"/>
      <c r="D158" s="128" t="s">
        <v>71</v>
      </c>
      <c r="E158" s="138" t="s">
        <v>276</v>
      </c>
      <c r="F158" s="138" t="s">
        <v>277</v>
      </c>
      <c r="I158" s="130"/>
      <c r="J158" s="139">
        <f>BK158</f>
        <v>0</v>
      </c>
      <c r="L158" s="127"/>
      <c r="M158" s="132"/>
      <c r="N158" s="133"/>
      <c r="O158" s="133"/>
      <c r="P158" s="134">
        <f>SUM(P159:P164)</f>
        <v>0</v>
      </c>
      <c r="Q158" s="133"/>
      <c r="R158" s="134">
        <f>SUM(R159:R164)</f>
        <v>0</v>
      </c>
      <c r="S158" s="133"/>
      <c r="T158" s="135">
        <f>SUM(T159:T164)</f>
        <v>0</v>
      </c>
      <c r="AR158" s="128" t="s">
        <v>80</v>
      </c>
      <c r="AT158" s="136" t="s">
        <v>71</v>
      </c>
      <c r="AU158" s="136" t="s">
        <v>80</v>
      </c>
      <c r="AY158" s="128" t="s">
        <v>145</v>
      </c>
      <c r="BK158" s="137">
        <f>SUM(BK159:BK164)</f>
        <v>0</v>
      </c>
    </row>
    <row r="159" spans="1:65" s="2" customFormat="1" ht="24">
      <c r="A159" s="34"/>
      <c r="B159" s="140"/>
      <c r="C159" s="141" t="s">
        <v>8</v>
      </c>
      <c r="D159" s="141" t="s">
        <v>147</v>
      </c>
      <c r="E159" s="142" t="s">
        <v>278</v>
      </c>
      <c r="F159" s="143" t="s">
        <v>279</v>
      </c>
      <c r="G159" s="144" t="s">
        <v>280</v>
      </c>
      <c r="H159" s="145">
        <v>15.026</v>
      </c>
      <c r="I159" s="146"/>
      <c r="J159" s="147">
        <f>ROUND(I159*H159,2)</f>
        <v>0</v>
      </c>
      <c r="K159" s="143" t="s">
        <v>3</v>
      </c>
      <c r="L159" s="35"/>
      <c r="M159" s="148" t="s">
        <v>3</v>
      </c>
      <c r="N159" s="149" t="s">
        <v>43</v>
      </c>
      <c r="O159" s="55"/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152</v>
      </c>
      <c r="AT159" s="152" t="s">
        <v>147</v>
      </c>
      <c r="AU159" s="152" t="s">
        <v>82</v>
      </c>
      <c r="AY159" s="19" t="s">
        <v>145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9" t="s">
        <v>80</v>
      </c>
      <c r="BK159" s="153">
        <f>ROUND(I159*H159,2)</f>
        <v>0</v>
      </c>
      <c r="BL159" s="19" t="s">
        <v>152</v>
      </c>
      <c r="BM159" s="152" t="s">
        <v>281</v>
      </c>
    </row>
    <row r="160" spans="1:65" s="2" customFormat="1" ht="36">
      <c r="A160" s="34"/>
      <c r="B160" s="140"/>
      <c r="C160" s="141" t="s">
        <v>282</v>
      </c>
      <c r="D160" s="141" t="s">
        <v>147</v>
      </c>
      <c r="E160" s="142" t="s">
        <v>283</v>
      </c>
      <c r="F160" s="143" t="s">
        <v>284</v>
      </c>
      <c r="G160" s="144" t="s">
        <v>280</v>
      </c>
      <c r="H160" s="145">
        <v>263.024</v>
      </c>
      <c r="I160" s="146"/>
      <c r="J160" s="147">
        <f>ROUND(I160*H160,2)</f>
        <v>0</v>
      </c>
      <c r="K160" s="143" t="s">
        <v>151</v>
      </c>
      <c r="L160" s="35"/>
      <c r="M160" s="148" t="s">
        <v>3</v>
      </c>
      <c r="N160" s="149" t="s">
        <v>43</v>
      </c>
      <c r="O160" s="55"/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2" t="s">
        <v>152</v>
      </c>
      <c r="AT160" s="152" t="s">
        <v>147</v>
      </c>
      <c r="AU160" s="152" t="s">
        <v>82</v>
      </c>
      <c r="AY160" s="19" t="s">
        <v>145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9" t="s">
        <v>80</v>
      </c>
      <c r="BK160" s="153">
        <f>ROUND(I160*H160,2)</f>
        <v>0</v>
      </c>
      <c r="BL160" s="19" t="s">
        <v>152</v>
      </c>
      <c r="BM160" s="152" t="s">
        <v>285</v>
      </c>
    </row>
    <row r="161" spans="1:47" s="2" customFormat="1" ht="19.5">
      <c r="A161" s="34"/>
      <c r="B161" s="35"/>
      <c r="C161" s="34"/>
      <c r="D161" s="155" t="s">
        <v>202</v>
      </c>
      <c r="E161" s="34"/>
      <c r="F161" s="171" t="s">
        <v>286</v>
      </c>
      <c r="G161" s="34"/>
      <c r="H161" s="34"/>
      <c r="I161" s="172"/>
      <c r="J161" s="34"/>
      <c r="K161" s="34"/>
      <c r="L161" s="35"/>
      <c r="M161" s="173"/>
      <c r="N161" s="174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202</v>
      </c>
      <c r="AU161" s="19" t="s">
        <v>82</v>
      </c>
    </row>
    <row r="162" spans="2:51" s="13" customFormat="1" ht="12">
      <c r="B162" s="154"/>
      <c r="D162" s="155" t="s">
        <v>154</v>
      </c>
      <c r="F162" s="157" t="s">
        <v>287</v>
      </c>
      <c r="H162" s="158">
        <v>263.024</v>
      </c>
      <c r="I162" s="159"/>
      <c r="L162" s="154"/>
      <c r="M162" s="160"/>
      <c r="N162" s="161"/>
      <c r="O162" s="161"/>
      <c r="P162" s="161"/>
      <c r="Q162" s="161"/>
      <c r="R162" s="161"/>
      <c r="S162" s="161"/>
      <c r="T162" s="162"/>
      <c r="AT162" s="156" t="s">
        <v>154</v>
      </c>
      <c r="AU162" s="156" t="s">
        <v>82</v>
      </c>
      <c r="AV162" s="13" t="s">
        <v>82</v>
      </c>
      <c r="AW162" s="13" t="s">
        <v>4</v>
      </c>
      <c r="AX162" s="13" t="s">
        <v>80</v>
      </c>
      <c r="AY162" s="156" t="s">
        <v>145</v>
      </c>
    </row>
    <row r="163" spans="1:65" s="2" customFormat="1" ht="36">
      <c r="A163" s="34"/>
      <c r="B163" s="140"/>
      <c r="C163" s="141" t="s">
        <v>288</v>
      </c>
      <c r="D163" s="141" t="s">
        <v>147</v>
      </c>
      <c r="E163" s="142" t="s">
        <v>289</v>
      </c>
      <c r="F163" s="143" t="s">
        <v>290</v>
      </c>
      <c r="G163" s="144" t="s">
        <v>280</v>
      </c>
      <c r="H163" s="145">
        <v>2.453</v>
      </c>
      <c r="I163" s="146"/>
      <c r="J163" s="147">
        <f>ROUND(I163*H163,2)</f>
        <v>0</v>
      </c>
      <c r="K163" s="143" t="s">
        <v>151</v>
      </c>
      <c r="L163" s="35"/>
      <c r="M163" s="148" t="s">
        <v>3</v>
      </c>
      <c r="N163" s="149" t="s">
        <v>43</v>
      </c>
      <c r="O163" s="55"/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2" t="s">
        <v>152</v>
      </c>
      <c r="AT163" s="152" t="s">
        <v>147</v>
      </c>
      <c r="AU163" s="152" t="s">
        <v>82</v>
      </c>
      <c r="AY163" s="19" t="s">
        <v>145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9" t="s">
        <v>80</v>
      </c>
      <c r="BK163" s="153">
        <f>ROUND(I163*H163,2)</f>
        <v>0</v>
      </c>
      <c r="BL163" s="19" t="s">
        <v>152</v>
      </c>
      <c r="BM163" s="152" t="s">
        <v>291</v>
      </c>
    </row>
    <row r="164" spans="1:65" s="2" customFormat="1" ht="36">
      <c r="A164" s="34"/>
      <c r="B164" s="140"/>
      <c r="C164" s="141" t="s">
        <v>292</v>
      </c>
      <c r="D164" s="141" t="s">
        <v>147</v>
      </c>
      <c r="E164" s="142" t="s">
        <v>293</v>
      </c>
      <c r="F164" s="143" t="s">
        <v>294</v>
      </c>
      <c r="G164" s="144" t="s">
        <v>280</v>
      </c>
      <c r="H164" s="145">
        <v>12.573</v>
      </c>
      <c r="I164" s="146"/>
      <c r="J164" s="147">
        <f>ROUND(I164*H164,2)</f>
        <v>0</v>
      </c>
      <c r="K164" s="143" t="s">
        <v>151</v>
      </c>
      <c r="L164" s="35"/>
      <c r="M164" s="148" t="s">
        <v>3</v>
      </c>
      <c r="N164" s="149" t="s">
        <v>43</v>
      </c>
      <c r="O164" s="55"/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2" t="s">
        <v>152</v>
      </c>
      <c r="AT164" s="152" t="s">
        <v>147</v>
      </c>
      <c r="AU164" s="152" t="s">
        <v>82</v>
      </c>
      <c r="AY164" s="19" t="s">
        <v>145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9" t="s">
        <v>80</v>
      </c>
      <c r="BK164" s="153">
        <f>ROUND(I164*H164,2)</f>
        <v>0</v>
      </c>
      <c r="BL164" s="19" t="s">
        <v>152</v>
      </c>
      <c r="BM164" s="152" t="s">
        <v>295</v>
      </c>
    </row>
    <row r="165" spans="2:63" s="12" customFormat="1" ht="15">
      <c r="B165" s="127"/>
      <c r="D165" s="128" t="s">
        <v>71</v>
      </c>
      <c r="E165" s="129" t="s">
        <v>296</v>
      </c>
      <c r="F165" s="129" t="s">
        <v>297</v>
      </c>
      <c r="I165" s="130"/>
      <c r="J165" s="131">
        <f>BK165</f>
        <v>0</v>
      </c>
      <c r="L165" s="127"/>
      <c r="M165" s="132"/>
      <c r="N165" s="133"/>
      <c r="O165" s="133"/>
      <c r="P165" s="134">
        <f>P166+P169+P172</f>
        <v>0</v>
      </c>
      <c r="Q165" s="133"/>
      <c r="R165" s="134">
        <f>R166+R169+R172</f>
        <v>0</v>
      </c>
      <c r="S165" s="133"/>
      <c r="T165" s="135">
        <f>T166+T169+T172</f>
        <v>1.41365</v>
      </c>
      <c r="AR165" s="128" t="s">
        <v>82</v>
      </c>
      <c r="AT165" s="136" t="s">
        <v>71</v>
      </c>
      <c r="AU165" s="136" t="s">
        <v>72</v>
      </c>
      <c r="AY165" s="128" t="s">
        <v>145</v>
      </c>
      <c r="BK165" s="137">
        <f>BK166+BK169+BK172</f>
        <v>0</v>
      </c>
    </row>
    <row r="166" spans="2:63" s="12" customFormat="1" ht="12.75">
      <c r="B166" s="127"/>
      <c r="D166" s="128" t="s">
        <v>71</v>
      </c>
      <c r="E166" s="138" t="s">
        <v>298</v>
      </c>
      <c r="F166" s="138" t="s">
        <v>299</v>
      </c>
      <c r="I166" s="130"/>
      <c r="J166" s="139">
        <f>BK166</f>
        <v>0</v>
      </c>
      <c r="L166" s="127"/>
      <c r="M166" s="132"/>
      <c r="N166" s="133"/>
      <c r="O166" s="133"/>
      <c r="P166" s="134">
        <f>SUM(P167:P168)</f>
        <v>0</v>
      </c>
      <c r="Q166" s="133"/>
      <c r="R166" s="134">
        <f>SUM(R167:R168)</f>
        <v>0</v>
      </c>
      <c r="S166" s="133"/>
      <c r="T166" s="135">
        <f>SUM(T167:T168)</f>
        <v>0.324</v>
      </c>
      <c r="AR166" s="128" t="s">
        <v>82</v>
      </c>
      <c r="AT166" s="136" t="s">
        <v>71</v>
      </c>
      <c r="AU166" s="136" t="s">
        <v>80</v>
      </c>
      <c r="AY166" s="128" t="s">
        <v>145</v>
      </c>
      <c r="BK166" s="137">
        <f>SUM(BK167:BK168)</f>
        <v>0</v>
      </c>
    </row>
    <row r="167" spans="1:65" s="2" customFormat="1" ht="24">
      <c r="A167" s="34"/>
      <c r="B167" s="140"/>
      <c r="C167" s="141" t="s">
        <v>300</v>
      </c>
      <c r="D167" s="141" t="s">
        <v>147</v>
      </c>
      <c r="E167" s="142" t="s">
        <v>301</v>
      </c>
      <c r="F167" s="143" t="s">
        <v>302</v>
      </c>
      <c r="G167" s="144" t="s">
        <v>150</v>
      </c>
      <c r="H167" s="145">
        <v>32.4</v>
      </c>
      <c r="I167" s="146"/>
      <c r="J167" s="147">
        <f>ROUND(I167*H167,2)</f>
        <v>0</v>
      </c>
      <c r="K167" s="143" t="s">
        <v>151</v>
      </c>
      <c r="L167" s="35"/>
      <c r="M167" s="148" t="s">
        <v>3</v>
      </c>
      <c r="N167" s="149" t="s">
        <v>43</v>
      </c>
      <c r="O167" s="55"/>
      <c r="P167" s="150">
        <f>O167*H167</f>
        <v>0</v>
      </c>
      <c r="Q167" s="150">
        <v>0</v>
      </c>
      <c r="R167" s="150">
        <f>Q167*H167</f>
        <v>0</v>
      </c>
      <c r="S167" s="150">
        <v>0.01</v>
      </c>
      <c r="T167" s="151">
        <f>S167*H167</f>
        <v>0.324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2" t="s">
        <v>238</v>
      </c>
      <c r="AT167" s="152" t="s">
        <v>147</v>
      </c>
      <c r="AU167" s="152" t="s">
        <v>82</v>
      </c>
      <c r="AY167" s="19" t="s">
        <v>145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9" t="s">
        <v>80</v>
      </c>
      <c r="BK167" s="153">
        <f>ROUND(I167*H167,2)</f>
        <v>0</v>
      </c>
      <c r="BL167" s="19" t="s">
        <v>238</v>
      </c>
      <c r="BM167" s="152" t="s">
        <v>303</v>
      </c>
    </row>
    <row r="168" spans="2:51" s="13" customFormat="1" ht="12">
      <c r="B168" s="154"/>
      <c r="D168" s="155" t="s">
        <v>154</v>
      </c>
      <c r="E168" s="156" t="s">
        <v>3</v>
      </c>
      <c r="F168" s="157" t="s">
        <v>304</v>
      </c>
      <c r="H168" s="158">
        <v>32.4</v>
      </c>
      <c r="I168" s="159"/>
      <c r="L168" s="154"/>
      <c r="M168" s="160"/>
      <c r="N168" s="161"/>
      <c r="O168" s="161"/>
      <c r="P168" s="161"/>
      <c r="Q168" s="161"/>
      <c r="R168" s="161"/>
      <c r="S168" s="161"/>
      <c r="T168" s="162"/>
      <c r="AT168" s="156" t="s">
        <v>154</v>
      </c>
      <c r="AU168" s="156" t="s">
        <v>82</v>
      </c>
      <c r="AV168" s="13" t="s">
        <v>82</v>
      </c>
      <c r="AW168" s="13" t="s">
        <v>33</v>
      </c>
      <c r="AX168" s="13" t="s">
        <v>80</v>
      </c>
      <c r="AY168" s="156" t="s">
        <v>145</v>
      </c>
    </row>
    <row r="169" spans="2:63" s="12" customFormat="1" ht="12.75">
      <c r="B169" s="127"/>
      <c r="D169" s="128" t="s">
        <v>71</v>
      </c>
      <c r="E169" s="138" t="s">
        <v>305</v>
      </c>
      <c r="F169" s="138" t="s">
        <v>306</v>
      </c>
      <c r="I169" s="130"/>
      <c r="J169" s="139">
        <f>BK169</f>
        <v>0</v>
      </c>
      <c r="L169" s="127"/>
      <c r="M169" s="132"/>
      <c r="N169" s="133"/>
      <c r="O169" s="133"/>
      <c r="P169" s="134">
        <f>SUM(P170:P171)</f>
        <v>0</v>
      </c>
      <c r="Q169" s="133"/>
      <c r="R169" s="134">
        <f>SUM(R170:R171)</f>
        <v>0</v>
      </c>
      <c r="S169" s="133"/>
      <c r="T169" s="135">
        <f>SUM(T170:T171)</f>
        <v>0.075</v>
      </c>
      <c r="AR169" s="128" t="s">
        <v>82</v>
      </c>
      <c r="AT169" s="136" t="s">
        <v>71</v>
      </c>
      <c r="AU169" s="136" t="s">
        <v>80</v>
      </c>
      <c r="AY169" s="128" t="s">
        <v>145</v>
      </c>
      <c r="BK169" s="137">
        <f>SUM(BK170:BK171)</f>
        <v>0</v>
      </c>
    </row>
    <row r="170" spans="1:65" s="2" customFormat="1" ht="24">
      <c r="A170" s="34"/>
      <c r="B170" s="140"/>
      <c r="C170" s="141" t="s">
        <v>307</v>
      </c>
      <c r="D170" s="141" t="s">
        <v>147</v>
      </c>
      <c r="E170" s="142" t="s">
        <v>308</v>
      </c>
      <c r="F170" s="143" t="s">
        <v>309</v>
      </c>
      <c r="G170" s="144" t="s">
        <v>310</v>
      </c>
      <c r="H170" s="145">
        <v>1</v>
      </c>
      <c r="I170" s="146"/>
      <c r="J170" s="147">
        <f>ROUND(I170*H170,2)</f>
        <v>0</v>
      </c>
      <c r="K170" s="143" t="s">
        <v>3</v>
      </c>
      <c r="L170" s="35"/>
      <c r="M170" s="148" t="s">
        <v>3</v>
      </c>
      <c r="N170" s="149" t="s">
        <v>43</v>
      </c>
      <c r="O170" s="55"/>
      <c r="P170" s="150">
        <f>O170*H170</f>
        <v>0</v>
      </c>
      <c r="Q170" s="150">
        <v>0</v>
      </c>
      <c r="R170" s="150">
        <f>Q170*H170</f>
        <v>0</v>
      </c>
      <c r="S170" s="150">
        <v>0.075</v>
      </c>
      <c r="T170" s="151">
        <f>S170*H170</f>
        <v>0.075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2" t="s">
        <v>238</v>
      </c>
      <c r="AT170" s="152" t="s">
        <v>147</v>
      </c>
      <c r="AU170" s="152" t="s">
        <v>82</v>
      </c>
      <c r="AY170" s="19" t="s">
        <v>145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9" t="s">
        <v>80</v>
      </c>
      <c r="BK170" s="153">
        <f>ROUND(I170*H170,2)</f>
        <v>0</v>
      </c>
      <c r="BL170" s="19" t="s">
        <v>238</v>
      </c>
      <c r="BM170" s="152" t="s">
        <v>311</v>
      </c>
    </row>
    <row r="171" spans="1:65" s="2" customFormat="1" ht="36">
      <c r="A171" s="34"/>
      <c r="B171" s="140"/>
      <c r="C171" s="141" t="s">
        <v>312</v>
      </c>
      <c r="D171" s="141" t="s">
        <v>147</v>
      </c>
      <c r="E171" s="142" t="s">
        <v>313</v>
      </c>
      <c r="F171" s="143" t="s">
        <v>314</v>
      </c>
      <c r="G171" s="144" t="s">
        <v>315</v>
      </c>
      <c r="H171" s="182"/>
      <c r="I171" s="146"/>
      <c r="J171" s="147">
        <f>ROUND(I171*H171,2)</f>
        <v>0</v>
      </c>
      <c r="K171" s="143" t="s">
        <v>151</v>
      </c>
      <c r="L171" s="35"/>
      <c r="M171" s="148" t="s">
        <v>3</v>
      </c>
      <c r="N171" s="149" t="s">
        <v>43</v>
      </c>
      <c r="O171" s="55"/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2" t="s">
        <v>238</v>
      </c>
      <c r="AT171" s="152" t="s">
        <v>147</v>
      </c>
      <c r="AU171" s="152" t="s">
        <v>82</v>
      </c>
      <c r="AY171" s="19" t="s">
        <v>145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9" t="s">
        <v>80</v>
      </c>
      <c r="BK171" s="153">
        <f>ROUND(I171*H171,2)</f>
        <v>0</v>
      </c>
      <c r="BL171" s="19" t="s">
        <v>238</v>
      </c>
      <c r="BM171" s="152" t="s">
        <v>316</v>
      </c>
    </row>
    <row r="172" spans="2:63" s="12" customFormat="1" ht="12.75">
      <c r="B172" s="127"/>
      <c r="D172" s="128" t="s">
        <v>71</v>
      </c>
      <c r="E172" s="138" t="s">
        <v>317</v>
      </c>
      <c r="F172" s="138" t="s">
        <v>318</v>
      </c>
      <c r="I172" s="130"/>
      <c r="J172" s="139">
        <f>BK172</f>
        <v>0</v>
      </c>
      <c r="L172" s="127"/>
      <c r="M172" s="132"/>
      <c r="N172" s="133"/>
      <c r="O172" s="133"/>
      <c r="P172" s="134">
        <f>SUM(P173:P187)</f>
        <v>0</v>
      </c>
      <c r="Q172" s="133"/>
      <c r="R172" s="134">
        <f>SUM(R173:R187)</f>
        <v>0</v>
      </c>
      <c r="S172" s="133"/>
      <c r="T172" s="135">
        <f>SUM(T173:T187)</f>
        <v>1.01465</v>
      </c>
      <c r="AR172" s="128" t="s">
        <v>82</v>
      </c>
      <c r="AT172" s="136" t="s">
        <v>71</v>
      </c>
      <c r="AU172" s="136" t="s">
        <v>80</v>
      </c>
      <c r="AY172" s="128" t="s">
        <v>145</v>
      </c>
      <c r="BK172" s="137">
        <f>SUM(BK173:BK187)</f>
        <v>0</v>
      </c>
    </row>
    <row r="173" spans="1:65" s="2" customFormat="1" ht="12">
      <c r="A173" s="34"/>
      <c r="B173" s="140"/>
      <c r="C173" s="141" t="s">
        <v>319</v>
      </c>
      <c r="D173" s="141" t="s">
        <v>147</v>
      </c>
      <c r="E173" s="142" t="s">
        <v>320</v>
      </c>
      <c r="F173" s="143" t="s">
        <v>321</v>
      </c>
      <c r="G173" s="144" t="s">
        <v>150</v>
      </c>
      <c r="H173" s="145">
        <v>1.17</v>
      </c>
      <c r="I173" s="146"/>
      <c r="J173" s="147">
        <f>ROUND(I173*H173,2)</f>
        <v>0</v>
      </c>
      <c r="K173" s="143" t="s">
        <v>3</v>
      </c>
      <c r="L173" s="35"/>
      <c r="M173" s="148" t="s">
        <v>3</v>
      </c>
      <c r="N173" s="149" t="s">
        <v>43</v>
      </c>
      <c r="O173" s="55"/>
      <c r="P173" s="150">
        <f>O173*H173</f>
        <v>0</v>
      </c>
      <c r="Q173" s="150">
        <v>0</v>
      </c>
      <c r="R173" s="150">
        <f>Q173*H173</f>
        <v>0</v>
      </c>
      <c r="S173" s="150">
        <v>0.065</v>
      </c>
      <c r="T173" s="151">
        <f>S173*H173</f>
        <v>0.07604999999999999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2" t="s">
        <v>238</v>
      </c>
      <c r="AT173" s="152" t="s">
        <v>147</v>
      </c>
      <c r="AU173" s="152" t="s">
        <v>82</v>
      </c>
      <c r="AY173" s="19" t="s">
        <v>145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9" t="s">
        <v>80</v>
      </c>
      <c r="BK173" s="153">
        <f>ROUND(I173*H173,2)</f>
        <v>0</v>
      </c>
      <c r="BL173" s="19" t="s">
        <v>238</v>
      </c>
      <c r="BM173" s="152" t="s">
        <v>322</v>
      </c>
    </row>
    <row r="174" spans="2:51" s="13" customFormat="1" ht="12">
      <c r="B174" s="154"/>
      <c r="D174" s="155" t="s">
        <v>154</v>
      </c>
      <c r="E174" s="156" t="s">
        <v>3</v>
      </c>
      <c r="F174" s="157" t="s">
        <v>323</v>
      </c>
      <c r="H174" s="158">
        <v>1.17</v>
      </c>
      <c r="I174" s="159"/>
      <c r="L174" s="154"/>
      <c r="M174" s="160"/>
      <c r="N174" s="161"/>
      <c r="O174" s="161"/>
      <c r="P174" s="161"/>
      <c r="Q174" s="161"/>
      <c r="R174" s="161"/>
      <c r="S174" s="161"/>
      <c r="T174" s="162"/>
      <c r="AT174" s="156" t="s">
        <v>154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145</v>
      </c>
    </row>
    <row r="175" spans="1:65" s="2" customFormat="1" ht="24">
      <c r="A175" s="34"/>
      <c r="B175" s="140"/>
      <c r="C175" s="141" t="s">
        <v>324</v>
      </c>
      <c r="D175" s="141" t="s">
        <v>147</v>
      </c>
      <c r="E175" s="142" t="s">
        <v>325</v>
      </c>
      <c r="F175" s="143" t="s">
        <v>326</v>
      </c>
      <c r="G175" s="144" t="s">
        <v>213</v>
      </c>
      <c r="H175" s="145">
        <v>1</v>
      </c>
      <c r="I175" s="146"/>
      <c r="J175" s="147">
        <f>ROUND(I175*H175,2)</f>
        <v>0</v>
      </c>
      <c r="K175" s="143" t="s">
        <v>151</v>
      </c>
      <c r="L175" s="35"/>
      <c r="M175" s="148" t="s">
        <v>3</v>
      </c>
      <c r="N175" s="149" t="s">
        <v>43</v>
      </c>
      <c r="O175" s="55"/>
      <c r="P175" s="150">
        <f>O175*H175</f>
        <v>0</v>
      </c>
      <c r="Q175" s="150">
        <v>0</v>
      </c>
      <c r="R175" s="150">
        <f>Q175*H175</f>
        <v>0</v>
      </c>
      <c r="S175" s="150">
        <v>0.013</v>
      </c>
      <c r="T175" s="151">
        <f>S175*H175</f>
        <v>0.013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2" t="s">
        <v>238</v>
      </c>
      <c r="AT175" s="152" t="s">
        <v>147</v>
      </c>
      <c r="AU175" s="152" t="s">
        <v>82</v>
      </c>
      <c r="AY175" s="19" t="s">
        <v>145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9" t="s">
        <v>80</v>
      </c>
      <c r="BK175" s="153">
        <f>ROUND(I175*H175,2)</f>
        <v>0</v>
      </c>
      <c r="BL175" s="19" t="s">
        <v>238</v>
      </c>
      <c r="BM175" s="152" t="s">
        <v>327</v>
      </c>
    </row>
    <row r="176" spans="2:51" s="13" customFormat="1" ht="12">
      <c r="B176" s="154"/>
      <c r="D176" s="155" t="s">
        <v>154</v>
      </c>
      <c r="E176" s="156" t="s">
        <v>3</v>
      </c>
      <c r="F176" s="157" t="s">
        <v>328</v>
      </c>
      <c r="H176" s="158">
        <v>1</v>
      </c>
      <c r="I176" s="159"/>
      <c r="L176" s="154"/>
      <c r="M176" s="160"/>
      <c r="N176" s="161"/>
      <c r="O176" s="161"/>
      <c r="P176" s="161"/>
      <c r="Q176" s="161"/>
      <c r="R176" s="161"/>
      <c r="S176" s="161"/>
      <c r="T176" s="162"/>
      <c r="AT176" s="156" t="s">
        <v>154</v>
      </c>
      <c r="AU176" s="156" t="s">
        <v>82</v>
      </c>
      <c r="AV176" s="13" t="s">
        <v>82</v>
      </c>
      <c r="AW176" s="13" t="s">
        <v>33</v>
      </c>
      <c r="AX176" s="13" t="s">
        <v>80</v>
      </c>
      <c r="AY176" s="156" t="s">
        <v>145</v>
      </c>
    </row>
    <row r="177" spans="1:65" s="2" customFormat="1" ht="36">
      <c r="A177" s="34"/>
      <c r="B177" s="140"/>
      <c r="C177" s="141" t="s">
        <v>329</v>
      </c>
      <c r="D177" s="141" t="s">
        <v>147</v>
      </c>
      <c r="E177" s="142" t="s">
        <v>330</v>
      </c>
      <c r="F177" s="143" t="s">
        <v>331</v>
      </c>
      <c r="G177" s="144" t="s">
        <v>213</v>
      </c>
      <c r="H177" s="145">
        <v>1</v>
      </c>
      <c r="I177" s="146"/>
      <c r="J177" s="147">
        <f>ROUND(I177*H177,2)</f>
        <v>0</v>
      </c>
      <c r="K177" s="143" t="s">
        <v>151</v>
      </c>
      <c r="L177" s="35"/>
      <c r="M177" s="148" t="s">
        <v>3</v>
      </c>
      <c r="N177" s="149" t="s">
        <v>43</v>
      </c>
      <c r="O177" s="55"/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2" t="s">
        <v>238</v>
      </c>
      <c r="AT177" s="152" t="s">
        <v>147</v>
      </c>
      <c r="AU177" s="152" t="s">
        <v>82</v>
      </c>
      <c r="AY177" s="19" t="s">
        <v>145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9" t="s">
        <v>80</v>
      </c>
      <c r="BK177" s="153">
        <f>ROUND(I177*H177,2)</f>
        <v>0</v>
      </c>
      <c r="BL177" s="19" t="s">
        <v>238</v>
      </c>
      <c r="BM177" s="152" t="s">
        <v>332</v>
      </c>
    </row>
    <row r="178" spans="1:65" s="2" customFormat="1" ht="12">
      <c r="A178" s="34"/>
      <c r="B178" s="140"/>
      <c r="C178" s="141" t="s">
        <v>333</v>
      </c>
      <c r="D178" s="141" t="s">
        <v>147</v>
      </c>
      <c r="E178" s="142" t="s">
        <v>334</v>
      </c>
      <c r="F178" s="143" t="s">
        <v>335</v>
      </c>
      <c r="G178" s="144" t="s">
        <v>150</v>
      </c>
      <c r="H178" s="145">
        <v>2.2</v>
      </c>
      <c r="I178" s="146"/>
      <c r="J178" s="147">
        <f>ROUND(I178*H178,2)</f>
        <v>0</v>
      </c>
      <c r="K178" s="143" t="s">
        <v>151</v>
      </c>
      <c r="L178" s="35"/>
      <c r="M178" s="148" t="s">
        <v>3</v>
      </c>
      <c r="N178" s="149" t="s">
        <v>43</v>
      </c>
      <c r="O178" s="55"/>
      <c r="P178" s="150">
        <f>O178*H178</f>
        <v>0</v>
      </c>
      <c r="Q178" s="150">
        <v>0</v>
      </c>
      <c r="R178" s="150">
        <f>Q178*H178</f>
        <v>0</v>
      </c>
      <c r="S178" s="150">
        <v>0.02</v>
      </c>
      <c r="T178" s="151">
        <f>S178*H178</f>
        <v>0.044000000000000004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2" t="s">
        <v>238</v>
      </c>
      <c r="AT178" s="152" t="s">
        <v>147</v>
      </c>
      <c r="AU178" s="152" t="s">
        <v>82</v>
      </c>
      <c r="AY178" s="19" t="s">
        <v>145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9" t="s">
        <v>80</v>
      </c>
      <c r="BK178" s="153">
        <f>ROUND(I178*H178,2)</f>
        <v>0</v>
      </c>
      <c r="BL178" s="19" t="s">
        <v>238</v>
      </c>
      <c r="BM178" s="152" t="s">
        <v>336</v>
      </c>
    </row>
    <row r="179" spans="2:51" s="13" customFormat="1" ht="12">
      <c r="B179" s="154"/>
      <c r="D179" s="155" t="s">
        <v>154</v>
      </c>
      <c r="E179" s="156" t="s">
        <v>3</v>
      </c>
      <c r="F179" s="157" t="s">
        <v>337</v>
      </c>
      <c r="H179" s="158">
        <v>2.2</v>
      </c>
      <c r="I179" s="159"/>
      <c r="L179" s="154"/>
      <c r="M179" s="160"/>
      <c r="N179" s="161"/>
      <c r="O179" s="161"/>
      <c r="P179" s="161"/>
      <c r="Q179" s="161"/>
      <c r="R179" s="161"/>
      <c r="S179" s="161"/>
      <c r="T179" s="162"/>
      <c r="AT179" s="156" t="s">
        <v>154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145</v>
      </c>
    </row>
    <row r="180" spans="1:65" s="2" customFormat="1" ht="24">
      <c r="A180" s="34"/>
      <c r="B180" s="140"/>
      <c r="C180" s="141" t="s">
        <v>338</v>
      </c>
      <c r="D180" s="141" t="s">
        <v>147</v>
      </c>
      <c r="E180" s="142" t="s">
        <v>339</v>
      </c>
      <c r="F180" s="143" t="s">
        <v>340</v>
      </c>
      <c r="G180" s="144" t="s">
        <v>213</v>
      </c>
      <c r="H180" s="145">
        <v>4</v>
      </c>
      <c r="I180" s="146"/>
      <c r="J180" s="147">
        <f>ROUND(I180*H180,2)</f>
        <v>0</v>
      </c>
      <c r="K180" s="143" t="s">
        <v>151</v>
      </c>
      <c r="L180" s="35"/>
      <c r="M180" s="148" t="s">
        <v>3</v>
      </c>
      <c r="N180" s="149" t="s">
        <v>43</v>
      </c>
      <c r="O180" s="55"/>
      <c r="P180" s="150">
        <f>O180*H180</f>
        <v>0</v>
      </c>
      <c r="Q180" s="150">
        <v>0</v>
      </c>
      <c r="R180" s="150">
        <f>Q180*H180</f>
        <v>0</v>
      </c>
      <c r="S180" s="150">
        <v>0.0004</v>
      </c>
      <c r="T180" s="151">
        <f>S180*H180</f>
        <v>0.0016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2" t="s">
        <v>238</v>
      </c>
      <c r="AT180" s="152" t="s">
        <v>147</v>
      </c>
      <c r="AU180" s="152" t="s">
        <v>82</v>
      </c>
      <c r="AY180" s="19" t="s">
        <v>145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9" t="s">
        <v>80</v>
      </c>
      <c r="BK180" s="153">
        <f>ROUND(I180*H180,2)</f>
        <v>0</v>
      </c>
      <c r="BL180" s="19" t="s">
        <v>238</v>
      </c>
      <c r="BM180" s="152" t="s">
        <v>341</v>
      </c>
    </row>
    <row r="181" spans="1:65" s="2" customFormat="1" ht="24">
      <c r="A181" s="34"/>
      <c r="B181" s="140"/>
      <c r="C181" s="141" t="s">
        <v>342</v>
      </c>
      <c r="D181" s="141" t="s">
        <v>147</v>
      </c>
      <c r="E181" s="142" t="s">
        <v>343</v>
      </c>
      <c r="F181" s="143" t="s">
        <v>344</v>
      </c>
      <c r="G181" s="144" t="s">
        <v>213</v>
      </c>
      <c r="H181" s="145">
        <v>1</v>
      </c>
      <c r="I181" s="146"/>
      <c r="J181" s="147">
        <f>ROUND(I181*H181,2)</f>
        <v>0</v>
      </c>
      <c r="K181" s="143" t="s">
        <v>151</v>
      </c>
      <c r="L181" s="35"/>
      <c r="M181" s="148" t="s">
        <v>3</v>
      </c>
      <c r="N181" s="149" t="s">
        <v>43</v>
      </c>
      <c r="O181" s="55"/>
      <c r="P181" s="150">
        <f>O181*H181</f>
        <v>0</v>
      </c>
      <c r="Q181" s="150">
        <v>0</v>
      </c>
      <c r="R181" s="150">
        <f>Q181*H181</f>
        <v>0</v>
      </c>
      <c r="S181" s="150">
        <v>0.02</v>
      </c>
      <c r="T181" s="151">
        <f>S181*H181</f>
        <v>0.02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2" t="s">
        <v>238</v>
      </c>
      <c r="AT181" s="152" t="s">
        <v>147</v>
      </c>
      <c r="AU181" s="152" t="s">
        <v>82</v>
      </c>
      <c r="AY181" s="19" t="s">
        <v>145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9" t="s">
        <v>80</v>
      </c>
      <c r="BK181" s="153">
        <f>ROUND(I181*H181,2)</f>
        <v>0</v>
      </c>
      <c r="BL181" s="19" t="s">
        <v>238</v>
      </c>
      <c r="BM181" s="152" t="s">
        <v>345</v>
      </c>
    </row>
    <row r="182" spans="2:51" s="13" customFormat="1" ht="12">
      <c r="B182" s="154"/>
      <c r="D182" s="155" t="s">
        <v>154</v>
      </c>
      <c r="E182" s="156" t="s">
        <v>3</v>
      </c>
      <c r="F182" s="157" t="s">
        <v>346</v>
      </c>
      <c r="H182" s="158">
        <v>1</v>
      </c>
      <c r="I182" s="159"/>
      <c r="L182" s="154"/>
      <c r="M182" s="160"/>
      <c r="N182" s="161"/>
      <c r="O182" s="161"/>
      <c r="P182" s="161"/>
      <c r="Q182" s="161"/>
      <c r="R182" s="161"/>
      <c r="S182" s="161"/>
      <c r="T182" s="162"/>
      <c r="AT182" s="156" t="s">
        <v>154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145</v>
      </c>
    </row>
    <row r="183" spans="1:65" s="2" customFormat="1" ht="24">
      <c r="A183" s="34"/>
      <c r="B183" s="140"/>
      <c r="C183" s="141" t="s">
        <v>347</v>
      </c>
      <c r="D183" s="141" t="s">
        <v>147</v>
      </c>
      <c r="E183" s="142" t="s">
        <v>348</v>
      </c>
      <c r="F183" s="143" t="s">
        <v>349</v>
      </c>
      <c r="G183" s="144" t="s">
        <v>213</v>
      </c>
      <c r="H183" s="145">
        <v>2</v>
      </c>
      <c r="I183" s="146"/>
      <c r="J183" s="147">
        <f>ROUND(I183*H183,2)</f>
        <v>0</v>
      </c>
      <c r="K183" s="143" t="s">
        <v>151</v>
      </c>
      <c r="L183" s="35"/>
      <c r="M183" s="148" t="s">
        <v>3</v>
      </c>
      <c r="N183" s="149" t="s">
        <v>43</v>
      </c>
      <c r="O183" s="55"/>
      <c r="P183" s="150">
        <f>O183*H183</f>
        <v>0</v>
      </c>
      <c r="Q183" s="150">
        <v>0</v>
      </c>
      <c r="R183" s="150">
        <f>Q183*H183</f>
        <v>0</v>
      </c>
      <c r="S183" s="150">
        <v>0.05</v>
      </c>
      <c r="T183" s="151">
        <f>S183*H183</f>
        <v>0.1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2" t="s">
        <v>238</v>
      </c>
      <c r="AT183" s="152" t="s">
        <v>147</v>
      </c>
      <c r="AU183" s="152" t="s">
        <v>82</v>
      </c>
      <c r="AY183" s="19" t="s">
        <v>145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9" t="s">
        <v>80</v>
      </c>
      <c r="BK183" s="153">
        <f>ROUND(I183*H183,2)</f>
        <v>0</v>
      </c>
      <c r="BL183" s="19" t="s">
        <v>238</v>
      </c>
      <c r="BM183" s="152" t="s">
        <v>350</v>
      </c>
    </row>
    <row r="184" spans="2:51" s="13" customFormat="1" ht="12">
      <c r="B184" s="154"/>
      <c r="D184" s="155" t="s">
        <v>154</v>
      </c>
      <c r="E184" s="156" t="s">
        <v>3</v>
      </c>
      <c r="F184" s="157" t="s">
        <v>351</v>
      </c>
      <c r="H184" s="158">
        <v>2</v>
      </c>
      <c r="I184" s="159"/>
      <c r="L184" s="154"/>
      <c r="M184" s="160"/>
      <c r="N184" s="161"/>
      <c r="O184" s="161"/>
      <c r="P184" s="161"/>
      <c r="Q184" s="161"/>
      <c r="R184" s="161"/>
      <c r="S184" s="161"/>
      <c r="T184" s="162"/>
      <c r="AT184" s="156" t="s">
        <v>154</v>
      </c>
      <c r="AU184" s="156" t="s">
        <v>82</v>
      </c>
      <c r="AV184" s="13" t="s">
        <v>82</v>
      </c>
      <c r="AW184" s="13" t="s">
        <v>33</v>
      </c>
      <c r="AX184" s="13" t="s">
        <v>80</v>
      </c>
      <c r="AY184" s="156" t="s">
        <v>145</v>
      </c>
    </row>
    <row r="185" spans="1:65" s="2" customFormat="1" ht="24">
      <c r="A185" s="34"/>
      <c r="B185" s="140"/>
      <c r="C185" s="141" t="s">
        <v>352</v>
      </c>
      <c r="D185" s="141" t="s">
        <v>147</v>
      </c>
      <c r="E185" s="142" t="s">
        <v>353</v>
      </c>
      <c r="F185" s="143" t="s">
        <v>354</v>
      </c>
      <c r="G185" s="144" t="s">
        <v>355</v>
      </c>
      <c r="H185" s="145">
        <v>760</v>
      </c>
      <c r="I185" s="146"/>
      <c r="J185" s="147">
        <f>ROUND(I185*H185,2)</f>
        <v>0</v>
      </c>
      <c r="K185" s="143" t="s">
        <v>151</v>
      </c>
      <c r="L185" s="35"/>
      <c r="M185" s="148" t="s">
        <v>3</v>
      </c>
      <c r="N185" s="149" t="s">
        <v>43</v>
      </c>
      <c r="O185" s="55"/>
      <c r="P185" s="150">
        <f>O185*H185</f>
        <v>0</v>
      </c>
      <c r="Q185" s="150">
        <v>0</v>
      </c>
      <c r="R185" s="150">
        <f>Q185*H185</f>
        <v>0</v>
      </c>
      <c r="S185" s="150">
        <v>0.001</v>
      </c>
      <c r="T185" s="151">
        <f>S185*H185</f>
        <v>0.76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2" t="s">
        <v>238</v>
      </c>
      <c r="AT185" s="152" t="s">
        <v>147</v>
      </c>
      <c r="AU185" s="152" t="s">
        <v>82</v>
      </c>
      <c r="AY185" s="19" t="s">
        <v>145</v>
      </c>
      <c r="BE185" s="153">
        <f>IF(N185="základní",J185,0)</f>
        <v>0</v>
      </c>
      <c r="BF185" s="153">
        <f>IF(N185="snížená",J185,0)</f>
        <v>0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9" t="s">
        <v>80</v>
      </c>
      <c r="BK185" s="153">
        <f>ROUND(I185*H185,2)</f>
        <v>0</v>
      </c>
      <c r="BL185" s="19" t="s">
        <v>238</v>
      </c>
      <c r="BM185" s="152" t="s">
        <v>356</v>
      </c>
    </row>
    <row r="186" spans="2:51" s="13" customFormat="1" ht="12">
      <c r="B186" s="154"/>
      <c r="D186" s="155" t="s">
        <v>154</v>
      </c>
      <c r="E186" s="156" t="s">
        <v>3</v>
      </c>
      <c r="F186" s="157" t="s">
        <v>357</v>
      </c>
      <c r="H186" s="158">
        <v>760</v>
      </c>
      <c r="I186" s="159"/>
      <c r="L186" s="154"/>
      <c r="M186" s="160"/>
      <c r="N186" s="161"/>
      <c r="O186" s="161"/>
      <c r="P186" s="161"/>
      <c r="Q186" s="161"/>
      <c r="R186" s="161"/>
      <c r="S186" s="161"/>
      <c r="T186" s="162"/>
      <c r="AT186" s="156" t="s">
        <v>154</v>
      </c>
      <c r="AU186" s="156" t="s">
        <v>82</v>
      </c>
      <c r="AV186" s="13" t="s">
        <v>82</v>
      </c>
      <c r="AW186" s="13" t="s">
        <v>33</v>
      </c>
      <c r="AX186" s="13" t="s">
        <v>80</v>
      </c>
      <c r="AY186" s="156" t="s">
        <v>145</v>
      </c>
    </row>
    <row r="187" spans="1:65" s="2" customFormat="1" ht="36">
      <c r="A187" s="34"/>
      <c r="B187" s="140"/>
      <c r="C187" s="141" t="s">
        <v>358</v>
      </c>
      <c r="D187" s="141" t="s">
        <v>147</v>
      </c>
      <c r="E187" s="142" t="s">
        <v>359</v>
      </c>
      <c r="F187" s="143" t="s">
        <v>360</v>
      </c>
      <c r="G187" s="144" t="s">
        <v>315</v>
      </c>
      <c r="H187" s="182"/>
      <c r="I187" s="146"/>
      <c r="J187" s="147">
        <f>ROUND(I187*H187,2)</f>
        <v>0</v>
      </c>
      <c r="K187" s="143" t="s">
        <v>151</v>
      </c>
      <c r="L187" s="35"/>
      <c r="M187" s="183" t="s">
        <v>3</v>
      </c>
      <c r="N187" s="184" t="s">
        <v>43</v>
      </c>
      <c r="O187" s="185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2" t="s">
        <v>238</v>
      </c>
      <c r="AT187" s="152" t="s">
        <v>147</v>
      </c>
      <c r="AU187" s="152" t="s">
        <v>82</v>
      </c>
      <c r="AY187" s="19" t="s">
        <v>145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9" t="s">
        <v>80</v>
      </c>
      <c r="BK187" s="153">
        <f>ROUND(I187*H187,2)</f>
        <v>0</v>
      </c>
      <c r="BL187" s="19" t="s">
        <v>238</v>
      </c>
      <c r="BM187" s="152" t="s">
        <v>361</v>
      </c>
    </row>
    <row r="188" spans="1:31" s="2" customFormat="1" ht="12">
      <c r="A188" s="34"/>
      <c r="B188" s="44"/>
      <c r="C188" s="45"/>
      <c r="D188" s="45"/>
      <c r="E188" s="45"/>
      <c r="F188" s="45"/>
      <c r="G188" s="45"/>
      <c r="H188" s="45"/>
      <c r="I188" s="45"/>
      <c r="J188" s="45"/>
      <c r="K188" s="45"/>
      <c r="L188" s="35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autoFilter ref="C86:K18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5"/>
  <sheetViews>
    <sheetView showGridLines="0" workbookViewId="0" topLeftCell="A215">
      <selection activeCell="F233" sqref="F2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12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85</v>
      </c>
      <c r="AZ2" s="90" t="s">
        <v>362</v>
      </c>
      <c r="BA2" s="90" t="s">
        <v>363</v>
      </c>
      <c r="BB2" s="90" t="s">
        <v>150</v>
      </c>
      <c r="BC2" s="90" t="s">
        <v>364</v>
      </c>
      <c r="BD2" s="90" t="s">
        <v>82</v>
      </c>
    </row>
    <row r="3" spans="2:56" s="1" customFormat="1" ht="12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365</v>
      </c>
      <c r="BA3" s="90" t="s">
        <v>366</v>
      </c>
      <c r="BB3" s="90" t="s">
        <v>235</v>
      </c>
      <c r="BC3" s="90" t="s">
        <v>367</v>
      </c>
      <c r="BD3" s="90" t="s">
        <v>82</v>
      </c>
    </row>
    <row r="4" spans="2:56" s="1" customFormat="1" ht="18">
      <c r="B4" s="22"/>
      <c r="D4" s="23" t="s">
        <v>115</v>
      </c>
      <c r="L4" s="22"/>
      <c r="M4" s="91" t="s">
        <v>11</v>
      </c>
      <c r="AT4" s="19" t="s">
        <v>4</v>
      </c>
      <c r="AZ4" s="90" t="s">
        <v>368</v>
      </c>
      <c r="BA4" s="90" t="s">
        <v>369</v>
      </c>
      <c r="BB4" s="90" t="s">
        <v>150</v>
      </c>
      <c r="BC4" s="90" t="s">
        <v>370</v>
      </c>
      <c r="BD4" s="90" t="s">
        <v>82</v>
      </c>
    </row>
    <row r="5" spans="2:56" s="1" customFormat="1" ht="12">
      <c r="B5" s="22"/>
      <c r="L5" s="22"/>
      <c r="AZ5" s="90" t="s">
        <v>371</v>
      </c>
      <c r="BA5" s="90" t="s">
        <v>372</v>
      </c>
      <c r="BB5" s="90" t="s">
        <v>150</v>
      </c>
      <c r="BC5" s="90" t="s">
        <v>373</v>
      </c>
      <c r="BD5" s="90" t="s">
        <v>82</v>
      </c>
    </row>
    <row r="6" spans="2:56" s="1" customFormat="1" ht="12.75">
      <c r="B6" s="22"/>
      <c r="D6" s="29" t="s">
        <v>17</v>
      </c>
      <c r="L6" s="22"/>
      <c r="AZ6" s="90" t="s">
        <v>374</v>
      </c>
      <c r="BA6" s="90" t="s">
        <v>375</v>
      </c>
      <c r="BB6" s="90" t="s">
        <v>150</v>
      </c>
      <c r="BC6" s="90" t="s">
        <v>376</v>
      </c>
      <c r="BD6" s="90" t="s">
        <v>82</v>
      </c>
    </row>
    <row r="7" spans="2:56" s="1" customFormat="1" ht="12.75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  <c r="AZ7" s="90" t="s">
        <v>377</v>
      </c>
      <c r="BA7" s="90" t="s">
        <v>378</v>
      </c>
      <c r="BB7" s="90" t="s">
        <v>150</v>
      </c>
      <c r="BC7" s="90" t="s">
        <v>379</v>
      </c>
      <c r="BD7" s="90" t="s">
        <v>82</v>
      </c>
    </row>
    <row r="8" spans="1:56" s="2" customFormat="1" ht="12.75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90" t="s">
        <v>380</v>
      </c>
      <c r="BA8" s="90" t="s">
        <v>381</v>
      </c>
      <c r="BB8" s="90" t="s">
        <v>150</v>
      </c>
      <c r="BC8" s="90" t="s">
        <v>382</v>
      </c>
      <c r="BD8" s="90" t="s">
        <v>82</v>
      </c>
    </row>
    <row r="9" spans="1:56" s="2" customFormat="1" ht="12">
      <c r="A9" s="34"/>
      <c r="B9" s="35"/>
      <c r="C9" s="34"/>
      <c r="D9" s="34"/>
      <c r="E9" s="344" t="s">
        <v>383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90" t="s">
        <v>384</v>
      </c>
      <c r="BA9" s="90" t="s">
        <v>385</v>
      </c>
      <c r="BB9" s="90" t="s">
        <v>150</v>
      </c>
      <c r="BC9" s="90" t="s">
        <v>386</v>
      </c>
      <c r="BD9" s="90" t="s">
        <v>82</v>
      </c>
    </row>
    <row r="10" spans="1:56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90" t="s">
        <v>387</v>
      </c>
      <c r="BA10" s="90" t="s">
        <v>388</v>
      </c>
      <c r="BB10" s="90" t="s">
        <v>150</v>
      </c>
      <c r="BC10" s="90" t="s">
        <v>389</v>
      </c>
      <c r="BD10" s="90" t="s">
        <v>82</v>
      </c>
    </row>
    <row r="11" spans="1:56" s="2" customFormat="1" ht="12.75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90" t="s">
        <v>390</v>
      </c>
      <c r="BA11" s="90" t="s">
        <v>391</v>
      </c>
      <c r="BB11" s="90" t="s">
        <v>150</v>
      </c>
      <c r="BC11" s="90" t="s">
        <v>392</v>
      </c>
      <c r="BD11" s="90" t="s">
        <v>82</v>
      </c>
    </row>
    <row r="12" spans="1:56" s="2" customFormat="1" ht="12.75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90" t="s">
        <v>393</v>
      </c>
      <c r="BA12" s="90" t="s">
        <v>394</v>
      </c>
      <c r="BB12" s="90" t="s">
        <v>150</v>
      </c>
      <c r="BC12" s="90" t="s">
        <v>395</v>
      </c>
      <c r="BD12" s="90" t="s">
        <v>82</v>
      </c>
    </row>
    <row r="13" spans="1:56" s="2" customFormat="1" ht="12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90" t="s">
        <v>396</v>
      </c>
      <c r="BA13" s="90" t="s">
        <v>397</v>
      </c>
      <c r="BB13" s="90" t="s">
        <v>150</v>
      </c>
      <c r="BC13" s="90" t="s">
        <v>398</v>
      </c>
      <c r="BD13" s="90" t="s">
        <v>82</v>
      </c>
    </row>
    <row r="14" spans="1:56" s="2" customFormat="1" ht="12.75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90" t="s">
        <v>399</v>
      </c>
      <c r="BA14" s="90" t="s">
        <v>400</v>
      </c>
      <c r="BB14" s="90" t="s">
        <v>150</v>
      </c>
      <c r="BC14" s="90" t="s">
        <v>401</v>
      </c>
      <c r="BD14" s="90" t="s">
        <v>82</v>
      </c>
    </row>
    <row r="15" spans="1:31" s="2" customFormat="1" ht="12.75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.75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.75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.75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.75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.75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.75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.75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2.75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12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5.75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ROUND(J101,2)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2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2.75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2.75">
      <c r="A33" s="34"/>
      <c r="B33" s="35"/>
      <c r="C33" s="34"/>
      <c r="D33" s="97" t="s">
        <v>42</v>
      </c>
      <c r="E33" s="29" t="s">
        <v>43</v>
      </c>
      <c r="F33" s="98">
        <f>ROUND((SUM(BE101:BE574)),2)</f>
        <v>0</v>
      </c>
      <c r="G33" s="34"/>
      <c r="H33" s="34"/>
      <c r="I33" s="99">
        <v>0.21</v>
      </c>
      <c r="J33" s="98">
        <f>ROUND(((SUM(BE101:BE574))*I33),2)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2.75">
      <c r="A34" s="34"/>
      <c r="B34" s="35"/>
      <c r="C34" s="34"/>
      <c r="D34" s="34"/>
      <c r="E34" s="29" t="s">
        <v>44</v>
      </c>
      <c r="F34" s="98">
        <f>ROUND((SUM(BF101:BF574)),2)</f>
        <v>0</v>
      </c>
      <c r="G34" s="34"/>
      <c r="H34" s="34"/>
      <c r="I34" s="99">
        <v>0.15</v>
      </c>
      <c r="J34" s="98">
        <f>ROUND(((SUM(BF101:BF574))*I34),2)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2.75">
      <c r="A35" s="34"/>
      <c r="B35" s="35"/>
      <c r="C35" s="34"/>
      <c r="D35" s="34"/>
      <c r="E35" s="29" t="s">
        <v>45</v>
      </c>
      <c r="F35" s="98">
        <f>ROUND((SUM(BG101:BG574)),2)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2.75">
      <c r="A36" s="34"/>
      <c r="B36" s="35"/>
      <c r="C36" s="34"/>
      <c r="D36" s="34"/>
      <c r="E36" s="29" t="s">
        <v>46</v>
      </c>
      <c r="F36" s="98">
        <f>ROUND((SUM(BH101:BH574)),2)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2.75">
      <c r="A37" s="34"/>
      <c r="B37" s="35"/>
      <c r="C37" s="34"/>
      <c r="D37" s="34"/>
      <c r="E37" s="29" t="s">
        <v>47</v>
      </c>
      <c r="F37" s="98">
        <f>ROUND((SUM(BI101:BI574)),2)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2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5.75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2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12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8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2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.75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.75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.75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2">
      <c r="A50" s="34"/>
      <c r="B50" s="35"/>
      <c r="C50" s="34"/>
      <c r="D50" s="34"/>
      <c r="E50" s="344" t="str">
        <f>E9</f>
        <v xml:space="preserve">02 - SO 02 - Stavební část - vodojem 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.75">
      <c r="A52" s="34"/>
      <c r="B52" s="35"/>
      <c r="C52" s="29" t="s">
        <v>21</v>
      </c>
      <c r="D52" s="34"/>
      <c r="E52" s="34"/>
      <c r="F52" s="27" t="str">
        <f>F12</f>
        <v>Klášter Hradiště nad Jizerou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38.25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2.75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2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15.75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J101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15">
      <c r="B60" s="109"/>
      <c r="D60" s="110" t="s">
        <v>122</v>
      </c>
      <c r="E60" s="111"/>
      <c r="F60" s="111"/>
      <c r="G60" s="111"/>
      <c r="H60" s="111"/>
      <c r="I60" s="111"/>
      <c r="J60" s="112">
        <f>J102</f>
        <v>0</v>
      </c>
      <c r="L60" s="109"/>
    </row>
    <row r="61" spans="2:12" s="10" customFormat="1" ht="12.75">
      <c r="B61" s="113"/>
      <c r="D61" s="114" t="s">
        <v>402</v>
      </c>
      <c r="E61" s="115"/>
      <c r="F61" s="115"/>
      <c r="G61" s="115"/>
      <c r="H61" s="115"/>
      <c r="I61" s="115"/>
      <c r="J61" s="116">
        <f>J103</f>
        <v>0</v>
      </c>
      <c r="L61" s="113"/>
    </row>
    <row r="62" spans="2:12" s="10" customFormat="1" ht="12.75">
      <c r="B62" s="113"/>
      <c r="D62" s="114" t="s">
        <v>403</v>
      </c>
      <c r="E62" s="115"/>
      <c r="F62" s="115"/>
      <c r="G62" s="115"/>
      <c r="H62" s="115"/>
      <c r="I62" s="115"/>
      <c r="J62" s="116">
        <f>J140</f>
        <v>0</v>
      </c>
      <c r="L62" s="113"/>
    </row>
    <row r="63" spans="2:12" s="10" customFormat="1" ht="12.75">
      <c r="B63" s="113"/>
      <c r="D63" s="114" t="s">
        <v>404</v>
      </c>
      <c r="E63" s="115"/>
      <c r="F63" s="115"/>
      <c r="G63" s="115"/>
      <c r="H63" s="115"/>
      <c r="I63" s="115"/>
      <c r="J63" s="116">
        <f>J173</f>
        <v>0</v>
      </c>
      <c r="L63" s="113"/>
    </row>
    <row r="64" spans="2:12" s="10" customFormat="1" ht="12.75">
      <c r="B64" s="113"/>
      <c r="D64" s="114" t="s">
        <v>405</v>
      </c>
      <c r="E64" s="115"/>
      <c r="F64" s="115"/>
      <c r="G64" s="115"/>
      <c r="H64" s="115"/>
      <c r="I64" s="115"/>
      <c r="J64" s="116">
        <f>J199</f>
        <v>0</v>
      </c>
      <c r="L64" s="113"/>
    </row>
    <row r="65" spans="2:12" s="10" customFormat="1" ht="12.75">
      <c r="B65" s="113"/>
      <c r="D65" s="114" t="s">
        <v>406</v>
      </c>
      <c r="E65" s="115"/>
      <c r="F65" s="115"/>
      <c r="G65" s="115"/>
      <c r="H65" s="115"/>
      <c r="I65" s="115"/>
      <c r="J65" s="116">
        <f>J205</f>
        <v>0</v>
      </c>
      <c r="L65" s="113"/>
    </row>
    <row r="66" spans="2:12" s="10" customFormat="1" ht="12.75">
      <c r="B66" s="113"/>
      <c r="D66" s="114" t="s">
        <v>124</v>
      </c>
      <c r="E66" s="115"/>
      <c r="F66" s="115"/>
      <c r="G66" s="115"/>
      <c r="H66" s="115"/>
      <c r="I66" s="115"/>
      <c r="J66" s="116">
        <f>J213</f>
        <v>0</v>
      </c>
      <c r="L66" s="113"/>
    </row>
    <row r="67" spans="2:12" s="10" customFormat="1" ht="12.75">
      <c r="B67" s="113"/>
      <c r="D67" s="114" t="s">
        <v>407</v>
      </c>
      <c r="E67" s="115"/>
      <c r="F67" s="115"/>
      <c r="G67" s="115"/>
      <c r="H67" s="115"/>
      <c r="I67" s="115"/>
      <c r="J67" s="116">
        <f>J259</f>
        <v>0</v>
      </c>
      <c r="L67" s="113"/>
    </row>
    <row r="68" spans="2:12" s="9" customFormat="1" ht="15">
      <c r="B68" s="109"/>
      <c r="D68" s="110" t="s">
        <v>126</v>
      </c>
      <c r="E68" s="111"/>
      <c r="F68" s="111"/>
      <c r="G68" s="111"/>
      <c r="H68" s="111"/>
      <c r="I68" s="111"/>
      <c r="J68" s="112">
        <f>J261</f>
        <v>0</v>
      </c>
      <c r="L68" s="109"/>
    </row>
    <row r="69" spans="2:12" s="10" customFormat="1" ht="12.75">
      <c r="B69" s="113"/>
      <c r="D69" s="114" t="s">
        <v>408</v>
      </c>
      <c r="E69" s="115"/>
      <c r="F69" s="115"/>
      <c r="G69" s="115"/>
      <c r="H69" s="115"/>
      <c r="I69" s="115"/>
      <c r="J69" s="116">
        <f>J262</f>
        <v>0</v>
      </c>
      <c r="L69" s="113"/>
    </row>
    <row r="70" spans="2:12" s="10" customFormat="1" ht="12.75">
      <c r="B70" s="113"/>
      <c r="D70" s="114" t="s">
        <v>409</v>
      </c>
      <c r="E70" s="115"/>
      <c r="F70" s="115"/>
      <c r="G70" s="115"/>
      <c r="H70" s="115"/>
      <c r="I70" s="115"/>
      <c r="J70" s="116">
        <f>J324</f>
        <v>0</v>
      </c>
      <c r="L70" s="113"/>
    </row>
    <row r="71" spans="2:12" s="10" customFormat="1" ht="12.75">
      <c r="B71" s="113"/>
      <c r="D71" s="114" t="s">
        <v>410</v>
      </c>
      <c r="E71" s="115"/>
      <c r="F71" s="115"/>
      <c r="G71" s="115"/>
      <c r="H71" s="115"/>
      <c r="I71" s="115"/>
      <c r="J71" s="116">
        <f>J362</f>
        <v>0</v>
      </c>
      <c r="L71" s="113"/>
    </row>
    <row r="72" spans="2:12" s="10" customFormat="1" ht="12.75">
      <c r="B72" s="113"/>
      <c r="D72" s="114" t="s">
        <v>411</v>
      </c>
      <c r="E72" s="115"/>
      <c r="F72" s="115"/>
      <c r="G72" s="115"/>
      <c r="H72" s="115"/>
      <c r="I72" s="115"/>
      <c r="J72" s="116">
        <f>J386</f>
        <v>0</v>
      </c>
      <c r="L72" s="113"/>
    </row>
    <row r="73" spans="2:12" s="10" customFormat="1" ht="12.75">
      <c r="B73" s="113"/>
      <c r="D73" s="114" t="s">
        <v>412</v>
      </c>
      <c r="E73" s="115"/>
      <c r="F73" s="115"/>
      <c r="G73" s="115"/>
      <c r="H73" s="115"/>
      <c r="I73" s="115"/>
      <c r="J73" s="116">
        <f>J444</f>
        <v>0</v>
      </c>
      <c r="L73" s="113"/>
    </row>
    <row r="74" spans="2:12" s="10" customFormat="1" ht="12.75">
      <c r="B74" s="113"/>
      <c r="D74" s="114" t="s">
        <v>413</v>
      </c>
      <c r="E74" s="115"/>
      <c r="F74" s="115"/>
      <c r="G74" s="115"/>
      <c r="H74" s="115"/>
      <c r="I74" s="115"/>
      <c r="J74" s="116">
        <f>J453</f>
        <v>0</v>
      </c>
      <c r="L74" s="113"/>
    </row>
    <row r="75" spans="2:12" s="10" customFormat="1" ht="12.75">
      <c r="B75" s="113"/>
      <c r="D75" s="114" t="s">
        <v>414</v>
      </c>
      <c r="E75" s="115"/>
      <c r="F75" s="115"/>
      <c r="G75" s="115"/>
      <c r="H75" s="115"/>
      <c r="I75" s="115"/>
      <c r="J75" s="116">
        <f>J468</f>
        <v>0</v>
      </c>
      <c r="L75" s="113"/>
    </row>
    <row r="76" spans="2:12" s="10" customFormat="1" ht="12.75">
      <c r="B76" s="113"/>
      <c r="D76" s="114" t="s">
        <v>129</v>
      </c>
      <c r="E76" s="115"/>
      <c r="F76" s="115"/>
      <c r="G76" s="115"/>
      <c r="H76" s="115"/>
      <c r="I76" s="115"/>
      <c r="J76" s="116">
        <f>J477</f>
        <v>0</v>
      </c>
      <c r="L76" s="113"/>
    </row>
    <row r="77" spans="2:12" s="10" customFormat="1" ht="12.75">
      <c r="B77" s="113"/>
      <c r="D77" s="114" t="s">
        <v>415</v>
      </c>
      <c r="E77" s="115"/>
      <c r="F77" s="115"/>
      <c r="G77" s="115"/>
      <c r="H77" s="115"/>
      <c r="I77" s="115"/>
      <c r="J77" s="116">
        <f>J519</f>
        <v>0</v>
      </c>
      <c r="L77" s="113"/>
    </row>
    <row r="78" spans="2:12" s="10" customFormat="1" ht="12.75">
      <c r="B78" s="113"/>
      <c r="D78" s="114" t="s">
        <v>416</v>
      </c>
      <c r="E78" s="115"/>
      <c r="F78" s="115"/>
      <c r="G78" s="115"/>
      <c r="H78" s="115"/>
      <c r="I78" s="115"/>
      <c r="J78" s="116">
        <f>J537</f>
        <v>0</v>
      </c>
      <c r="L78" s="113"/>
    </row>
    <row r="79" spans="2:12" s="10" customFormat="1" ht="12.75">
      <c r="B79" s="113"/>
      <c r="D79" s="114" t="s">
        <v>417</v>
      </c>
      <c r="E79" s="115"/>
      <c r="F79" s="115"/>
      <c r="G79" s="115"/>
      <c r="H79" s="115"/>
      <c r="I79" s="115"/>
      <c r="J79" s="116">
        <f>J551</f>
        <v>0</v>
      </c>
      <c r="L79" s="113"/>
    </row>
    <row r="80" spans="2:12" s="10" customFormat="1" ht="12.75">
      <c r="B80" s="113"/>
      <c r="D80" s="114" t="s">
        <v>418</v>
      </c>
      <c r="E80" s="115"/>
      <c r="F80" s="115"/>
      <c r="G80" s="115"/>
      <c r="H80" s="115"/>
      <c r="I80" s="115"/>
      <c r="J80" s="116">
        <f>J559</f>
        <v>0</v>
      </c>
      <c r="L80" s="113"/>
    </row>
    <row r="81" spans="2:12" s="10" customFormat="1" ht="12.75">
      <c r="B81" s="113"/>
      <c r="D81" s="114" t="s">
        <v>419</v>
      </c>
      <c r="E81" s="115"/>
      <c r="F81" s="115"/>
      <c r="G81" s="115"/>
      <c r="H81" s="115"/>
      <c r="I81" s="115"/>
      <c r="J81" s="116">
        <f>J568</f>
        <v>0</v>
      </c>
      <c r="L81" s="113"/>
    </row>
    <row r="82" spans="1:31" s="2" customFormat="1" ht="12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>
      <c r="A83" s="34"/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7" spans="1:31" s="2" customFormat="1" ht="12">
      <c r="A87" s="34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9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8">
      <c r="A88" s="34"/>
      <c r="B88" s="35"/>
      <c r="C88" s="23" t="s">
        <v>130</v>
      </c>
      <c r="D88" s="34"/>
      <c r="E88" s="34"/>
      <c r="F88" s="34"/>
      <c r="G88" s="34"/>
      <c r="H88" s="34"/>
      <c r="I88" s="34"/>
      <c r="J88" s="34"/>
      <c r="K88" s="34"/>
      <c r="L88" s="9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.75">
      <c r="A90" s="34"/>
      <c r="B90" s="35"/>
      <c r="C90" s="29" t="s">
        <v>17</v>
      </c>
      <c r="D90" s="34"/>
      <c r="E90" s="34"/>
      <c r="F90" s="34"/>
      <c r="G90" s="34"/>
      <c r="H90" s="34"/>
      <c r="I90" s="34"/>
      <c r="J90" s="34"/>
      <c r="K90" s="34"/>
      <c r="L90" s="9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.75">
      <c r="A91" s="34"/>
      <c r="B91" s="35"/>
      <c r="C91" s="34"/>
      <c r="D91" s="34"/>
      <c r="E91" s="365" t="str">
        <f>E7</f>
        <v>Klášter Hradiště, vodojem - stavební úpravy</v>
      </c>
      <c r="F91" s="366"/>
      <c r="G91" s="366"/>
      <c r="H91" s="366"/>
      <c r="I91" s="34"/>
      <c r="J91" s="34"/>
      <c r="K91" s="34"/>
      <c r="L91" s="9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.75">
      <c r="A92" s="34"/>
      <c r="B92" s="35"/>
      <c r="C92" s="29" t="s">
        <v>116</v>
      </c>
      <c r="D92" s="34"/>
      <c r="E92" s="34"/>
      <c r="F92" s="34"/>
      <c r="G92" s="34"/>
      <c r="H92" s="34"/>
      <c r="I92" s="34"/>
      <c r="J92" s="34"/>
      <c r="K92" s="34"/>
      <c r="L92" s="9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>
      <c r="A93" s="34"/>
      <c r="B93" s="35"/>
      <c r="C93" s="34"/>
      <c r="D93" s="34"/>
      <c r="E93" s="344" t="str">
        <f>E9</f>
        <v xml:space="preserve">02 - SO 02 - Stavební část - vodojem </v>
      </c>
      <c r="F93" s="364"/>
      <c r="G93" s="364"/>
      <c r="H93" s="364"/>
      <c r="I93" s="34"/>
      <c r="J93" s="34"/>
      <c r="K93" s="34"/>
      <c r="L93" s="9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2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9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.75">
      <c r="A95" s="34"/>
      <c r="B95" s="35"/>
      <c r="C95" s="29" t="s">
        <v>21</v>
      </c>
      <c r="D95" s="34"/>
      <c r="E95" s="34"/>
      <c r="F95" s="27" t="str">
        <f>F12</f>
        <v>Klášter Hradiště nad Jizerou</v>
      </c>
      <c r="G95" s="34"/>
      <c r="H95" s="34"/>
      <c r="I95" s="29" t="s">
        <v>23</v>
      </c>
      <c r="J95" s="52" t="str">
        <f>IF(J12="","",J12)</f>
        <v>27. 11. 2021</v>
      </c>
      <c r="K95" s="34"/>
      <c r="L95" s="9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2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9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38.25">
      <c r="A97" s="34"/>
      <c r="B97" s="35"/>
      <c r="C97" s="29" t="s">
        <v>25</v>
      </c>
      <c r="D97" s="34"/>
      <c r="E97" s="34"/>
      <c r="F97" s="27" t="str">
        <f>E15</f>
        <v>VaK Mladá Boleslav, a.s.</v>
      </c>
      <c r="G97" s="34"/>
      <c r="H97" s="34"/>
      <c r="I97" s="29" t="s">
        <v>31</v>
      </c>
      <c r="J97" s="32" t="str">
        <f>E21</f>
        <v>Vodohospodářské inženýrské služby, a.s.</v>
      </c>
      <c r="K97" s="34"/>
      <c r="L97" s="92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2.75">
      <c r="A98" s="34"/>
      <c r="B98" s="35"/>
      <c r="C98" s="29" t="s">
        <v>29</v>
      </c>
      <c r="D98" s="34"/>
      <c r="E98" s="34"/>
      <c r="F98" s="27" t="str">
        <f>IF(E18="","",E18)</f>
        <v>Vyplň údaj</v>
      </c>
      <c r="G98" s="34"/>
      <c r="H98" s="34"/>
      <c r="I98" s="29" t="s">
        <v>34</v>
      </c>
      <c r="J98" s="32" t="str">
        <f>E24</f>
        <v>Ing. Josef Němeček</v>
      </c>
      <c r="K98" s="34"/>
      <c r="L98" s="92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92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11" customFormat="1" ht="24">
      <c r="A100" s="117"/>
      <c r="B100" s="118"/>
      <c r="C100" s="119" t="s">
        <v>131</v>
      </c>
      <c r="D100" s="120" t="s">
        <v>57</v>
      </c>
      <c r="E100" s="120" t="s">
        <v>53</v>
      </c>
      <c r="F100" s="120" t="s">
        <v>54</v>
      </c>
      <c r="G100" s="120" t="s">
        <v>132</v>
      </c>
      <c r="H100" s="120" t="s">
        <v>133</v>
      </c>
      <c r="I100" s="120" t="s">
        <v>134</v>
      </c>
      <c r="J100" s="120" t="s">
        <v>120</v>
      </c>
      <c r="K100" s="121" t="s">
        <v>135</v>
      </c>
      <c r="L100" s="122"/>
      <c r="M100" s="59" t="s">
        <v>3</v>
      </c>
      <c r="N100" s="60" t="s">
        <v>42</v>
      </c>
      <c r="O100" s="60" t="s">
        <v>136</v>
      </c>
      <c r="P100" s="60" t="s">
        <v>137</v>
      </c>
      <c r="Q100" s="60" t="s">
        <v>138</v>
      </c>
      <c r="R100" s="60" t="s">
        <v>139</v>
      </c>
      <c r="S100" s="60" t="s">
        <v>140</v>
      </c>
      <c r="T100" s="61" t="s">
        <v>141</v>
      </c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</row>
    <row r="101" spans="1:63" s="2" customFormat="1" ht="15.75">
      <c r="A101" s="34"/>
      <c r="B101" s="35"/>
      <c r="C101" s="66" t="s">
        <v>142</v>
      </c>
      <c r="D101" s="34"/>
      <c r="E101" s="34"/>
      <c r="F101" s="34"/>
      <c r="G101" s="34"/>
      <c r="H101" s="34"/>
      <c r="I101" s="34"/>
      <c r="J101" s="123">
        <f>BK101</f>
        <v>0</v>
      </c>
      <c r="K101" s="34"/>
      <c r="L101" s="35"/>
      <c r="M101" s="62"/>
      <c r="N101" s="53"/>
      <c r="O101" s="63"/>
      <c r="P101" s="124">
        <f>P102+P261</f>
        <v>0</v>
      </c>
      <c r="Q101" s="63"/>
      <c r="R101" s="124">
        <f>R102+R261</f>
        <v>79.83872439</v>
      </c>
      <c r="S101" s="63"/>
      <c r="T101" s="125">
        <f>T102+T261</f>
        <v>3.1610400000000003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71</v>
      </c>
      <c r="AU101" s="19" t="s">
        <v>121</v>
      </c>
      <c r="BK101" s="126">
        <f>BK102+BK261</f>
        <v>0</v>
      </c>
    </row>
    <row r="102" spans="2:63" s="12" customFormat="1" ht="15">
      <c r="B102" s="127"/>
      <c r="D102" s="128" t="s">
        <v>71</v>
      </c>
      <c r="E102" s="129" t="s">
        <v>143</v>
      </c>
      <c r="F102" s="129" t="s">
        <v>144</v>
      </c>
      <c r="I102" s="130"/>
      <c r="J102" s="131">
        <f>BK102</f>
        <v>0</v>
      </c>
      <c r="L102" s="127"/>
      <c r="M102" s="132"/>
      <c r="N102" s="133"/>
      <c r="O102" s="133"/>
      <c r="P102" s="134">
        <f>P103+P140+P173+P199+P205+P213+P259</f>
        <v>0</v>
      </c>
      <c r="Q102" s="133"/>
      <c r="R102" s="134">
        <f>R103+R140+R173+R199+R205+R213+R259</f>
        <v>48.835247439999996</v>
      </c>
      <c r="S102" s="133"/>
      <c r="T102" s="135">
        <f>T103+T140+T173+T199+T205+T213+T259</f>
        <v>3.1610400000000003</v>
      </c>
      <c r="AR102" s="128" t="s">
        <v>80</v>
      </c>
      <c r="AT102" s="136" t="s">
        <v>71</v>
      </c>
      <c r="AU102" s="136" t="s">
        <v>72</v>
      </c>
      <c r="AY102" s="128" t="s">
        <v>145</v>
      </c>
      <c r="BK102" s="137">
        <f>BK103+BK140+BK173+BK199+BK205+BK213+BK259</f>
        <v>0</v>
      </c>
    </row>
    <row r="103" spans="2:63" s="12" customFormat="1" ht="12.75">
      <c r="B103" s="127"/>
      <c r="D103" s="128" t="s">
        <v>71</v>
      </c>
      <c r="E103" s="138" t="s">
        <v>82</v>
      </c>
      <c r="F103" s="138" t="s">
        <v>420</v>
      </c>
      <c r="I103" s="130"/>
      <c r="J103" s="139">
        <f>BK103</f>
        <v>0</v>
      </c>
      <c r="L103" s="127"/>
      <c r="M103" s="132"/>
      <c r="N103" s="133"/>
      <c r="O103" s="133"/>
      <c r="P103" s="134">
        <f>SUM(P104:P139)</f>
        <v>0</v>
      </c>
      <c r="Q103" s="133"/>
      <c r="R103" s="134">
        <f>SUM(R104:R139)</f>
        <v>29.19474632</v>
      </c>
      <c r="S103" s="133"/>
      <c r="T103" s="135">
        <f>SUM(T104:T139)</f>
        <v>0</v>
      </c>
      <c r="AR103" s="128" t="s">
        <v>80</v>
      </c>
      <c r="AT103" s="136" t="s">
        <v>71</v>
      </c>
      <c r="AU103" s="136" t="s">
        <v>80</v>
      </c>
      <c r="AY103" s="128" t="s">
        <v>145</v>
      </c>
      <c r="BK103" s="137">
        <f>SUM(BK104:BK139)</f>
        <v>0</v>
      </c>
    </row>
    <row r="104" spans="1:65" s="2" customFormat="1" ht="36">
      <c r="A104" s="34"/>
      <c r="B104" s="140"/>
      <c r="C104" s="141" t="s">
        <v>80</v>
      </c>
      <c r="D104" s="141" t="s">
        <v>147</v>
      </c>
      <c r="E104" s="142" t="s">
        <v>421</v>
      </c>
      <c r="F104" s="143" t="s">
        <v>422</v>
      </c>
      <c r="G104" s="144" t="s">
        <v>150</v>
      </c>
      <c r="H104" s="145">
        <v>318.936</v>
      </c>
      <c r="I104" s="146"/>
      <c r="J104" s="147">
        <f>ROUND(I104*H104,2)</f>
        <v>0</v>
      </c>
      <c r="K104" s="143" t="s">
        <v>151</v>
      </c>
      <c r="L104" s="35"/>
      <c r="M104" s="148" t="s">
        <v>3</v>
      </c>
      <c r="N104" s="149" t="s">
        <v>43</v>
      </c>
      <c r="O104" s="55"/>
      <c r="P104" s="150">
        <f>O104*H104</f>
        <v>0</v>
      </c>
      <c r="Q104" s="150">
        <v>0.00022</v>
      </c>
      <c r="R104" s="150">
        <f>Q104*H104</f>
        <v>0.07016591999999999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152</v>
      </c>
      <c r="AT104" s="152" t="s">
        <v>147</v>
      </c>
      <c r="AU104" s="152" t="s">
        <v>82</v>
      </c>
      <c r="AY104" s="19" t="s">
        <v>145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80</v>
      </c>
      <c r="BK104" s="153">
        <f>ROUND(I104*H104,2)</f>
        <v>0</v>
      </c>
      <c r="BL104" s="19" t="s">
        <v>152</v>
      </c>
      <c r="BM104" s="152" t="s">
        <v>423</v>
      </c>
    </row>
    <row r="105" spans="2:51" s="13" customFormat="1" ht="12">
      <c r="B105" s="154"/>
      <c r="D105" s="155" t="s">
        <v>154</v>
      </c>
      <c r="E105" s="156" t="s">
        <v>3</v>
      </c>
      <c r="F105" s="157" t="s">
        <v>424</v>
      </c>
      <c r="H105" s="158">
        <v>318.936</v>
      </c>
      <c r="I105" s="159"/>
      <c r="L105" s="154"/>
      <c r="M105" s="160"/>
      <c r="N105" s="161"/>
      <c r="O105" s="161"/>
      <c r="P105" s="161"/>
      <c r="Q105" s="161"/>
      <c r="R105" s="161"/>
      <c r="S105" s="161"/>
      <c r="T105" s="162"/>
      <c r="AT105" s="156" t="s">
        <v>154</v>
      </c>
      <c r="AU105" s="156" t="s">
        <v>82</v>
      </c>
      <c r="AV105" s="13" t="s">
        <v>82</v>
      </c>
      <c r="AW105" s="13" t="s">
        <v>33</v>
      </c>
      <c r="AX105" s="13" t="s">
        <v>80</v>
      </c>
      <c r="AY105" s="156" t="s">
        <v>145</v>
      </c>
    </row>
    <row r="106" spans="2:51" s="13" customFormat="1" ht="12">
      <c r="B106" s="154"/>
      <c r="D106" s="155" t="s">
        <v>154</v>
      </c>
      <c r="E106" s="156" t="s">
        <v>374</v>
      </c>
      <c r="F106" s="157" t="s">
        <v>425</v>
      </c>
      <c r="H106" s="158">
        <v>101.788</v>
      </c>
      <c r="I106" s="159"/>
      <c r="L106" s="154"/>
      <c r="M106" s="160"/>
      <c r="N106" s="161"/>
      <c r="O106" s="161"/>
      <c r="P106" s="161"/>
      <c r="Q106" s="161"/>
      <c r="R106" s="161"/>
      <c r="S106" s="161"/>
      <c r="T106" s="162"/>
      <c r="AT106" s="156" t="s">
        <v>154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145</v>
      </c>
    </row>
    <row r="107" spans="2:51" s="13" customFormat="1" ht="12">
      <c r="B107" s="154"/>
      <c r="D107" s="155" t="s">
        <v>154</v>
      </c>
      <c r="E107" s="156" t="s">
        <v>377</v>
      </c>
      <c r="F107" s="157" t="s">
        <v>426</v>
      </c>
      <c r="H107" s="158">
        <v>57.68</v>
      </c>
      <c r="I107" s="159"/>
      <c r="L107" s="154"/>
      <c r="M107" s="160"/>
      <c r="N107" s="161"/>
      <c r="O107" s="161"/>
      <c r="P107" s="161"/>
      <c r="Q107" s="161"/>
      <c r="R107" s="161"/>
      <c r="S107" s="161"/>
      <c r="T107" s="162"/>
      <c r="AT107" s="156" t="s">
        <v>154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145</v>
      </c>
    </row>
    <row r="108" spans="1:65" s="2" customFormat="1" ht="24">
      <c r="A108" s="34"/>
      <c r="B108" s="140"/>
      <c r="C108" s="188" t="s">
        <v>82</v>
      </c>
      <c r="D108" s="188" t="s">
        <v>427</v>
      </c>
      <c r="E108" s="189" t="s">
        <v>428</v>
      </c>
      <c r="F108" s="190" t="s">
        <v>429</v>
      </c>
      <c r="G108" s="191" t="s">
        <v>150</v>
      </c>
      <c r="H108" s="192">
        <v>376.344</v>
      </c>
      <c r="I108" s="193"/>
      <c r="J108" s="194">
        <f>ROUND(I108*H108,2)</f>
        <v>0</v>
      </c>
      <c r="K108" s="190" t="s">
        <v>151</v>
      </c>
      <c r="L108" s="195"/>
      <c r="M108" s="196" t="s">
        <v>3</v>
      </c>
      <c r="N108" s="197" t="s">
        <v>43</v>
      </c>
      <c r="O108" s="55"/>
      <c r="P108" s="150">
        <f>O108*H108</f>
        <v>0</v>
      </c>
      <c r="Q108" s="150">
        <v>0.0003</v>
      </c>
      <c r="R108" s="150">
        <f>Q108*H108</f>
        <v>0.1129032</v>
      </c>
      <c r="S108" s="150">
        <v>0</v>
      </c>
      <c r="T108" s="151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2" t="s">
        <v>187</v>
      </c>
      <c r="AT108" s="152" t="s">
        <v>427</v>
      </c>
      <c r="AU108" s="152" t="s">
        <v>82</v>
      </c>
      <c r="AY108" s="19" t="s">
        <v>145</v>
      </c>
      <c r="BE108" s="153">
        <f>IF(N108="základní",J108,0)</f>
        <v>0</v>
      </c>
      <c r="BF108" s="153">
        <f>IF(N108="snížená",J108,0)</f>
        <v>0</v>
      </c>
      <c r="BG108" s="153">
        <f>IF(N108="zákl. přenesená",J108,0)</f>
        <v>0</v>
      </c>
      <c r="BH108" s="153">
        <f>IF(N108="sníž. přenesená",J108,0)</f>
        <v>0</v>
      </c>
      <c r="BI108" s="153">
        <f>IF(N108="nulová",J108,0)</f>
        <v>0</v>
      </c>
      <c r="BJ108" s="19" t="s">
        <v>80</v>
      </c>
      <c r="BK108" s="153">
        <f>ROUND(I108*H108,2)</f>
        <v>0</v>
      </c>
      <c r="BL108" s="19" t="s">
        <v>152</v>
      </c>
      <c r="BM108" s="152" t="s">
        <v>430</v>
      </c>
    </row>
    <row r="109" spans="2:51" s="13" customFormat="1" ht="12">
      <c r="B109" s="154"/>
      <c r="D109" s="155" t="s">
        <v>154</v>
      </c>
      <c r="F109" s="157" t="s">
        <v>431</v>
      </c>
      <c r="H109" s="158">
        <v>376.344</v>
      </c>
      <c r="I109" s="159"/>
      <c r="L109" s="154"/>
      <c r="M109" s="160"/>
      <c r="N109" s="161"/>
      <c r="O109" s="161"/>
      <c r="P109" s="161"/>
      <c r="Q109" s="161"/>
      <c r="R109" s="161"/>
      <c r="S109" s="161"/>
      <c r="T109" s="162"/>
      <c r="AT109" s="156" t="s">
        <v>154</v>
      </c>
      <c r="AU109" s="156" t="s">
        <v>82</v>
      </c>
      <c r="AV109" s="13" t="s">
        <v>82</v>
      </c>
      <c r="AW109" s="13" t="s">
        <v>4</v>
      </c>
      <c r="AX109" s="13" t="s">
        <v>80</v>
      </c>
      <c r="AY109" s="156" t="s">
        <v>145</v>
      </c>
    </row>
    <row r="110" spans="1:65" s="2" customFormat="1" ht="36">
      <c r="A110" s="34"/>
      <c r="B110" s="140"/>
      <c r="C110" s="141" t="s">
        <v>160</v>
      </c>
      <c r="D110" s="141" t="s">
        <v>147</v>
      </c>
      <c r="E110" s="142" t="s">
        <v>432</v>
      </c>
      <c r="F110" s="143" t="s">
        <v>433</v>
      </c>
      <c r="G110" s="144" t="s">
        <v>150</v>
      </c>
      <c r="H110" s="145">
        <v>101.788</v>
      </c>
      <c r="I110" s="146"/>
      <c r="J110" s="147">
        <f>ROUND(I110*H110,2)</f>
        <v>0</v>
      </c>
      <c r="K110" s="143" t="s">
        <v>151</v>
      </c>
      <c r="L110" s="35"/>
      <c r="M110" s="148" t="s">
        <v>3</v>
      </c>
      <c r="N110" s="149" t="s">
        <v>43</v>
      </c>
      <c r="O110" s="55"/>
      <c r="P110" s="150">
        <f>O110*H110</f>
        <v>0</v>
      </c>
      <c r="Q110" s="150">
        <v>0</v>
      </c>
      <c r="R110" s="150">
        <f>Q110*H110</f>
        <v>0</v>
      </c>
      <c r="S110" s="150">
        <v>0</v>
      </c>
      <c r="T110" s="151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2" t="s">
        <v>152</v>
      </c>
      <c r="AT110" s="152" t="s">
        <v>147</v>
      </c>
      <c r="AU110" s="152" t="s">
        <v>82</v>
      </c>
      <c r="AY110" s="19" t="s">
        <v>145</v>
      </c>
      <c r="BE110" s="153">
        <f>IF(N110="základní",J110,0)</f>
        <v>0</v>
      </c>
      <c r="BF110" s="153">
        <f>IF(N110="snížená",J110,0)</f>
        <v>0</v>
      </c>
      <c r="BG110" s="153">
        <f>IF(N110="zákl. přenesená",J110,0)</f>
        <v>0</v>
      </c>
      <c r="BH110" s="153">
        <f>IF(N110="sníž. přenesená",J110,0)</f>
        <v>0</v>
      </c>
      <c r="BI110" s="153">
        <f>IF(N110="nulová",J110,0)</f>
        <v>0</v>
      </c>
      <c r="BJ110" s="19" t="s">
        <v>80</v>
      </c>
      <c r="BK110" s="153">
        <f>ROUND(I110*H110,2)</f>
        <v>0</v>
      </c>
      <c r="BL110" s="19" t="s">
        <v>152</v>
      </c>
      <c r="BM110" s="152" t="s">
        <v>434</v>
      </c>
    </row>
    <row r="111" spans="2:51" s="13" customFormat="1" ht="12">
      <c r="B111" s="154"/>
      <c r="D111" s="155" t="s">
        <v>154</v>
      </c>
      <c r="E111" s="156" t="s">
        <v>3</v>
      </c>
      <c r="F111" s="157" t="s">
        <v>435</v>
      </c>
      <c r="H111" s="158">
        <v>101.788</v>
      </c>
      <c r="I111" s="159"/>
      <c r="L111" s="154"/>
      <c r="M111" s="160"/>
      <c r="N111" s="161"/>
      <c r="O111" s="161"/>
      <c r="P111" s="161"/>
      <c r="Q111" s="161"/>
      <c r="R111" s="161"/>
      <c r="S111" s="161"/>
      <c r="T111" s="162"/>
      <c r="AT111" s="156" t="s">
        <v>154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145</v>
      </c>
    </row>
    <row r="112" spans="1:65" s="2" customFormat="1" ht="24">
      <c r="A112" s="34"/>
      <c r="B112" s="140"/>
      <c r="C112" s="141" t="s">
        <v>152</v>
      </c>
      <c r="D112" s="141" t="s">
        <v>147</v>
      </c>
      <c r="E112" s="142" t="s">
        <v>436</v>
      </c>
      <c r="F112" s="143" t="s">
        <v>437</v>
      </c>
      <c r="G112" s="144" t="s">
        <v>111</v>
      </c>
      <c r="H112" s="145">
        <v>1.805</v>
      </c>
      <c r="I112" s="146"/>
      <c r="J112" s="147">
        <f>ROUND(I112*H112,2)</f>
        <v>0</v>
      </c>
      <c r="K112" s="143" t="s">
        <v>151</v>
      </c>
      <c r="L112" s="35"/>
      <c r="M112" s="148" t="s">
        <v>3</v>
      </c>
      <c r="N112" s="149" t="s">
        <v>43</v>
      </c>
      <c r="O112" s="55"/>
      <c r="P112" s="150">
        <f>O112*H112</f>
        <v>0</v>
      </c>
      <c r="Q112" s="150">
        <v>2.55178</v>
      </c>
      <c r="R112" s="150">
        <f>Q112*H112</f>
        <v>4.6059629</v>
      </c>
      <c r="S112" s="150">
        <v>0</v>
      </c>
      <c r="T112" s="151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2" t="s">
        <v>152</v>
      </c>
      <c r="AT112" s="152" t="s">
        <v>147</v>
      </c>
      <c r="AU112" s="152" t="s">
        <v>82</v>
      </c>
      <c r="AY112" s="19" t="s">
        <v>145</v>
      </c>
      <c r="BE112" s="153">
        <f>IF(N112="základní",J112,0)</f>
        <v>0</v>
      </c>
      <c r="BF112" s="153">
        <f>IF(N112="snížená",J112,0)</f>
        <v>0</v>
      </c>
      <c r="BG112" s="153">
        <f>IF(N112="zákl. přenesená",J112,0)</f>
        <v>0</v>
      </c>
      <c r="BH112" s="153">
        <f>IF(N112="sníž. přenesená",J112,0)</f>
        <v>0</v>
      </c>
      <c r="BI112" s="153">
        <f>IF(N112="nulová",J112,0)</f>
        <v>0</v>
      </c>
      <c r="BJ112" s="19" t="s">
        <v>80</v>
      </c>
      <c r="BK112" s="153">
        <f>ROUND(I112*H112,2)</f>
        <v>0</v>
      </c>
      <c r="BL112" s="19" t="s">
        <v>152</v>
      </c>
      <c r="BM112" s="152" t="s">
        <v>438</v>
      </c>
    </row>
    <row r="113" spans="2:51" s="13" customFormat="1" ht="22.5">
      <c r="B113" s="154"/>
      <c r="D113" s="155" t="s">
        <v>154</v>
      </c>
      <c r="E113" s="156" t="s">
        <v>3</v>
      </c>
      <c r="F113" s="157" t="s">
        <v>439</v>
      </c>
      <c r="H113" s="158">
        <v>0.725</v>
      </c>
      <c r="I113" s="159"/>
      <c r="L113" s="154"/>
      <c r="M113" s="160"/>
      <c r="N113" s="161"/>
      <c r="O113" s="161"/>
      <c r="P113" s="161"/>
      <c r="Q113" s="161"/>
      <c r="R113" s="161"/>
      <c r="S113" s="161"/>
      <c r="T113" s="162"/>
      <c r="AT113" s="156" t="s">
        <v>154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145</v>
      </c>
    </row>
    <row r="114" spans="2:51" s="13" customFormat="1" ht="12">
      <c r="B114" s="154"/>
      <c r="D114" s="155" t="s">
        <v>154</v>
      </c>
      <c r="E114" s="156" t="s">
        <v>3</v>
      </c>
      <c r="F114" s="157" t="s">
        <v>440</v>
      </c>
      <c r="H114" s="158">
        <v>1.08</v>
      </c>
      <c r="I114" s="159"/>
      <c r="L114" s="154"/>
      <c r="M114" s="160"/>
      <c r="N114" s="161"/>
      <c r="O114" s="161"/>
      <c r="P114" s="161"/>
      <c r="Q114" s="161"/>
      <c r="R114" s="161"/>
      <c r="S114" s="161"/>
      <c r="T114" s="162"/>
      <c r="AT114" s="156" t="s">
        <v>154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145</v>
      </c>
    </row>
    <row r="115" spans="2:51" s="14" customFormat="1" ht="12">
      <c r="B115" s="163"/>
      <c r="D115" s="155" t="s">
        <v>154</v>
      </c>
      <c r="E115" s="164" t="s">
        <v>3</v>
      </c>
      <c r="F115" s="165" t="s">
        <v>166</v>
      </c>
      <c r="H115" s="166">
        <v>1.805</v>
      </c>
      <c r="I115" s="167"/>
      <c r="L115" s="163"/>
      <c r="M115" s="168"/>
      <c r="N115" s="169"/>
      <c r="O115" s="169"/>
      <c r="P115" s="169"/>
      <c r="Q115" s="169"/>
      <c r="R115" s="169"/>
      <c r="S115" s="169"/>
      <c r="T115" s="170"/>
      <c r="AT115" s="164" t="s">
        <v>154</v>
      </c>
      <c r="AU115" s="164" t="s">
        <v>82</v>
      </c>
      <c r="AV115" s="14" t="s">
        <v>152</v>
      </c>
      <c r="AW115" s="14" t="s">
        <v>33</v>
      </c>
      <c r="AX115" s="14" t="s">
        <v>80</v>
      </c>
      <c r="AY115" s="164" t="s">
        <v>145</v>
      </c>
    </row>
    <row r="116" spans="1:65" s="2" customFormat="1" ht="24">
      <c r="A116" s="34"/>
      <c r="B116" s="140"/>
      <c r="C116" s="141" t="s">
        <v>172</v>
      </c>
      <c r="D116" s="141" t="s">
        <v>147</v>
      </c>
      <c r="E116" s="142" t="s">
        <v>441</v>
      </c>
      <c r="F116" s="143" t="s">
        <v>442</v>
      </c>
      <c r="G116" s="144" t="s">
        <v>150</v>
      </c>
      <c r="H116" s="145">
        <v>1.932</v>
      </c>
      <c r="I116" s="146"/>
      <c r="J116" s="147">
        <f>ROUND(I116*H116,2)</f>
        <v>0</v>
      </c>
      <c r="K116" s="143" t="s">
        <v>151</v>
      </c>
      <c r="L116" s="35"/>
      <c r="M116" s="148" t="s">
        <v>3</v>
      </c>
      <c r="N116" s="149" t="s">
        <v>43</v>
      </c>
      <c r="O116" s="55"/>
      <c r="P116" s="150">
        <f>O116*H116</f>
        <v>0</v>
      </c>
      <c r="Q116" s="150">
        <v>0.00458</v>
      </c>
      <c r="R116" s="150">
        <f>Q116*H116</f>
        <v>0.00884856</v>
      </c>
      <c r="S116" s="150">
        <v>0</v>
      </c>
      <c r="T116" s="151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2" t="s">
        <v>152</v>
      </c>
      <c r="AT116" s="152" t="s">
        <v>147</v>
      </c>
      <c r="AU116" s="152" t="s">
        <v>82</v>
      </c>
      <c r="AY116" s="19" t="s">
        <v>145</v>
      </c>
      <c r="BE116" s="153">
        <f>IF(N116="základní",J116,0)</f>
        <v>0</v>
      </c>
      <c r="BF116" s="153">
        <f>IF(N116="snížená",J116,0)</f>
        <v>0</v>
      </c>
      <c r="BG116" s="153">
        <f>IF(N116="zákl. přenesená",J116,0)</f>
        <v>0</v>
      </c>
      <c r="BH116" s="153">
        <f>IF(N116="sníž. přenesená",J116,0)</f>
        <v>0</v>
      </c>
      <c r="BI116" s="153">
        <f>IF(N116="nulová",J116,0)</f>
        <v>0</v>
      </c>
      <c r="BJ116" s="19" t="s">
        <v>80</v>
      </c>
      <c r="BK116" s="153">
        <f>ROUND(I116*H116,2)</f>
        <v>0</v>
      </c>
      <c r="BL116" s="19" t="s">
        <v>152</v>
      </c>
      <c r="BM116" s="152" t="s">
        <v>443</v>
      </c>
    </row>
    <row r="117" spans="2:51" s="13" customFormat="1" ht="12">
      <c r="B117" s="154"/>
      <c r="D117" s="155" t="s">
        <v>154</v>
      </c>
      <c r="E117" s="156" t="s">
        <v>3</v>
      </c>
      <c r="F117" s="157" t="s">
        <v>444</v>
      </c>
      <c r="H117" s="158">
        <v>1.932</v>
      </c>
      <c r="I117" s="159"/>
      <c r="L117" s="154"/>
      <c r="M117" s="160"/>
      <c r="N117" s="161"/>
      <c r="O117" s="161"/>
      <c r="P117" s="161"/>
      <c r="Q117" s="161"/>
      <c r="R117" s="161"/>
      <c r="S117" s="161"/>
      <c r="T117" s="162"/>
      <c r="AT117" s="156" t="s">
        <v>154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145</v>
      </c>
    </row>
    <row r="118" spans="2:51" s="14" customFormat="1" ht="12">
      <c r="B118" s="163"/>
      <c r="D118" s="155" t="s">
        <v>154</v>
      </c>
      <c r="E118" s="164" t="s">
        <v>3</v>
      </c>
      <c r="F118" s="165" t="s">
        <v>166</v>
      </c>
      <c r="H118" s="166">
        <v>1.932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4" t="s">
        <v>154</v>
      </c>
      <c r="AU118" s="164" t="s">
        <v>82</v>
      </c>
      <c r="AV118" s="14" t="s">
        <v>152</v>
      </c>
      <c r="AW118" s="14" t="s">
        <v>33</v>
      </c>
      <c r="AX118" s="14" t="s">
        <v>80</v>
      </c>
      <c r="AY118" s="164" t="s">
        <v>145</v>
      </c>
    </row>
    <row r="119" spans="1:65" s="2" customFormat="1" ht="24">
      <c r="A119" s="34"/>
      <c r="B119" s="140"/>
      <c r="C119" s="141" t="s">
        <v>178</v>
      </c>
      <c r="D119" s="141" t="s">
        <v>147</v>
      </c>
      <c r="E119" s="142" t="s">
        <v>445</v>
      </c>
      <c r="F119" s="143" t="s">
        <v>446</v>
      </c>
      <c r="G119" s="144" t="s">
        <v>150</v>
      </c>
      <c r="H119" s="145">
        <v>1.932</v>
      </c>
      <c r="I119" s="146"/>
      <c r="J119" s="147">
        <f>ROUND(I119*H119,2)</f>
        <v>0</v>
      </c>
      <c r="K119" s="143" t="s">
        <v>151</v>
      </c>
      <c r="L119" s="35"/>
      <c r="M119" s="148" t="s">
        <v>3</v>
      </c>
      <c r="N119" s="149" t="s">
        <v>43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152</v>
      </c>
      <c r="AT119" s="152" t="s">
        <v>147</v>
      </c>
      <c r="AU119" s="152" t="s">
        <v>82</v>
      </c>
      <c r="AY119" s="19" t="s">
        <v>145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80</v>
      </c>
      <c r="BK119" s="153">
        <f>ROUND(I119*H119,2)</f>
        <v>0</v>
      </c>
      <c r="BL119" s="19" t="s">
        <v>152</v>
      </c>
      <c r="BM119" s="152" t="s">
        <v>447</v>
      </c>
    </row>
    <row r="120" spans="1:65" s="2" customFormat="1" ht="48">
      <c r="A120" s="34"/>
      <c r="B120" s="140"/>
      <c r="C120" s="141" t="s">
        <v>183</v>
      </c>
      <c r="D120" s="141" t="s">
        <v>147</v>
      </c>
      <c r="E120" s="142" t="s">
        <v>448</v>
      </c>
      <c r="F120" s="143" t="s">
        <v>449</v>
      </c>
      <c r="G120" s="144" t="s">
        <v>150</v>
      </c>
      <c r="H120" s="145">
        <v>4.76</v>
      </c>
      <c r="I120" s="146"/>
      <c r="J120" s="147">
        <f>ROUND(I120*H120,2)</f>
        <v>0</v>
      </c>
      <c r="K120" s="143" t="s">
        <v>151</v>
      </c>
      <c r="L120" s="35"/>
      <c r="M120" s="148" t="s">
        <v>3</v>
      </c>
      <c r="N120" s="149" t="s">
        <v>43</v>
      </c>
      <c r="O120" s="55"/>
      <c r="P120" s="150">
        <f>O120*H120</f>
        <v>0</v>
      </c>
      <c r="Q120" s="150">
        <v>0.45195</v>
      </c>
      <c r="R120" s="150">
        <f>Q120*H120</f>
        <v>2.151282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152</v>
      </c>
      <c r="AT120" s="152" t="s">
        <v>147</v>
      </c>
      <c r="AU120" s="152" t="s">
        <v>82</v>
      </c>
      <c r="AY120" s="19" t="s">
        <v>145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80</v>
      </c>
      <c r="BK120" s="153">
        <f>ROUND(I120*H120,2)</f>
        <v>0</v>
      </c>
      <c r="BL120" s="19" t="s">
        <v>152</v>
      </c>
      <c r="BM120" s="152" t="s">
        <v>450</v>
      </c>
    </row>
    <row r="121" spans="2:51" s="13" customFormat="1" ht="22.5">
      <c r="B121" s="154"/>
      <c r="D121" s="155" t="s">
        <v>154</v>
      </c>
      <c r="E121" s="156" t="s">
        <v>3</v>
      </c>
      <c r="F121" s="157" t="s">
        <v>451</v>
      </c>
      <c r="H121" s="158">
        <v>2.36</v>
      </c>
      <c r="I121" s="159"/>
      <c r="L121" s="154"/>
      <c r="M121" s="160"/>
      <c r="N121" s="161"/>
      <c r="O121" s="161"/>
      <c r="P121" s="161"/>
      <c r="Q121" s="161"/>
      <c r="R121" s="161"/>
      <c r="S121" s="161"/>
      <c r="T121" s="162"/>
      <c r="AT121" s="156" t="s">
        <v>154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145</v>
      </c>
    </row>
    <row r="122" spans="2:51" s="13" customFormat="1" ht="12">
      <c r="B122" s="154"/>
      <c r="D122" s="155" t="s">
        <v>154</v>
      </c>
      <c r="E122" s="156" t="s">
        <v>3</v>
      </c>
      <c r="F122" s="157" t="s">
        <v>452</v>
      </c>
      <c r="H122" s="158">
        <v>2.4</v>
      </c>
      <c r="I122" s="159"/>
      <c r="L122" s="154"/>
      <c r="M122" s="160"/>
      <c r="N122" s="161"/>
      <c r="O122" s="161"/>
      <c r="P122" s="161"/>
      <c r="Q122" s="161"/>
      <c r="R122" s="161"/>
      <c r="S122" s="161"/>
      <c r="T122" s="162"/>
      <c r="AT122" s="156" t="s">
        <v>154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145</v>
      </c>
    </row>
    <row r="123" spans="2:51" s="14" customFormat="1" ht="12">
      <c r="B123" s="163"/>
      <c r="D123" s="155" t="s">
        <v>154</v>
      </c>
      <c r="E123" s="164" t="s">
        <v>3</v>
      </c>
      <c r="F123" s="165" t="s">
        <v>166</v>
      </c>
      <c r="H123" s="166">
        <v>4.76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4" t="s">
        <v>154</v>
      </c>
      <c r="AU123" s="164" t="s">
        <v>82</v>
      </c>
      <c r="AV123" s="14" t="s">
        <v>152</v>
      </c>
      <c r="AW123" s="14" t="s">
        <v>33</v>
      </c>
      <c r="AX123" s="14" t="s">
        <v>80</v>
      </c>
      <c r="AY123" s="164" t="s">
        <v>145</v>
      </c>
    </row>
    <row r="124" spans="1:65" s="2" customFormat="1" ht="48">
      <c r="A124" s="34"/>
      <c r="B124" s="140"/>
      <c r="C124" s="141" t="s">
        <v>187</v>
      </c>
      <c r="D124" s="141" t="s">
        <v>147</v>
      </c>
      <c r="E124" s="142" t="s">
        <v>453</v>
      </c>
      <c r="F124" s="143" t="s">
        <v>454</v>
      </c>
      <c r="G124" s="144" t="s">
        <v>150</v>
      </c>
      <c r="H124" s="145">
        <v>28.28</v>
      </c>
      <c r="I124" s="146"/>
      <c r="J124" s="147">
        <f>ROUND(I124*H124,2)</f>
        <v>0</v>
      </c>
      <c r="K124" s="143" t="s">
        <v>151</v>
      </c>
      <c r="L124" s="35"/>
      <c r="M124" s="148" t="s">
        <v>3</v>
      </c>
      <c r="N124" s="149" t="s">
        <v>43</v>
      </c>
      <c r="O124" s="55"/>
      <c r="P124" s="150">
        <f>O124*H124</f>
        <v>0</v>
      </c>
      <c r="Q124" s="150">
        <v>0.71546</v>
      </c>
      <c r="R124" s="150">
        <f>Q124*H124</f>
        <v>20.2332088</v>
      </c>
      <c r="S124" s="150">
        <v>0</v>
      </c>
      <c r="T124" s="15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2" t="s">
        <v>152</v>
      </c>
      <c r="AT124" s="152" t="s">
        <v>147</v>
      </c>
      <c r="AU124" s="152" t="s">
        <v>82</v>
      </c>
      <c r="AY124" s="19" t="s">
        <v>145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9" t="s">
        <v>80</v>
      </c>
      <c r="BK124" s="153">
        <f>ROUND(I124*H124,2)</f>
        <v>0</v>
      </c>
      <c r="BL124" s="19" t="s">
        <v>152</v>
      </c>
      <c r="BM124" s="152" t="s">
        <v>455</v>
      </c>
    </row>
    <row r="125" spans="2:51" s="13" customFormat="1" ht="22.5">
      <c r="B125" s="154"/>
      <c r="D125" s="155" t="s">
        <v>154</v>
      </c>
      <c r="E125" s="156" t="s">
        <v>3</v>
      </c>
      <c r="F125" s="157" t="s">
        <v>456</v>
      </c>
      <c r="H125" s="158">
        <v>3.48</v>
      </c>
      <c r="I125" s="159"/>
      <c r="L125" s="154"/>
      <c r="M125" s="160"/>
      <c r="N125" s="161"/>
      <c r="O125" s="161"/>
      <c r="P125" s="161"/>
      <c r="Q125" s="161"/>
      <c r="R125" s="161"/>
      <c r="S125" s="161"/>
      <c r="T125" s="162"/>
      <c r="AT125" s="156" t="s">
        <v>154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145</v>
      </c>
    </row>
    <row r="126" spans="2:51" s="13" customFormat="1" ht="12">
      <c r="B126" s="154"/>
      <c r="D126" s="155" t="s">
        <v>154</v>
      </c>
      <c r="E126" s="156" t="s">
        <v>3</v>
      </c>
      <c r="F126" s="157" t="s">
        <v>457</v>
      </c>
      <c r="H126" s="158">
        <v>13.2</v>
      </c>
      <c r="I126" s="159"/>
      <c r="L126" s="154"/>
      <c r="M126" s="160"/>
      <c r="N126" s="161"/>
      <c r="O126" s="161"/>
      <c r="P126" s="161"/>
      <c r="Q126" s="161"/>
      <c r="R126" s="161"/>
      <c r="S126" s="161"/>
      <c r="T126" s="162"/>
      <c r="AT126" s="156" t="s">
        <v>154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145</v>
      </c>
    </row>
    <row r="127" spans="2:51" s="13" customFormat="1" ht="22.5">
      <c r="B127" s="154"/>
      <c r="D127" s="155" t="s">
        <v>154</v>
      </c>
      <c r="E127" s="156" t="s">
        <v>3</v>
      </c>
      <c r="F127" s="157" t="s">
        <v>458</v>
      </c>
      <c r="H127" s="158">
        <v>11.6</v>
      </c>
      <c r="I127" s="159"/>
      <c r="L127" s="154"/>
      <c r="M127" s="160"/>
      <c r="N127" s="161"/>
      <c r="O127" s="161"/>
      <c r="P127" s="161"/>
      <c r="Q127" s="161"/>
      <c r="R127" s="161"/>
      <c r="S127" s="161"/>
      <c r="T127" s="162"/>
      <c r="AT127" s="156" t="s">
        <v>154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145</v>
      </c>
    </row>
    <row r="128" spans="2:51" s="14" customFormat="1" ht="12">
      <c r="B128" s="163"/>
      <c r="D128" s="155" t="s">
        <v>154</v>
      </c>
      <c r="E128" s="164" t="s">
        <v>3</v>
      </c>
      <c r="F128" s="165" t="s">
        <v>166</v>
      </c>
      <c r="H128" s="166">
        <v>28.28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4" t="s">
        <v>154</v>
      </c>
      <c r="AU128" s="164" t="s">
        <v>82</v>
      </c>
      <c r="AV128" s="14" t="s">
        <v>152</v>
      </c>
      <c r="AW128" s="14" t="s">
        <v>33</v>
      </c>
      <c r="AX128" s="14" t="s">
        <v>80</v>
      </c>
      <c r="AY128" s="164" t="s">
        <v>145</v>
      </c>
    </row>
    <row r="129" spans="1:65" s="2" customFormat="1" ht="12">
      <c r="A129" s="34"/>
      <c r="B129" s="140"/>
      <c r="C129" s="141" t="s">
        <v>192</v>
      </c>
      <c r="D129" s="141" t="s">
        <v>147</v>
      </c>
      <c r="E129" s="142" t="s">
        <v>459</v>
      </c>
      <c r="F129" s="143" t="s">
        <v>460</v>
      </c>
      <c r="G129" s="144" t="s">
        <v>213</v>
      </c>
      <c r="H129" s="145">
        <v>4</v>
      </c>
      <c r="I129" s="146"/>
      <c r="J129" s="147">
        <f>ROUND(I129*H129,2)</f>
        <v>0</v>
      </c>
      <c r="K129" s="143" t="s">
        <v>151</v>
      </c>
      <c r="L129" s="35"/>
      <c r="M129" s="148" t="s">
        <v>3</v>
      </c>
      <c r="N129" s="149" t="s">
        <v>43</v>
      </c>
      <c r="O129" s="55"/>
      <c r="P129" s="150">
        <f>O129*H129</f>
        <v>0</v>
      </c>
      <c r="Q129" s="150">
        <v>0.00688</v>
      </c>
      <c r="R129" s="150">
        <f>Q129*H129</f>
        <v>0.02752</v>
      </c>
      <c r="S129" s="150">
        <v>0</v>
      </c>
      <c r="T129" s="15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152</v>
      </c>
      <c r="AT129" s="152" t="s">
        <v>147</v>
      </c>
      <c r="AU129" s="152" t="s">
        <v>82</v>
      </c>
      <c r="AY129" s="19" t="s">
        <v>145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9" t="s">
        <v>80</v>
      </c>
      <c r="BK129" s="153">
        <f>ROUND(I129*H129,2)</f>
        <v>0</v>
      </c>
      <c r="BL129" s="19" t="s">
        <v>152</v>
      </c>
      <c r="BM129" s="152" t="s">
        <v>461</v>
      </c>
    </row>
    <row r="130" spans="1:65" s="2" customFormat="1" ht="12">
      <c r="A130" s="34"/>
      <c r="B130" s="140"/>
      <c r="C130" s="188" t="s">
        <v>198</v>
      </c>
      <c r="D130" s="188" t="s">
        <v>427</v>
      </c>
      <c r="E130" s="189" t="s">
        <v>462</v>
      </c>
      <c r="F130" s="190" t="s">
        <v>463</v>
      </c>
      <c r="G130" s="191" t="s">
        <v>213</v>
      </c>
      <c r="H130" s="192">
        <v>4</v>
      </c>
      <c r="I130" s="193"/>
      <c r="J130" s="194">
        <f>ROUND(I130*H130,2)</f>
        <v>0</v>
      </c>
      <c r="K130" s="190" t="s">
        <v>151</v>
      </c>
      <c r="L130" s="195"/>
      <c r="M130" s="196" t="s">
        <v>3</v>
      </c>
      <c r="N130" s="197" t="s">
        <v>43</v>
      </c>
      <c r="O130" s="55"/>
      <c r="P130" s="150">
        <f>O130*H130</f>
        <v>0</v>
      </c>
      <c r="Q130" s="150">
        <v>0.078</v>
      </c>
      <c r="R130" s="150">
        <f>Q130*H130</f>
        <v>0.312</v>
      </c>
      <c r="S130" s="150">
        <v>0</v>
      </c>
      <c r="T130" s="15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2" t="s">
        <v>187</v>
      </c>
      <c r="AT130" s="152" t="s">
        <v>427</v>
      </c>
      <c r="AU130" s="152" t="s">
        <v>82</v>
      </c>
      <c r="AY130" s="19" t="s">
        <v>145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9" t="s">
        <v>80</v>
      </c>
      <c r="BK130" s="153">
        <f>ROUND(I130*H130,2)</f>
        <v>0</v>
      </c>
      <c r="BL130" s="19" t="s">
        <v>152</v>
      </c>
      <c r="BM130" s="152" t="s">
        <v>464</v>
      </c>
    </row>
    <row r="131" spans="1:65" s="2" customFormat="1" ht="24">
      <c r="A131" s="34"/>
      <c r="B131" s="140"/>
      <c r="C131" s="141" t="s">
        <v>205</v>
      </c>
      <c r="D131" s="141" t="s">
        <v>147</v>
      </c>
      <c r="E131" s="142" t="s">
        <v>465</v>
      </c>
      <c r="F131" s="143" t="s">
        <v>466</v>
      </c>
      <c r="G131" s="144" t="s">
        <v>111</v>
      </c>
      <c r="H131" s="145">
        <v>0.546</v>
      </c>
      <c r="I131" s="146"/>
      <c r="J131" s="147">
        <f>ROUND(I131*H131,2)</f>
        <v>0</v>
      </c>
      <c r="K131" s="143" t="s">
        <v>151</v>
      </c>
      <c r="L131" s="35"/>
      <c r="M131" s="148" t="s">
        <v>3</v>
      </c>
      <c r="N131" s="149" t="s">
        <v>43</v>
      </c>
      <c r="O131" s="55"/>
      <c r="P131" s="150">
        <f>O131*H131</f>
        <v>0</v>
      </c>
      <c r="Q131" s="150">
        <v>2.45329</v>
      </c>
      <c r="R131" s="150">
        <f>Q131*H131</f>
        <v>1.3394963400000002</v>
      </c>
      <c r="S131" s="150">
        <v>0</v>
      </c>
      <c r="T131" s="15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152</v>
      </c>
      <c r="AT131" s="152" t="s">
        <v>147</v>
      </c>
      <c r="AU131" s="152" t="s">
        <v>82</v>
      </c>
      <c r="AY131" s="19" t="s">
        <v>145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9" t="s">
        <v>80</v>
      </c>
      <c r="BK131" s="153">
        <f>ROUND(I131*H131,2)</f>
        <v>0</v>
      </c>
      <c r="BL131" s="19" t="s">
        <v>152</v>
      </c>
      <c r="BM131" s="152" t="s">
        <v>467</v>
      </c>
    </row>
    <row r="132" spans="2:51" s="13" customFormat="1" ht="12">
      <c r="B132" s="154"/>
      <c r="D132" s="155" t="s">
        <v>154</v>
      </c>
      <c r="E132" s="156" t="s">
        <v>3</v>
      </c>
      <c r="F132" s="157" t="s">
        <v>468</v>
      </c>
      <c r="H132" s="158">
        <v>0.546</v>
      </c>
      <c r="I132" s="159"/>
      <c r="L132" s="154"/>
      <c r="M132" s="160"/>
      <c r="N132" s="161"/>
      <c r="O132" s="161"/>
      <c r="P132" s="161"/>
      <c r="Q132" s="161"/>
      <c r="R132" s="161"/>
      <c r="S132" s="161"/>
      <c r="T132" s="162"/>
      <c r="AT132" s="156" t="s">
        <v>154</v>
      </c>
      <c r="AU132" s="156" t="s">
        <v>82</v>
      </c>
      <c r="AV132" s="13" t="s">
        <v>82</v>
      </c>
      <c r="AW132" s="13" t="s">
        <v>33</v>
      </c>
      <c r="AX132" s="13" t="s">
        <v>80</v>
      </c>
      <c r="AY132" s="156" t="s">
        <v>145</v>
      </c>
    </row>
    <row r="133" spans="1:65" s="2" customFormat="1" ht="12">
      <c r="A133" s="34"/>
      <c r="B133" s="140"/>
      <c r="C133" s="141" t="s">
        <v>210</v>
      </c>
      <c r="D133" s="141" t="s">
        <v>147</v>
      </c>
      <c r="E133" s="142" t="s">
        <v>469</v>
      </c>
      <c r="F133" s="143" t="s">
        <v>470</v>
      </c>
      <c r="G133" s="144" t="s">
        <v>150</v>
      </c>
      <c r="H133" s="145">
        <v>2.96</v>
      </c>
      <c r="I133" s="146"/>
      <c r="J133" s="147">
        <f>ROUND(I133*H133,2)</f>
        <v>0</v>
      </c>
      <c r="K133" s="143" t="s">
        <v>151</v>
      </c>
      <c r="L133" s="35"/>
      <c r="M133" s="148" t="s">
        <v>3</v>
      </c>
      <c r="N133" s="149" t="s">
        <v>43</v>
      </c>
      <c r="O133" s="55"/>
      <c r="P133" s="150">
        <f>O133*H133</f>
        <v>0</v>
      </c>
      <c r="Q133" s="150">
        <v>0.00346</v>
      </c>
      <c r="R133" s="150">
        <f>Q133*H133</f>
        <v>0.0102416</v>
      </c>
      <c r="S133" s="150">
        <v>0</v>
      </c>
      <c r="T133" s="15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2" t="s">
        <v>152</v>
      </c>
      <c r="AT133" s="152" t="s">
        <v>147</v>
      </c>
      <c r="AU133" s="152" t="s">
        <v>82</v>
      </c>
      <c r="AY133" s="19" t="s">
        <v>145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9" t="s">
        <v>80</v>
      </c>
      <c r="BK133" s="153">
        <f>ROUND(I133*H133,2)</f>
        <v>0</v>
      </c>
      <c r="BL133" s="19" t="s">
        <v>152</v>
      </c>
      <c r="BM133" s="152" t="s">
        <v>471</v>
      </c>
    </row>
    <row r="134" spans="2:51" s="13" customFormat="1" ht="12">
      <c r="B134" s="154"/>
      <c r="D134" s="155" t="s">
        <v>154</v>
      </c>
      <c r="E134" s="156" t="s">
        <v>3</v>
      </c>
      <c r="F134" s="157" t="s">
        <v>472</v>
      </c>
      <c r="H134" s="158">
        <v>2.96</v>
      </c>
      <c r="I134" s="159"/>
      <c r="L134" s="154"/>
      <c r="M134" s="160"/>
      <c r="N134" s="161"/>
      <c r="O134" s="161"/>
      <c r="P134" s="161"/>
      <c r="Q134" s="161"/>
      <c r="R134" s="161"/>
      <c r="S134" s="161"/>
      <c r="T134" s="162"/>
      <c r="AT134" s="156" t="s">
        <v>154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145</v>
      </c>
    </row>
    <row r="135" spans="1:65" s="2" customFormat="1" ht="24">
      <c r="A135" s="34"/>
      <c r="B135" s="140"/>
      <c r="C135" s="141" t="s">
        <v>222</v>
      </c>
      <c r="D135" s="141" t="s">
        <v>147</v>
      </c>
      <c r="E135" s="142" t="s">
        <v>473</v>
      </c>
      <c r="F135" s="143" t="s">
        <v>474</v>
      </c>
      <c r="G135" s="144" t="s">
        <v>150</v>
      </c>
      <c r="H135" s="145">
        <v>2.96</v>
      </c>
      <c r="I135" s="146"/>
      <c r="J135" s="147">
        <f>ROUND(I135*H135,2)</f>
        <v>0</v>
      </c>
      <c r="K135" s="143" t="s">
        <v>151</v>
      </c>
      <c r="L135" s="35"/>
      <c r="M135" s="148" t="s">
        <v>3</v>
      </c>
      <c r="N135" s="149" t="s">
        <v>43</v>
      </c>
      <c r="O135" s="55"/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2" t="s">
        <v>152</v>
      </c>
      <c r="AT135" s="152" t="s">
        <v>147</v>
      </c>
      <c r="AU135" s="152" t="s">
        <v>82</v>
      </c>
      <c r="AY135" s="19" t="s">
        <v>145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9" t="s">
        <v>80</v>
      </c>
      <c r="BK135" s="153">
        <f>ROUND(I135*H135,2)</f>
        <v>0</v>
      </c>
      <c r="BL135" s="19" t="s">
        <v>152</v>
      </c>
      <c r="BM135" s="152" t="s">
        <v>475</v>
      </c>
    </row>
    <row r="136" spans="1:65" s="2" customFormat="1" ht="48">
      <c r="A136" s="34"/>
      <c r="B136" s="140"/>
      <c r="C136" s="141" t="s">
        <v>227</v>
      </c>
      <c r="D136" s="141" t="s">
        <v>147</v>
      </c>
      <c r="E136" s="142" t="s">
        <v>476</v>
      </c>
      <c r="F136" s="143" t="s">
        <v>477</v>
      </c>
      <c r="G136" s="144" t="s">
        <v>280</v>
      </c>
      <c r="H136" s="145">
        <v>0.305</v>
      </c>
      <c r="I136" s="146"/>
      <c r="J136" s="147">
        <f>ROUND(I136*H136,2)</f>
        <v>0</v>
      </c>
      <c r="K136" s="143" t="s">
        <v>151</v>
      </c>
      <c r="L136" s="35"/>
      <c r="M136" s="148" t="s">
        <v>3</v>
      </c>
      <c r="N136" s="149" t="s">
        <v>43</v>
      </c>
      <c r="O136" s="55"/>
      <c r="P136" s="150">
        <f>O136*H136</f>
        <v>0</v>
      </c>
      <c r="Q136" s="150">
        <v>1.0594</v>
      </c>
      <c r="R136" s="150">
        <f>Q136*H136</f>
        <v>0.323117</v>
      </c>
      <c r="S136" s="150">
        <v>0</v>
      </c>
      <c r="T136" s="15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2" t="s">
        <v>152</v>
      </c>
      <c r="AT136" s="152" t="s">
        <v>147</v>
      </c>
      <c r="AU136" s="152" t="s">
        <v>82</v>
      </c>
      <c r="AY136" s="19" t="s">
        <v>145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9" t="s">
        <v>80</v>
      </c>
      <c r="BK136" s="153">
        <f>ROUND(I136*H136,2)</f>
        <v>0</v>
      </c>
      <c r="BL136" s="19" t="s">
        <v>152</v>
      </c>
      <c r="BM136" s="152" t="s">
        <v>478</v>
      </c>
    </row>
    <row r="137" spans="2:51" s="13" customFormat="1" ht="22.5">
      <c r="B137" s="154"/>
      <c r="D137" s="155" t="s">
        <v>154</v>
      </c>
      <c r="E137" s="156" t="s">
        <v>3</v>
      </c>
      <c r="F137" s="157" t="s">
        <v>479</v>
      </c>
      <c r="H137" s="158">
        <v>0.297</v>
      </c>
      <c r="I137" s="159"/>
      <c r="L137" s="154"/>
      <c r="M137" s="160"/>
      <c r="N137" s="161"/>
      <c r="O137" s="161"/>
      <c r="P137" s="161"/>
      <c r="Q137" s="161"/>
      <c r="R137" s="161"/>
      <c r="S137" s="161"/>
      <c r="T137" s="162"/>
      <c r="AT137" s="156" t="s">
        <v>154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145</v>
      </c>
    </row>
    <row r="138" spans="2:51" s="13" customFormat="1" ht="22.5">
      <c r="B138" s="154"/>
      <c r="D138" s="155" t="s">
        <v>154</v>
      </c>
      <c r="E138" s="156" t="s">
        <v>3</v>
      </c>
      <c r="F138" s="157" t="s">
        <v>480</v>
      </c>
      <c r="H138" s="158">
        <v>0.008</v>
      </c>
      <c r="I138" s="159"/>
      <c r="L138" s="154"/>
      <c r="M138" s="160"/>
      <c r="N138" s="161"/>
      <c r="O138" s="161"/>
      <c r="P138" s="161"/>
      <c r="Q138" s="161"/>
      <c r="R138" s="161"/>
      <c r="S138" s="161"/>
      <c r="T138" s="162"/>
      <c r="AT138" s="156" t="s">
        <v>154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145</v>
      </c>
    </row>
    <row r="139" spans="2:51" s="14" customFormat="1" ht="12">
      <c r="B139" s="163"/>
      <c r="D139" s="155" t="s">
        <v>154</v>
      </c>
      <c r="E139" s="164" t="s">
        <v>3</v>
      </c>
      <c r="F139" s="165" t="s">
        <v>166</v>
      </c>
      <c r="H139" s="166">
        <v>0.305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154</v>
      </c>
      <c r="AU139" s="164" t="s">
        <v>82</v>
      </c>
      <c r="AV139" s="14" t="s">
        <v>152</v>
      </c>
      <c r="AW139" s="14" t="s">
        <v>33</v>
      </c>
      <c r="AX139" s="14" t="s">
        <v>80</v>
      </c>
      <c r="AY139" s="164" t="s">
        <v>145</v>
      </c>
    </row>
    <row r="140" spans="2:63" s="12" customFormat="1" ht="12.75">
      <c r="B140" s="127"/>
      <c r="D140" s="128" t="s">
        <v>71</v>
      </c>
      <c r="E140" s="138" t="s">
        <v>160</v>
      </c>
      <c r="F140" s="138" t="s">
        <v>481</v>
      </c>
      <c r="I140" s="130"/>
      <c r="J140" s="139">
        <f>BK140</f>
        <v>0</v>
      </c>
      <c r="L140" s="127"/>
      <c r="M140" s="132"/>
      <c r="N140" s="133"/>
      <c r="O140" s="133"/>
      <c r="P140" s="134">
        <f>SUM(P141:P172)</f>
        <v>0</v>
      </c>
      <c r="Q140" s="133"/>
      <c r="R140" s="134">
        <f>SUM(R141:R172)</f>
        <v>10.447495360000001</v>
      </c>
      <c r="S140" s="133"/>
      <c r="T140" s="135">
        <f>SUM(T141:T172)</f>
        <v>0</v>
      </c>
      <c r="AR140" s="128" t="s">
        <v>80</v>
      </c>
      <c r="AT140" s="136" t="s">
        <v>71</v>
      </c>
      <c r="AU140" s="136" t="s">
        <v>80</v>
      </c>
      <c r="AY140" s="128" t="s">
        <v>145</v>
      </c>
      <c r="BK140" s="137">
        <f>SUM(BK141:BK172)</f>
        <v>0</v>
      </c>
    </row>
    <row r="141" spans="1:65" s="2" customFormat="1" ht="36">
      <c r="A141" s="34"/>
      <c r="B141" s="140"/>
      <c r="C141" s="141" t="s">
        <v>9</v>
      </c>
      <c r="D141" s="141" t="s">
        <v>147</v>
      </c>
      <c r="E141" s="142" t="s">
        <v>482</v>
      </c>
      <c r="F141" s="143" t="s">
        <v>483</v>
      </c>
      <c r="G141" s="144" t="s">
        <v>150</v>
      </c>
      <c r="H141" s="145">
        <v>8.8</v>
      </c>
      <c r="I141" s="146"/>
      <c r="J141" s="147">
        <f>ROUND(I141*H141,2)</f>
        <v>0</v>
      </c>
      <c r="K141" s="143" t="s">
        <v>151</v>
      </c>
      <c r="L141" s="35"/>
      <c r="M141" s="148" t="s">
        <v>3</v>
      </c>
      <c r="N141" s="149" t="s">
        <v>43</v>
      </c>
      <c r="O141" s="55"/>
      <c r="P141" s="150">
        <f>O141*H141</f>
        <v>0</v>
      </c>
      <c r="Q141" s="150">
        <v>0.28048</v>
      </c>
      <c r="R141" s="150">
        <f>Q141*H141</f>
        <v>2.468224</v>
      </c>
      <c r="S141" s="150">
        <v>0</v>
      </c>
      <c r="T141" s="15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2" t="s">
        <v>152</v>
      </c>
      <c r="AT141" s="152" t="s">
        <v>147</v>
      </c>
      <c r="AU141" s="152" t="s">
        <v>82</v>
      </c>
      <c r="AY141" s="19" t="s">
        <v>145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9" t="s">
        <v>80</v>
      </c>
      <c r="BK141" s="153">
        <f>ROUND(I141*H141,2)</f>
        <v>0</v>
      </c>
      <c r="BL141" s="19" t="s">
        <v>152</v>
      </c>
      <c r="BM141" s="152" t="s">
        <v>484</v>
      </c>
    </row>
    <row r="142" spans="2:51" s="13" customFormat="1" ht="12">
      <c r="B142" s="154"/>
      <c r="D142" s="155" t="s">
        <v>154</v>
      </c>
      <c r="E142" s="156" t="s">
        <v>3</v>
      </c>
      <c r="F142" s="157" t="s">
        <v>485</v>
      </c>
      <c r="H142" s="158">
        <v>7.6</v>
      </c>
      <c r="I142" s="159"/>
      <c r="L142" s="154"/>
      <c r="M142" s="160"/>
      <c r="N142" s="161"/>
      <c r="O142" s="161"/>
      <c r="P142" s="161"/>
      <c r="Q142" s="161"/>
      <c r="R142" s="161"/>
      <c r="S142" s="161"/>
      <c r="T142" s="162"/>
      <c r="AT142" s="156" t="s">
        <v>154</v>
      </c>
      <c r="AU142" s="156" t="s">
        <v>82</v>
      </c>
      <c r="AV142" s="13" t="s">
        <v>82</v>
      </c>
      <c r="AW142" s="13" t="s">
        <v>33</v>
      </c>
      <c r="AX142" s="13" t="s">
        <v>72</v>
      </c>
      <c r="AY142" s="156" t="s">
        <v>145</v>
      </c>
    </row>
    <row r="143" spans="2:51" s="13" customFormat="1" ht="12">
      <c r="B143" s="154"/>
      <c r="D143" s="155" t="s">
        <v>154</v>
      </c>
      <c r="E143" s="156" t="s">
        <v>3</v>
      </c>
      <c r="F143" s="157" t="s">
        <v>486</v>
      </c>
      <c r="H143" s="158">
        <v>1.2</v>
      </c>
      <c r="I143" s="159"/>
      <c r="L143" s="154"/>
      <c r="M143" s="160"/>
      <c r="N143" s="161"/>
      <c r="O143" s="161"/>
      <c r="P143" s="161"/>
      <c r="Q143" s="161"/>
      <c r="R143" s="161"/>
      <c r="S143" s="161"/>
      <c r="T143" s="162"/>
      <c r="AT143" s="156" t="s">
        <v>154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145</v>
      </c>
    </row>
    <row r="144" spans="2:51" s="14" customFormat="1" ht="12">
      <c r="B144" s="163"/>
      <c r="D144" s="155" t="s">
        <v>154</v>
      </c>
      <c r="E144" s="164" t="s">
        <v>3</v>
      </c>
      <c r="F144" s="165" t="s">
        <v>166</v>
      </c>
      <c r="H144" s="166">
        <v>8.8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154</v>
      </c>
      <c r="AU144" s="164" t="s">
        <v>82</v>
      </c>
      <c r="AV144" s="14" t="s">
        <v>152</v>
      </c>
      <c r="AW144" s="14" t="s">
        <v>33</v>
      </c>
      <c r="AX144" s="14" t="s">
        <v>80</v>
      </c>
      <c r="AY144" s="164" t="s">
        <v>145</v>
      </c>
    </row>
    <row r="145" spans="1:65" s="2" customFormat="1" ht="36">
      <c r="A145" s="34"/>
      <c r="B145" s="140"/>
      <c r="C145" s="141" t="s">
        <v>238</v>
      </c>
      <c r="D145" s="141" t="s">
        <v>147</v>
      </c>
      <c r="E145" s="142" t="s">
        <v>487</v>
      </c>
      <c r="F145" s="143" t="s">
        <v>488</v>
      </c>
      <c r="G145" s="144" t="s">
        <v>111</v>
      </c>
      <c r="H145" s="145">
        <v>0.512</v>
      </c>
      <c r="I145" s="146"/>
      <c r="J145" s="147">
        <f>ROUND(I145*H145,2)</f>
        <v>0</v>
      </c>
      <c r="K145" s="143" t="s">
        <v>151</v>
      </c>
      <c r="L145" s="35"/>
      <c r="M145" s="148" t="s">
        <v>3</v>
      </c>
      <c r="N145" s="149" t="s">
        <v>43</v>
      </c>
      <c r="O145" s="55"/>
      <c r="P145" s="150">
        <f>O145*H145</f>
        <v>0</v>
      </c>
      <c r="Q145" s="150">
        <v>2.45329</v>
      </c>
      <c r="R145" s="150">
        <f>Q145*H145</f>
        <v>1.25608448</v>
      </c>
      <c r="S145" s="150">
        <v>0</v>
      </c>
      <c r="T145" s="15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2" t="s">
        <v>152</v>
      </c>
      <c r="AT145" s="152" t="s">
        <v>147</v>
      </c>
      <c r="AU145" s="152" t="s">
        <v>82</v>
      </c>
      <c r="AY145" s="19" t="s">
        <v>145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9" t="s">
        <v>80</v>
      </c>
      <c r="BK145" s="153">
        <f>ROUND(I145*H145,2)</f>
        <v>0</v>
      </c>
      <c r="BL145" s="19" t="s">
        <v>152</v>
      </c>
      <c r="BM145" s="152" t="s">
        <v>489</v>
      </c>
    </row>
    <row r="146" spans="2:51" s="13" customFormat="1" ht="12">
      <c r="B146" s="154"/>
      <c r="D146" s="155" t="s">
        <v>154</v>
      </c>
      <c r="E146" s="156" t="s">
        <v>3</v>
      </c>
      <c r="F146" s="157" t="s">
        <v>490</v>
      </c>
      <c r="H146" s="158">
        <v>0.512</v>
      </c>
      <c r="I146" s="159"/>
      <c r="L146" s="154"/>
      <c r="M146" s="160"/>
      <c r="N146" s="161"/>
      <c r="O146" s="161"/>
      <c r="P146" s="161"/>
      <c r="Q146" s="161"/>
      <c r="R146" s="161"/>
      <c r="S146" s="161"/>
      <c r="T146" s="162"/>
      <c r="AT146" s="156" t="s">
        <v>154</v>
      </c>
      <c r="AU146" s="156" t="s">
        <v>82</v>
      </c>
      <c r="AV146" s="13" t="s">
        <v>82</v>
      </c>
      <c r="AW146" s="13" t="s">
        <v>33</v>
      </c>
      <c r="AX146" s="13" t="s">
        <v>80</v>
      </c>
      <c r="AY146" s="156" t="s">
        <v>145</v>
      </c>
    </row>
    <row r="147" spans="1:65" s="2" customFormat="1" ht="24">
      <c r="A147" s="34"/>
      <c r="B147" s="140"/>
      <c r="C147" s="141" t="s">
        <v>243</v>
      </c>
      <c r="D147" s="141" t="s">
        <v>147</v>
      </c>
      <c r="E147" s="142" t="s">
        <v>491</v>
      </c>
      <c r="F147" s="143" t="s">
        <v>492</v>
      </c>
      <c r="G147" s="144" t="s">
        <v>150</v>
      </c>
      <c r="H147" s="145">
        <v>1.92</v>
      </c>
      <c r="I147" s="146"/>
      <c r="J147" s="147">
        <f>ROUND(I147*H147,2)</f>
        <v>0</v>
      </c>
      <c r="K147" s="143" t="s">
        <v>151</v>
      </c>
      <c r="L147" s="35"/>
      <c r="M147" s="148" t="s">
        <v>3</v>
      </c>
      <c r="N147" s="149" t="s">
        <v>43</v>
      </c>
      <c r="O147" s="55"/>
      <c r="P147" s="150">
        <f>O147*H147</f>
        <v>0</v>
      </c>
      <c r="Q147" s="150">
        <v>0.00275</v>
      </c>
      <c r="R147" s="150">
        <f>Q147*H147</f>
        <v>0.005279999999999999</v>
      </c>
      <c r="S147" s="150">
        <v>0</v>
      </c>
      <c r="T147" s="15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2" t="s">
        <v>152</v>
      </c>
      <c r="AT147" s="152" t="s">
        <v>147</v>
      </c>
      <c r="AU147" s="152" t="s">
        <v>82</v>
      </c>
      <c r="AY147" s="19" t="s">
        <v>145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9" t="s">
        <v>80</v>
      </c>
      <c r="BK147" s="153">
        <f>ROUND(I147*H147,2)</f>
        <v>0</v>
      </c>
      <c r="BL147" s="19" t="s">
        <v>152</v>
      </c>
      <c r="BM147" s="152" t="s">
        <v>493</v>
      </c>
    </row>
    <row r="148" spans="2:51" s="13" customFormat="1" ht="12">
      <c r="B148" s="154"/>
      <c r="D148" s="155" t="s">
        <v>154</v>
      </c>
      <c r="E148" s="156" t="s">
        <v>3</v>
      </c>
      <c r="F148" s="157" t="s">
        <v>494</v>
      </c>
      <c r="H148" s="158">
        <v>1.92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154</v>
      </c>
      <c r="AU148" s="156" t="s">
        <v>82</v>
      </c>
      <c r="AV148" s="13" t="s">
        <v>82</v>
      </c>
      <c r="AW148" s="13" t="s">
        <v>33</v>
      </c>
      <c r="AX148" s="13" t="s">
        <v>80</v>
      </c>
      <c r="AY148" s="156" t="s">
        <v>145</v>
      </c>
    </row>
    <row r="149" spans="1:65" s="2" customFormat="1" ht="24">
      <c r="A149" s="34"/>
      <c r="B149" s="140"/>
      <c r="C149" s="141" t="s">
        <v>248</v>
      </c>
      <c r="D149" s="141" t="s">
        <v>147</v>
      </c>
      <c r="E149" s="142" t="s">
        <v>495</v>
      </c>
      <c r="F149" s="143" t="s">
        <v>496</v>
      </c>
      <c r="G149" s="144" t="s">
        <v>150</v>
      </c>
      <c r="H149" s="145">
        <v>1.92</v>
      </c>
      <c r="I149" s="146"/>
      <c r="J149" s="147">
        <f>ROUND(I149*H149,2)</f>
        <v>0</v>
      </c>
      <c r="K149" s="143" t="s">
        <v>151</v>
      </c>
      <c r="L149" s="35"/>
      <c r="M149" s="148" t="s">
        <v>3</v>
      </c>
      <c r="N149" s="149" t="s">
        <v>43</v>
      </c>
      <c r="O149" s="55"/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2" t="s">
        <v>152</v>
      </c>
      <c r="AT149" s="152" t="s">
        <v>147</v>
      </c>
      <c r="AU149" s="152" t="s">
        <v>82</v>
      </c>
      <c r="AY149" s="19" t="s">
        <v>145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9" t="s">
        <v>80</v>
      </c>
      <c r="BK149" s="153">
        <f>ROUND(I149*H149,2)</f>
        <v>0</v>
      </c>
      <c r="BL149" s="19" t="s">
        <v>152</v>
      </c>
      <c r="BM149" s="152" t="s">
        <v>497</v>
      </c>
    </row>
    <row r="150" spans="1:65" s="2" customFormat="1" ht="36">
      <c r="A150" s="34"/>
      <c r="B150" s="140"/>
      <c r="C150" s="141" t="s">
        <v>264</v>
      </c>
      <c r="D150" s="141" t="s">
        <v>147</v>
      </c>
      <c r="E150" s="142" t="s">
        <v>498</v>
      </c>
      <c r="F150" s="143" t="s">
        <v>499</v>
      </c>
      <c r="G150" s="144" t="s">
        <v>280</v>
      </c>
      <c r="H150" s="145">
        <v>0.076</v>
      </c>
      <c r="I150" s="146"/>
      <c r="J150" s="147">
        <f>ROUND(I150*H150,2)</f>
        <v>0</v>
      </c>
      <c r="K150" s="143" t="s">
        <v>151</v>
      </c>
      <c r="L150" s="35"/>
      <c r="M150" s="148" t="s">
        <v>3</v>
      </c>
      <c r="N150" s="149" t="s">
        <v>43</v>
      </c>
      <c r="O150" s="55"/>
      <c r="P150" s="150">
        <f>O150*H150</f>
        <v>0</v>
      </c>
      <c r="Q150" s="150">
        <v>1.06277</v>
      </c>
      <c r="R150" s="150">
        <f>Q150*H150</f>
        <v>0.08077052</v>
      </c>
      <c r="S150" s="150">
        <v>0</v>
      </c>
      <c r="T150" s="15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2" t="s">
        <v>152</v>
      </c>
      <c r="AT150" s="152" t="s">
        <v>147</v>
      </c>
      <c r="AU150" s="152" t="s">
        <v>82</v>
      </c>
      <c r="AY150" s="19" t="s">
        <v>145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9" t="s">
        <v>80</v>
      </c>
      <c r="BK150" s="153">
        <f>ROUND(I150*H150,2)</f>
        <v>0</v>
      </c>
      <c r="BL150" s="19" t="s">
        <v>152</v>
      </c>
      <c r="BM150" s="152" t="s">
        <v>500</v>
      </c>
    </row>
    <row r="151" spans="2:51" s="13" customFormat="1" ht="12">
      <c r="B151" s="154"/>
      <c r="D151" s="155" t="s">
        <v>154</v>
      </c>
      <c r="E151" s="156" t="s">
        <v>3</v>
      </c>
      <c r="F151" s="157" t="s">
        <v>501</v>
      </c>
      <c r="H151" s="158">
        <v>0.02</v>
      </c>
      <c r="I151" s="159"/>
      <c r="L151" s="154"/>
      <c r="M151" s="160"/>
      <c r="N151" s="161"/>
      <c r="O151" s="161"/>
      <c r="P151" s="161"/>
      <c r="Q151" s="161"/>
      <c r="R151" s="161"/>
      <c r="S151" s="161"/>
      <c r="T151" s="162"/>
      <c r="AT151" s="156" t="s">
        <v>154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145</v>
      </c>
    </row>
    <row r="152" spans="2:51" s="13" customFormat="1" ht="12">
      <c r="B152" s="154"/>
      <c r="D152" s="155" t="s">
        <v>154</v>
      </c>
      <c r="E152" s="156" t="s">
        <v>3</v>
      </c>
      <c r="F152" s="157" t="s">
        <v>502</v>
      </c>
      <c r="H152" s="158">
        <v>0.056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154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145</v>
      </c>
    </row>
    <row r="153" spans="2:51" s="14" customFormat="1" ht="12">
      <c r="B153" s="163"/>
      <c r="D153" s="155" t="s">
        <v>154</v>
      </c>
      <c r="E153" s="164" t="s">
        <v>3</v>
      </c>
      <c r="F153" s="165" t="s">
        <v>166</v>
      </c>
      <c r="H153" s="166">
        <v>0.076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154</v>
      </c>
      <c r="AU153" s="164" t="s">
        <v>82</v>
      </c>
      <c r="AV153" s="14" t="s">
        <v>152</v>
      </c>
      <c r="AW153" s="14" t="s">
        <v>33</v>
      </c>
      <c r="AX153" s="14" t="s">
        <v>80</v>
      </c>
      <c r="AY153" s="164" t="s">
        <v>145</v>
      </c>
    </row>
    <row r="154" spans="1:65" s="2" customFormat="1" ht="36">
      <c r="A154" s="34"/>
      <c r="B154" s="140"/>
      <c r="C154" s="141" t="s">
        <v>271</v>
      </c>
      <c r="D154" s="141" t="s">
        <v>147</v>
      </c>
      <c r="E154" s="142" t="s">
        <v>503</v>
      </c>
      <c r="F154" s="143" t="s">
        <v>504</v>
      </c>
      <c r="G154" s="144" t="s">
        <v>150</v>
      </c>
      <c r="H154" s="145">
        <v>30.78</v>
      </c>
      <c r="I154" s="146"/>
      <c r="J154" s="147">
        <f>ROUND(I154*H154,2)</f>
        <v>0</v>
      </c>
      <c r="K154" s="143" t="s">
        <v>151</v>
      </c>
      <c r="L154" s="35"/>
      <c r="M154" s="148" t="s">
        <v>3</v>
      </c>
      <c r="N154" s="149" t="s">
        <v>43</v>
      </c>
      <c r="O154" s="55"/>
      <c r="P154" s="150">
        <f>O154*H154</f>
        <v>0</v>
      </c>
      <c r="Q154" s="150">
        <v>0.20759</v>
      </c>
      <c r="R154" s="150">
        <f>Q154*H154</f>
        <v>6.3896202</v>
      </c>
      <c r="S154" s="150">
        <v>0</v>
      </c>
      <c r="T154" s="15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2" t="s">
        <v>152</v>
      </c>
      <c r="AT154" s="152" t="s">
        <v>147</v>
      </c>
      <c r="AU154" s="152" t="s">
        <v>82</v>
      </c>
      <c r="AY154" s="19" t="s">
        <v>145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19" t="s">
        <v>80</v>
      </c>
      <c r="BK154" s="153">
        <f>ROUND(I154*H154,2)</f>
        <v>0</v>
      </c>
      <c r="BL154" s="19" t="s">
        <v>152</v>
      </c>
      <c r="BM154" s="152" t="s">
        <v>505</v>
      </c>
    </row>
    <row r="155" spans="2:51" s="15" customFormat="1" ht="12">
      <c r="B155" s="175"/>
      <c r="D155" s="155" t="s">
        <v>154</v>
      </c>
      <c r="E155" s="176" t="s">
        <v>3</v>
      </c>
      <c r="F155" s="177" t="s">
        <v>506</v>
      </c>
      <c r="H155" s="176" t="s">
        <v>3</v>
      </c>
      <c r="I155" s="178"/>
      <c r="L155" s="175"/>
      <c r="M155" s="179"/>
      <c r="N155" s="180"/>
      <c r="O155" s="180"/>
      <c r="P155" s="180"/>
      <c r="Q155" s="180"/>
      <c r="R155" s="180"/>
      <c r="S155" s="180"/>
      <c r="T155" s="181"/>
      <c r="AT155" s="176" t="s">
        <v>154</v>
      </c>
      <c r="AU155" s="176" t="s">
        <v>82</v>
      </c>
      <c r="AV155" s="15" t="s">
        <v>80</v>
      </c>
      <c r="AW155" s="15" t="s">
        <v>33</v>
      </c>
      <c r="AX155" s="15" t="s">
        <v>72</v>
      </c>
      <c r="AY155" s="176" t="s">
        <v>145</v>
      </c>
    </row>
    <row r="156" spans="2:51" s="13" customFormat="1" ht="12">
      <c r="B156" s="154"/>
      <c r="D156" s="155" t="s">
        <v>154</v>
      </c>
      <c r="E156" s="156" t="s">
        <v>3</v>
      </c>
      <c r="F156" s="157" t="s">
        <v>507</v>
      </c>
      <c r="H156" s="158">
        <v>15.84</v>
      </c>
      <c r="I156" s="159"/>
      <c r="L156" s="154"/>
      <c r="M156" s="160"/>
      <c r="N156" s="161"/>
      <c r="O156" s="161"/>
      <c r="P156" s="161"/>
      <c r="Q156" s="161"/>
      <c r="R156" s="161"/>
      <c r="S156" s="161"/>
      <c r="T156" s="162"/>
      <c r="AT156" s="156" t="s">
        <v>154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145</v>
      </c>
    </row>
    <row r="157" spans="2:51" s="13" customFormat="1" ht="12">
      <c r="B157" s="154"/>
      <c r="D157" s="155" t="s">
        <v>154</v>
      </c>
      <c r="E157" s="156" t="s">
        <v>3</v>
      </c>
      <c r="F157" s="157" t="s">
        <v>508</v>
      </c>
      <c r="H157" s="158">
        <v>15.84</v>
      </c>
      <c r="I157" s="159"/>
      <c r="L157" s="154"/>
      <c r="M157" s="160"/>
      <c r="N157" s="161"/>
      <c r="O157" s="161"/>
      <c r="P157" s="161"/>
      <c r="Q157" s="161"/>
      <c r="R157" s="161"/>
      <c r="S157" s="161"/>
      <c r="T157" s="162"/>
      <c r="AT157" s="156" t="s">
        <v>154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145</v>
      </c>
    </row>
    <row r="158" spans="2:51" s="13" customFormat="1" ht="12">
      <c r="B158" s="154"/>
      <c r="D158" s="155" t="s">
        <v>154</v>
      </c>
      <c r="E158" s="156" t="s">
        <v>3</v>
      </c>
      <c r="F158" s="157" t="s">
        <v>509</v>
      </c>
      <c r="H158" s="158">
        <v>-0.9</v>
      </c>
      <c r="I158" s="159"/>
      <c r="L158" s="154"/>
      <c r="M158" s="160"/>
      <c r="N158" s="161"/>
      <c r="O158" s="161"/>
      <c r="P158" s="161"/>
      <c r="Q158" s="161"/>
      <c r="R158" s="161"/>
      <c r="S158" s="161"/>
      <c r="T158" s="162"/>
      <c r="AT158" s="156" t="s">
        <v>154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145</v>
      </c>
    </row>
    <row r="159" spans="2:51" s="14" customFormat="1" ht="12">
      <c r="B159" s="163"/>
      <c r="D159" s="155" t="s">
        <v>154</v>
      </c>
      <c r="E159" s="164" t="s">
        <v>371</v>
      </c>
      <c r="F159" s="165" t="s">
        <v>166</v>
      </c>
      <c r="H159" s="166">
        <v>30.78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4" t="s">
        <v>154</v>
      </c>
      <c r="AU159" s="164" t="s">
        <v>82</v>
      </c>
      <c r="AV159" s="14" t="s">
        <v>152</v>
      </c>
      <c r="AW159" s="14" t="s">
        <v>33</v>
      </c>
      <c r="AX159" s="14" t="s">
        <v>80</v>
      </c>
      <c r="AY159" s="164" t="s">
        <v>145</v>
      </c>
    </row>
    <row r="160" spans="1:65" s="2" customFormat="1" ht="24">
      <c r="A160" s="34"/>
      <c r="B160" s="140"/>
      <c r="C160" s="188" t="s">
        <v>8</v>
      </c>
      <c r="D160" s="188" t="s">
        <v>427</v>
      </c>
      <c r="E160" s="189" t="s">
        <v>510</v>
      </c>
      <c r="F160" s="190" t="s">
        <v>511</v>
      </c>
      <c r="G160" s="191" t="s">
        <v>150</v>
      </c>
      <c r="H160" s="192">
        <v>32.319</v>
      </c>
      <c r="I160" s="193"/>
      <c r="J160" s="194">
        <f>ROUND(I160*H160,2)</f>
        <v>0</v>
      </c>
      <c r="K160" s="190" t="s">
        <v>3</v>
      </c>
      <c r="L160" s="195"/>
      <c r="M160" s="196" t="s">
        <v>3</v>
      </c>
      <c r="N160" s="197" t="s">
        <v>43</v>
      </c>
      <c r="O160" s="55"/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2" t="s">
        <v>187</v>
      </c>
      <c r="AT160" s="152" t="s">
        <v>427</v>
      </c>
      <c r="AU160" s="152" t="s">
        <v>82</v>
      </c>
      <c r="AY160" s="19" t="s">
        <v>145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9" t="s">
        <v>80</v>
      </c>
      <c r="BK160" s="153">
        <f>ROUND(I160*H160,2)</f>
        <v>0</v>
      </c>
      <c r="BL160" s="19" t="s">
        <v>152</v>
      </c>
      <c r="BM160" s="152" t="s">
        <v>512</v>
      </c>
    </row>
    <row r="161" spans="2:51" s="13" customFormat="1" ht="12">
      <c r="B161" s="154"/>
      <c r="D161" s="155" t="s">
        <v>154</v>
      </c>
      <c r="F161" s="157" t="s">
        <v>513</v>
      </c>
      <c r="H161" s="158">
        <v>32.319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154</v>
      </c>
      <c r="AU161" s="156" t="s">
        <v>82</v>
      </c>
      <c r="AV161" s="13" t="s">
        <v>82</v>
      </c>
      <c r="AW161" s="13" t="s">
        <v>4</v>
      </c>
      <c r="AX161" s="13" t="s">
        <v>80</v>
      </c>
      <c r="AY161" s="156" t="s">
        <v>145</v>
      </c>
    </row>
    <row r="162" spans="1:65" s="2" customFormat="1" ht="24">
      <c r="A162" s="34"/>
      <c r="B162" s="140"/>
      <c r="C162" s="141" t="s">
        <v>282</v>
      </c>
      <c r="D162" s="141" t="s">
        <v>147</v>
      </c>
      <c r="E162" s="142" t="s">
        <v>514</v>
      </c>
      <c r="F162" s="143" t="s">
        <v>515</v>
      </c>
      <c r="G162" s="144" t="s">
        <v>235</v>
      </c>
      <c r="H162" s="145">
        <v>1.2</v>
      </c>
      <c r="I162" s="146"/>
      <c r="J162" s="147">
        <f>ROUND(I162*H162,2)</f>
        <v>0</v>
      </c>
      <c r="K162" s="143" t="s">
        <v>151</v>
      </c>
      <c r="L162" s="35"/>
      <c r="M162" s="148" t="s">
        <v>3</v>
      </c>
      <c r="N162" s="149" t="s">
        <v>43</v>
      </c>
      <c r="O162" s="55"/>
      <c r="P162" s="150">
        <f>O162*H162</f>
        <v>0</v>
      </c>
      <c r="Q162" s="150">
        <v>0.00703</v>
      </c>
      <c r="R162" s="150">
        <f>Q162*H162</f>
        <v>0.008435999999999999</v>
      </c>
      <c r="S162" s="150">
        <v>0</v>
      </c>
      <c r="T162" s="15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2" t="s">
        <v>152</v>
      </c>
      <c r="AT162" s="152" t="s">
        <v>147</v>
      </c>
      <c r="AU162" s="152" t="s">
        <v>82</v>
      </c>
      <c r="AY162" s="19" t="s">
        <v>145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9" t="s">
        <v>80</v>
      </c>
      <c r="BK162" s="153">
        <f>ROUND(I162*H162,2)</f>
        <v>0</v>
      </c>
      <c r="BL162" s="19" t="s">
        <v>152</v>
      </c>
      <c r="BM162" s="152" t="s">
        <v>516</v>
      </c>
    </row>
    <row r="163" spans="2:51" s="13" customFormat="1" ht="12">
      <c r="B163" s="154"/>
      <c r="D163" s="155" t="s">
        <v>154</v>
      </c>
      <c r="E163" s="156" t="s">
        <v>3</v>
      </c>
      <c r="F163" s="157" t="s">
        <v>517</v>
      </c>
      <c r="H163" s="158">
        <v>1.2</v>
      </c>
      <c r="I163" s="159"/>
      <c r="L163" s="154"/>
      <c r="M163" s="160"/>
      <c r="N163" s="161"/>
      <c r="O163" s="161"/>
      <c r="P163" s="161"/>
      <c r="Q163" s="161"/>
      <c r="R163" s="161"/>
      <c r="S163" s="161"/>
      <c r="T163" s="162"/>
      <c r="AT163" s="156" t="s">
        <v>154</v>
      </c>
      <c r="AU163" s="156" t="s">
        <v>82</v>
      </c>
      <c r="AV163" s="13" t="s">
        <v>82</v>
      </c>
      <c r="AW163" s="13" t="s">
        <v>33</v>
      </c>
      <c r="AX163" s="13" t="s">
        <v>80</v>
      </c>
      <c r="AY163" s="156" t="s">
        <v>145</v>
      </c>
    </row>
    <row r="164" spans="1:65" s="2" customFormat="1" ht="24">
      <c r="A164" s="34"/>
      <c r="B164" s="140"/>
      <c r="C164" s="141" t="s">
        <v>288</v>
      </c>
      <c r="D164" s="141" t="s">
        <v>147</v>
      </c>
      <c r="E164" s="142" t="s">
        <v>518</v>
      </c>
      <c r="F164" s="143" t="s">
        <v>519</v>
      </c>
      <c r="G164" s="144" t="s">
        <v>213</v>
      </c>
      <c r="H164" s="145">
        <v>1</v>
      </c>
      <c r="I164" s="146"/>
      <c r="J164" s="147">
        <f>ROUND(I164*H164,2)</f>
        <v>0</v>
      </c>
      <c r="K164" s="143" t="s">
        <v>3</v>
      </c>
      <c r="L164" s="35"/>
      <c r="M164" s="148" t="s">
        <v>3</v>
      </c>
      <c r="N164" s="149" t="s">
        <v>43</v>
      </c>
      <c r="O164" s="55"/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2" t="s">
        <v>152</v>
      </c>
      <c r="AT164" s="152" t="s">
        <v>147</v>
      </c>
      <c r="AU164" s="152" t="s">
        <v>82</v>
      </c>
      <c r="AY164" s="19" t="s">
        <v>145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9" t="s">
        <v>80</v>
      </c>
      <c r="BK164" s="153">
        <f>ROUND(I164*H164,2)</f>
        <v>0</v>
      </c>
      <c r="BL164" s="19" t="s">
        <v>152</v>
      </c>
      <c r="BM164" s="152" t="s">
        <v>520</v>
      </c>
    </row>
    <row r="165" spans="2:51" s="13" customFormat="1" ht="12">
      <c r="B165" s="154"/>
      <c r="D165" s="155" t="s">
        <v>154</v>
      </c>
      <c r="E165" s="156" t="s">
        <v>3</v>
      </c>
      <c r="F165" s="157" t="s">
        <v>521</v>
      </c>
      <c r="H165" s="158">
        <v>1</v>
      </c>
      <c r="I165" s="159"/>
      <c r="L165" s="154"/>
      <c r="M165" s="160"/>
      <c r="N165" s="161"/>
      <c r="O165" s="161"/>
      <c r="P165" s="161"/>
      <c r="Q165" s="161"/>
      <c r="R165" s="161"/>
      <c r="S165" s="161"/>
      <c r="T165" s="162"/>
      <c r="AT165" s="156" t="s">
        <v>154</v>
      </c>
      <c r="AU165" s="156" t="s">
        <v>82</v>
      </c>
      <c r="AV165" s="13" t="s">
        <v>82</v>
      </c>
      <c r="AW165" s="13" t="s">
        <v>33</v>
      </c>
      <c r="AX165" s="13" t="s">
        <v>80</v>
      </c>
      <c r="AY165" s="156" t="s">
        <v>145</v>
      </c>
    </row>
    <row r="166" spans="1:65" s="2" customFormat="1" ht="60">
      <c r="A166" s="34"/>
      <c r="B166" s="140"/>
      <c r="C166" s="141" t="s">
        <v>292</v>
      </c>
      <c r="D166" s="141" t="s">
        <v>147</v>
      </c>
      <c r="E166" s="142" t="s">
        <v>522</v>
      </c>
      <c r="F166" s="143" t="s">
        <v>523</v>
      </c>
      <c r="G166" s="144" t="s">
        <v>150</v>
      </c>
      <c r="H166" s="145">
        <v>1.008</v>
      </c>
      <c r="I166" s="146"/>
      <c r="J166" s="147">
        <f>ROUND(I166*H166,2)</f>
        <v>0</v>
      </c>
      <c r="K166" s="143" t="s">
        <v>151</v>
      </c>
      <c r="L166" s="35"/>
      <c r="M166" s="148" t="s">
        <v>3</v>
      </c>
      <c r="N166" s="149" t="s">
        <v>43</v>
      </c>
      <c r="O166" s="55"/>
      <c r="P166" s="150">
        <f>O166*H166</f>
        <v>0</v>
      </c>
      <c r="Q166" s="150">
        <v>0.23377</v>
      </c>
      <c r="R166" s="150">
        <f>Q166*H166</f>
        <v>0.23564016000000002</v>
      </c>
      <c r="S166" s="150">
        <v>0</v>
      </c>
      <c r="T166" s="15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2" t="s">
        <v>152</v>
      </c>
      <c r="AT166" s="152" t="s">
        <v>147</v>
      </c>
      <c r="AU166" s="152" t="s">
        <v>82</v>
      </c>
      <c r="AY166" s="19" t="s">
        <v>145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9" t="s">
        <v>80</v>
      </c>
      <c r="BK166" s="153">
        <f>ROUND(I166*H166,2)</f>
        <v>0</v>
      </c>
      <c r="BL166" s="19" t="s">
        <v>152</v>
      </c>
      <c r="BM166" s="152" t="s">
        <v>524</v>
      </c>
    </row>
    <row r="167" spans="2:51" s="13" customFormat="1" ht="12">
      <c r="B167" s="154"/>
      <c r="D167" s="155" t="s">
        <v>154</v>
      </c>
      <c r="E167" s="156" t="s">
        <v>3</v>
      </c>
      <c r="F167" s="157" t="s">
        <v>525</v>
      </c>
      <c r="H167" s="158">
        <v>1.008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154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145</v>
      </c>
    </row>
    <row r="168" spans="1:65" s="2" customFormat="1" ht="12">
      <c r="A168" s="34"/>
      <c r="B168" s="140"/>
      <c r="C168" s="188" t="s">
        <v>300</v>
      </c>
      <c r="D168" s="188" t="s">
        <v>427</v>
      </c>
      <c r="E168" s="189" t="s">
        <v>526</v>
      </c>
      <c r="F168" s="190" t="s">
        <v>527</v>
      </c>
      <c r="G168" s="191" t="s">
        <v>150</v>
      </c>
      <c r="H168" s="192">
        <v>1.058</v>
      </c>
      <c r="I168" s="193"/>
      <c r="J168" s="194">
        <f>ROUND(I168*H168,2)</f>
        <v>0</v>
      </c>
      <c r="K168" s="190" t="s">
        <v>3</v>
      </c>
      <c r="L168" s="195"/>
      <c r="M168" s="196" t="s">
        <v>3</v>
      </c>
      <c r="N168" s="197" t="s">
        <v>43</v>
      </c>
      <c r="O168" s="55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187</v>
      </c>
      <c r="AT168" s="152" t="s">
        <v>427</v>
      </c>
      <c r="AU168" s="152" t="s">
        <v>82</v>
      </c>
      <c r="AY168" s="19" t="s">
        <v>145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9" t="s">
        <v>80</v>
      </c>
      <c r="BK168" s="153">
        <f>ROUND(I168*H168,2)</f>
        <v>0</v>
      </c>
      <c r="BL168" s="19" t="s">
        <v>152</v>
      </c>
      <c r="BM168" s="152" t="s">
        <v>528</v>
      </c>
    </row>
    <row r="169" spans="2:51" s="13" customFormat="1" ht="12">
      <c r="B169" s="154"/>
      <c r="D169" s="155" t="s">
        <v>154</v>
      </c>
      <c r="F169" s="157" t="s">
        <v>529</v>
      </c>
      <c r="H169" s="158">
        <v>1.058</v>
      </c>
      <c r="I169" s="159"/>
      <c r="L169" s="154"/>
      <c r="M169" s="160"/>
      <c r="N169" s="161"/>
      <c r="O169" s="161"/>
      <c r="P169" s="161"/>
      <c r="Q169" s="161"/>
      <c r="R169" s="161"/>
      <c r="S169" s="161"/>
      <c r="T169" s="162"/>
      <c r="AT169" s="156" t="s">
        <v>154</v>
      </c>
      <c r="AU169" s="156" t="s">
        <v>82</v>
      </c>
      <c r="AV169" s="13" t="s">
        <v>82</v>
      </c>
      <c r="AW169" s="13" t="s">
        <v>4</v>
      </c>
      <c r="AX169" s="13" t="s">
        <v>80</v>
      </c>
      <c r="AY169" s="156" t="s">
        <v>145</v>
      </c>
    </row>
    <row r="170" spans="1:65" s="2" customFormat="1" ht="12">
      <c r="A170" s="34"/>
      <c r="B170" s="140"/>
      <c r="C170" s="141" t="s">
        <v>307</v>
      </c>
      <c r="D170" s="141" t="s">
        <v>147</v>
      </c>
      <c r="E170" s="142" t="s">
        <v>530</v>
      </c>
      <c r="F170" s="143" t="s">
        <v>531</v>
      </c>
      <c r="G170" s="144" t="s">
        <v>213</v>
      </c>
      <c r="H170" s="145">
        <v>17.2</v>
      </c>
      <c r="I170" s="146"/>
      <c r="J170" s="147">
        <f>ROUND(I170*H170,2)</f>
        <v>0</v>
      </c>
      <c r="K170" s="143" t="s">
        <v>3</v>
      </c>
      <c r="L170" s="35"/>
      <c r="M170" s="148" t="s">
        <v>3</v>
      </c>
      <c r="N170" s="149" t="s">
        <v>43</v>
      </c>
      <c r="O170" s="55"/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2" t="s">
        <v>152</v>
      </c>
      <c r="AT170" s="152" t="s">
        <v>147</v>
      </c>
      <c r="AU170" s="152" t="s">
        <v>82</v>
      </c>
      <c r="AY170" s="19" t="s">
        <v>145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9" t="s">
        <v>80</v>
      </c>
      <c r="BK170" s="153">
        <f>ROUND(I170*H170,2)</f>
        <v>0</v>
      </c>
      <c r="BL170" s="19" t="s">
        <v>152</v>
      </c>
      <c r="BM170" s="152" t="s">
        <v>532</v>
      </c>
    </row>
    <row r="171" spans="2:51" s="13" customFormat="1" ht="33.75">
      <c r="B171" s="154"/>
      <c r="D171" s="155" t="s">
        <v>154</v>
      </c>
      <c r="E171" s="156" t="s">
        <v>3</v>
      </c>
      <c r="F171" s="157" t="s">
        <v>533</v>
      </c>
      <c r="H171" s="158">
        <v>17.2</v>
      </c>
      <c r="I171" s="159"/>
      <c r="L171" s="154"/>
      <c r="M171" s="160"/>
      <c r="N171" s="161"/>
      <c r="O171" s="161"/>
      <c r="P171" s="161"/>
      <c r="Q171" s="161"/>
      <c r="R171" s="161"/>
      <c r="S171" s="161"/>
      <c r="T171" s="162"/>
      <c r="AT171" s="156" t="s">
        <v>154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145</v>
      </c>
    </row>
    <row r="172" spans="1:65" s="2" customFormat="1" ht="12">
      <c r="A172" s="34"/>
      <c r="B172" s="140"/>
      <c r="C172" s="188" t="s">
        <v>312</v>
      </c>
      <c r="D172" s="188" t="s">
        <v>427</v>
      </c>
      <c r="E172" s="189" t="s">
        <v>534</v>
      </c>
      <c r="F172" s="190" t="s">
        <v>535</v>
      </c>
      <c r="G172" s="191" t="s">
        <v>213</v>
      </c>
      <c r="H172" s="192">
        <v>17.2</v>
      </c>
      <c r="I172" s="193"/>
      <c r="J172" s="194">
        <f>ROUND(I172*H172,2)</f>
        <v>0</v>
      </c>
      <c r="K172" s="190" t="s">
        <v>3</v>
      </c>
      <c r="L172" s="195"/>
      <c r="M172" s="196" t="s">
        <v>3</v>
      </c>
      <c r="N172" s="197" t="s">
        <v>43</v>
      </c>
      <c r="O172" s="55"/>
      <c r="P172" s="150">
        <f>O172*H172</f>
        <v>0</v>
      </c>
      <c r="Q172" s="150">
        <v>0.0002</v>
      </c>
      <c r="R172" s="150">
        <f>Q172*H172</f>
        <v>0.00344</v>
      </c>
      <c r="S172" s="150">
        <v>0</v>
      </c>
      <c r="T172" s="15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187</v>
      </c>
      <c r="AT172" s="152" t="s">
        <v>427</v>
      </c>
      <c r="AU172" s="152" t="s">
        <v>82</v>
      </c>
      <c r="AY172" s="19" t="s">
        <v>145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9" t="s">
        <v>80</v>
      </c>
      <c r="BK172" s="153">
        <f>ROUND(I172*H172,2)</f>
        <v>0</v>
      </c>
      <c r="BL172" s="19" t="s">
        <v>152</v>
      </c>
      <c r="BM172" s="152" t="s">
        <v>536</v>
      </c>
    </row>
    <row r="173" spans="2:63" s="12" customFormat="1" ht="12.75">
      <c r="B173" s="127"/>
      <c r="D173" s="128" t="s">
        <v>71</v>
      </c>
      <c r="E173" s="138" t="s">
        <v>152</v>
      </c>
      <c r="F173" s="138" t="s">
        <v>537</v>
      </c>
      <c r="I173" s="130"/>
      <c r="J173" s="139">
        <f>BK173</f>
        <v>0</v>
      </c>
      <c r="L173" s="127"/>
      <c r="M173" s="132"/>
      <c r="N173" s="133"/>
      <c r="O173" s="133"/>
      <c r="P173" s="134">
        <f>SUM(P174:P198)</f>
        <v>0</v>
      </c>
      <c r="Q173" s="133"/>
      <c r="R173" s="134">
        <f>SUM(R174:R198)</f>
        <v>2.8917809099999996</v>
      </c>
      <c r="S173" s="133"/>
      <c r="T173" s="135">
        <f>SUM(T174:T198)</f>
        <v>0</v>
      </c>
      <c r="AR173" s="128" t="s">
        <v>80</v>
      </c>
      <c r="AT173" s="136" t="s">
        <v>71</v>
      </c>
      <c r="AU173" s="136" t="s">
        <v>80</v>
      </c>
      <c r="AY173" s="128" t="s">
        <v>145</v>
      </c>
      <c r="BK173" s="137">
        <f>SUM(BK174:BK198)</f>
        <v>0</v>
      </c>
    </row>
    <row r="174" spans="1:65" s="2" customFormat="1" ht="48">
      <c r="A174" s="34"/>
      <c r="B174" s="140"/>
      <c r="C174" s="141" t="s">
        <v>319</v>
      </c>
      <c r="D174" s="141" t="s">
        <v>147</v>
      </c>
      <c r="E174" s="142" t="s">
        <v>538</v>
      </c>
      <c r="F174" s="143" t="s">
        <v>539</v>
      </c>
      <c r="G174" s="144" t="s">
        <v>111</v>
      </c>
      <c r="H174" s="145">
        <v>0.172</v>
      </c>
      <c r="I174" s="146"/>
      <c r="J174" s="147">
        <f>ROUND(I174*H174,2)</f>
        <v>0</v>
      </c>
      <c r="K174" s="143" t="s">
        <v>151</v>
      </c>
      <c r="L174" s="35"/>
      <c r="M174" s="148" t="s">
        <v>3</v>
      </c>
      <c r="N174" s="149" t="s">
        <v>43</v>
      </c>
      <c r="O174" s="55"/>
      <c r="P174" s="150">
        <f>O174*H174</f>
        <v>0</v>
      </c>
      <c r="Q174" s="150">
        <v>2.45343</v>
      </c>
      <c r="R174" s="150">
        <f>Q174*H174</f>
        <v>0.42198995999999994</v>
      </c>
      <c r="S174" s="150">
        <v>0</v>
      </c>
      <c r="T174" s="15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2" t="s">
        <v>152</v>
      </c>
      <c r="AT174" s="152" t="s">
        <v>147</v>
      </c>
      <c r="AU174" s="152" t="s">
        <v>82</v>
      </c>
      <c r="AY174" s="19" t="s">
        <v>145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9" t="s">
        <v>80</v>
      </c>
      <c r="BK174" s="153">
        <f>ROUND(I174*H174,2)</f>
        <v>0</v>
      </c>
      <c r="BL174" s="19" t="s">
        <v>152</v>
      </c>
      <c r="BM174" s="152" t="s">
        <v>540</v>
      </c>
    </row>
    <row r="175" spans="2:51" s="13" customFormat="1" ht="22.5">
      <c r="B175" s="154"/>
      <c r="D175" s="155" t="s">
        <v>154</v>
      </c>
      <c r="E175" s="156" t="s">
        <v>3</v>
      </c>
      <c r="F175" s="157" t="s">
        <v>541</v>
      </c>
      <c r="H175" s="158">
        <v>0.015</v>
      </c>
      <c r="I175" s="159"/>
      <c r="L175" s="154"/>
      <c r="M175" s="160"/>
      <c r="N175" s="161"/>
      <c r="O175" s="161"/>
      <c r="P175" s="161"/>
      <c r="Q175" s="161"/>
      <c r="R175" s="161"/>
      <c r="S175" s="161"/>
      <c r="T175" s="162"/>
      <c r="AT175" s="156" t="s">
        <v>154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145</v>
      </c>
    </row>
    <row r="176" spans="2:51" s="13" customFormat="1" ht="12">
      <c r="B176" s="154"/>
      <c r="D176" s="155" t="s">
        <v>154</v>
      </c>
      <c r="E176" s="156" t="s">
        <v>3</v>
      </c>
      <c r="F176" s="157" t="s">
        <v>542</v>
      </c>
      <c r="H176" s="158">
        <v>0.157</v>
      </c>
      <c r="I176" s="159"/>
      <c r="L176" s="154"/>
      <c r="M176" s="160"/>
      <c r="N176" s="161"/>
      <c r="O176" s="161"/>
      <c r="P176" s="161"/>
      <c r="Q176" s="161"/>
      <c r="R176" s="161"/>
      <c r="S176" s="161"/>
      <c r="T176" s="162"/>
      <c r="AT176" s="156" t="s">
        <v>154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145</v>
      </c>
    </row>
    <row r="177" spans="2:51" s="14" customFormat="1" ht="12">
      <c r="B177" s="163"/>
      <c r="D177" s="155" t="s">
        <v>154</v>
      </c>
      <c r="E177" s="164" t="s">
        <v>3</v>
      </c>
      <c r="F177" s="165" t="s">
        <v>166</v>
      </c>
      <c r="H177" s="166">
        <v>0.172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4" t="s">
        <v>154</v>
      </c>
      <c r="AU177" s="164" t="s">
        <v>82</v>
      </c>
      <c r="AV177" s="14" t="s">
        <v>152</v>
      </c>
      <c r="AW177" s="14" t="s">
        <v>33</v>
      </c>
      <c r="AX177" s="14" t="s">
        <v>80</v>
      </c>
      <c r="AY177" s="164" t="s">
        <v>145</v>
      </c>
    </row>
    <row r="178" spans="1:65" s="2" customFormat="1" ht="36">
      <c r="A178" s="34"/>
      <c r="B178" s="140"/>
      <c r="C178" s="141" t="s">
        <v>324</v>
      </c>
      <c r="D178" s="141" t="s">
        <v>147</v>
      </c>
      <c r="E178" s="142" t="s">
        <v>543</v>
      </c>
      <c r="F178" s="143" t="s">
        <v>544</v>
      </c>
      <c r="G178" s="144" t="s">
        <v>150</v>
      </c>
      <c r="H178" s="145">
        <v>6.483</v>
      </c>
      <c r="I178" s="146"/>
      <c r="J178" s="147">
        <f>ROUND(I178*H178,2)</f>
        <v>0</v>
      </c>
      <c r="K178" s="143" t="s">
        <v>151</v>
      </c>
      <c r="L178" s="35"/>
      <c r="M178" s="148" t="s">
        <v>3</v>
      </c>
      <c r="N178" s="149" t="s">
        <v>43</v>
      </c>
      <c r="O178" s="55"/>
      <c r="P178" s="150">
        <f>O178*H178</f>
        <v>0</v>
      </c>
      <c r="Q178" s="150">
        <v>0.00533</v>
      </c>
      <c r="R178" s="150">
        <f>Q178*H178</f>
        <v>0.03455439</v>
      </c>
      <c r="S178" s="150">
        <v>0</v>
      </c>
      <c r="T178" s="15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2" t="s">
        <v>152</v>
      </c>
      <c r="AT178" s="152" t="s">
        <v>147</v>
      </c>
      <c r="AU178" s="152" t="s">
        <v>82</v>
      </c>
      <c r="AY178" s="19" t="s">
        <v>145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9" t="s">
        <v>80</v>
      </c>
      <c r="BK178" s="153">
        <f>ROUND(I178*H178,2)</f>
        <v>0</v>
      </c>
      <c r="BL178" s="19" t="s">
        <v>152</v>
      </c>
      <c r="BM178" s="152" t="s">
        <v>545</v>
      </c>
    </row>
    <row r="179" spans="2:51" s="13" customFormat="1" ht="12">
      <c r="B179" s="154"/>
      <c r="D179" s="155" t="s">
        <v>154</v>
      </c>
      <c r="E179" s="156" t="s">
        <v>3</v>
      </c>
      <c r="F179" s="157" t="s">
        <v>546</v>
      </c>
      <c r="H179" s="158">
        <v>0.2</v>
      </c>
      <c r="I179" s="159"/>
      <c r="L179" s="154"/>
      <c r="M179" s="160"/>
      <c r="N179" s="161"/>
      <c r="O179" s="161"/>
      <c r="P179" s="161"/>
      <c r="Q179" s="161"/>
      <c r="R179" s="161"/>
      <c r="S179" s="161"/>
      <c r="T179" s="162"/>
      <c r="AT179" s="156" t="s">
        <v>154</v>
      </c>
      <c r="AU179" s="156" t="s">
        <v>82</v>
      </c>
      <c r="AV179" s="13" t="s">
        <v>82</v>
      </c>
      <c r="AW179" s="13" t="s">
        <v>33</v>
      </c>
      <c r="AX179" s="13" t="s">
        <v>72</v>
      </c>
      <c r="AY179" s="156" t="s">
        <v>145</v>
      </c>
    </row>
    <row r="180" spans="2:51" s="13" customFormat="1" ht="12">
      <c r="B180" s="154"/>
      <c r="D180" s="155" t="s">
        <v>154</v>
      </c>
      <c r="E180" s="156" t="s">
        <v>3</v>
      </c>
      <c r="F180" s="157" t="s">
        <v>547</v>
      </c>
      <c r="H180" s="158">
        <v>6.283</v>
      </c>
      <c r="I180" s="159"/>
      <c r="L180" s="154"/>
      <c r="M180" s="160"/>
      <c r="N180" s="161"/>
      <c r="O180" s="161"/>
      <c r="P180" s="161"/>
      <c r="Q180" s="161"/>
      <c r="R180" s="161"/>
      <c r="S180" s="161"/>
      <c r="T180" s="162"/>
      <c r="AT180" s="156" t="s">
        <v>154</v>
      </c>
      <c r="AU180" s="156" t="s">
        <v>82</v>
      </c>
      <c r="AV180" s="13" t="s">
        <v>82</v>
      </c>
      <c r="AW180" s="13" t="s">
        <v>33</v>
      </c>
      <c r="AX180" s="13" t="s">
        <v>72</v>
      </c>
      <c r="AY180" s="156" t="s">
        <v>145</v>
      </c>
    </row>
    <row r="181" spans="2:51" s="14" customFormat="1" ht="12">
      <c r="B181" s="163"/>
      <c r="D181" s="155" t="s">
        <v>154</v>
      </c>
      <c r="E181" s="164" t="s">
        <v>3</v>
      </c>
      <c r="F181" s="165" t="s">
        <v>166</v>
      </c>
      <c r="H181" s="166">
        <v>6.483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4" t="s">
        <v>154</v>
      </c>
      <c r="AU181" s="164" t="s">
        <v>82</v>
      </c>
      <c r="AV181" s="14" t="s">
        <v>152</v>
      </c>
      <c r="AW181" s="14" t="s">
        <v>33</v>
      </c>
      <c r="AX181" s="14" t="s">
        <v>80</v>
      </c>
      <c r="AY181" s="164" t="s">
        <v>145</v>
      </c>
    </row>
    <row r="182" spans="1:65" s="2" customFormat="1" ht="36">
      <c r="A182" s="34"/>
      <c r="B182" s="140"/>
      <c r="C182" s="141" t="s">
        <v>329</v>
      </c>
      <c r="D182" s="141" t="s">
        <v>147</v>
      </c>
      <c r="E182" s="142" t="s">
        <v>548</v>
      </c>
      <c r="F182" s="143" t="s">
        <v>549</v>
      </c>
      <c r="G182" s="144" t="s">
        <v>150</v>
      </c>
      <c r="H182" s="145">
        <v>6.483</v>
      </c>
      <c r="I182" s="146"/>
      <c r="J182" s="147">
        <f>ROUND(I182*H182,2)</f>
        <v>0</v>
      </c>
      <c r="K182" s="143" t="s">
        <v>151</v>
      </c>
      <c r="L182" s="35"/>
      <c r="M182" s="148" t="s">
        <v>3</v>
      </c>
      <c r="N182" s="149" t="s">
        <v>43</v>
      </c>
      <c r="O182" s="55"/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2" t="s">
        <v>152</v>
      </c>
      <c r="AT182" s="152" t="s">
        <v>147</v>
      </c>
      <c r="AU182" s="152" t="s">
        <v>82</v>
      </c>
      <c r="AY182" s="19" t="s">
        <v>145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9" t="s">
        <v>80</v>
      </c>
      <c r="BK182" s="153">
        <f>ROUND(I182*H182,2)</f>
        <v>0</v>
      </c>
      <c r="BL182" s="19" t="s">
        <v>152</v>
      </c>
      <c r="BM182" s="152" t="s">
        <v>550</v>
      </c>
    </row>
    <row r="183" spans="1:65" s="2" customFormat="1" ht="36">
      <c r="A183" s="34"/>
      <c r="B183" s="140"/>
      <c r="C183" s="141" t="s">
        <v>333</v>
      </c>
      <c r="D183" s="141" t="s">
        <v>147</v>
      </c>
      <c r="E183" s="142" t="s">
        <v>551</v>
      </c>
      <c r="F183" s="143" t="s">
        <v>552</v>
      </c>
      <c r="G183" s="144" t="s">
        <v>150</v>
      </c>
      <c r="H183" s="145">
        <v>1.671</v>
      </c>
      <c r="I183" s="146"/>
      <c r="J183" s="147">
        <f>ROUND(I183*H183,2)</f>
        <v>0</v>
      </c>
      <c r="K183" s="143" t="s">
        <v>151</v>
      </c>
      <c r="L183" s="35"/>
      <c r="M183" s="148" t="s">
        <v>3</v>
      </c>
      <c r="N183" s="149" t="s">
        <v>43</v>
      </c>
      <c r="O183" s="55"/>
      <c r="P183" s="150">
        <f>O183*H183</f>
        <v>0</v>
      </c>
      <c r="Q183" s="150">
        <v>0.00081</v>
      </c>
      <c r="R183" s="150">
        <f>Q183*H183</f>
        <v>0.00135351</v>
      </c>
      <c r="S183" s="150">
        <v>0</v>
      </c>
      <c r="T183" s="15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2" t="s">
        <v>152</v>
      </c>
      <c r="AT183" s="152" t="s">
        <v>147</v>
      </c>
      <c r="AU183" s="152" t="s">
        <v>82</v>
      </c>
      <c r="AY183" s="19" t="s">
        <v>145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9" t="s">
        <v>80</v>
      </c>
      <c r="BK183" s="153">
        <f>ROUND(I183*H183,2)</f>
        <v>0</v>
      </c>
      <c r="BL183" s="19" t="s">
        <v>152</v>
      </c>
      <c r="BM183" s="152" t="s">
        <v>553</v>
      </c>
    </row>
    <row r="184" spans="2:51" s="13" customFormat="1" ht="12">
      <c r="B184" s="154"/>
      <c r="D184" s="155" t="s">
        <v>154</v>
      </c>
      <c r="E184" s="156" t="s">
        <v>3</v>
      </c>
      <c r="F184" s="157" t="s">
        <v>554</v>
      </c>
      <c r="H184" s="158">
        <v>0.1</v>
      </c>
      <c r="I184" s="159"/>
      <c r="L184" s="154"/>
      <c r="M184" s="160"/>
      <c r="N184" s="161"/>
      <c r="O184" s="161"/>
      <c r="P184" s="161"/>
      <c r="Q184" s="161"/>
      <c r="R184" s="161"/>
      <c r="S184" s="161"/>
      <c r="T184" s="162"/>
      <c r="AT184" s="156" t="s">
        <v>154</v>
      </c>
      <c r="AU184" s="156" t="s">
        <v>82</v>
      </c>
      <c r="AV184" s="13" t="s">
        <v>82</v>
      </c>
      <c r="AW184" s="13" t="s">
        <v>33</v>
      </c>
      <c r="AX184" s="13" t="s">
        <v>72</v>
      </c>
      <c r="AY184" s="156" t="s">
        <v>145</v>
      </c>
    </row>
    <row r="185" spans="2:51" s="13" customFormat="1" ht="12">
      <c r="B185" s="154"/>
      <c r="D185" s="155" t="s">
        <v>154</v>
      </c>
      <c r="E185" s="156" t="s">
        <v>3</v>
      </c>
      <c r="F185" s="157" t="s">
        <v>555</v>
      </c>
      <c r="H185" s="158">
        <v>1.571</v>
      </c>
      <c r="I185" s="159"/>
      <c r="L185" s="154"/>
      <c r="M185" s="160"/>
      <c r="N185" s="161"/>
      <c r="O185" s="161"/>
      <c r="P185" s="161"/>
      <c r="Q185" s="161"/>
      <c r="R185" s="161"/>
      <c r="S185" s="161"/>
      <c r="T185" s="162"/>
      <c r="AT185" s="156" t="s">
        <v>154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145</v>
      </c>
    </row>
    <row r="186" spans="2:51" s="14" customFormat="1" ht="12">
      <c r="B186" s="163"/>
      <c r="D186" s="155" t="s">
        <v>154</v>
      </c>
      <c r="E186" s="164" t="s">
        <v>3</v>
      </c>
      <c r="F186" s="165" t="s">
        <v>166</v>
      </c>
      <c r="H186" s="166">
        <v>1.671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4" t="s">
        <v>154</v>
      </c>
      <c r="AU186" s="164" t="s">
        <v>82</v>
      </c>
      <c r="AV186" s="14" t="s">
        <v>152</v>
      </c>
      <c r="AW186" s="14" t="s">
        <v>33</v>
      </c>
      <c r="AX186" s="14" t="s">
        <v>80</v>
      </c>
      <c r="AY186" s="164" t="s">
        <v>145</v>
      </c>
    </row>
    <row r="187" spans="1:65" s="2" customFormat="1" ht="36">
      <c r="A187" s="34"/>
      <c r="B187" s="140"/>
      <c r="C187" s="141" t="s">
        <v>338</v>
      </c>
      <c r="D187" s="141" t="s">
        <v>147</v>
      </c>
      <c r="E187" s="142" t="s">
        <v>556</v>
      </c>
      <c r="F187" s="143" t="s">
        <v>557</v>
      </c>
      <c r="G187" s="144" t="s">
        <v>150</v>
      </c>
      <c r="H187" s="145">
        <v>1.671</v>
      </c>
      <c r="I187" s="146"/>
      <c r="J187" s="147">
        <f>ROUND(I187*H187,2)</f>
        <v>0</v>
      </c>
      <c r="K187" s="143" t="s">
        <v>151</v>
      </c>
      <c r="L187" s="35"/>
      <c r="M187" s="148" t="s">
        <v>3</v>
      </c>
      <c r="N187" s="149" t="s">
        <v>43</v>
      </c>
      <c r="O187" s="55"/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2" t="s">
        <v>152</v>
      </c>
      <c r="AT187" s="152" t="s">
        <v>147</v>
      </c>
      <c r="AU187" s="152" t="s">
        <v>82</v>
      </c>
      <c r="AY187" s="19" t="s">
        <v>145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9" t="s">
        <v>80</v>
      </c>
      <c r="BK187" s="153">
        <f>ROUND(I187*H187,2)</f>
        <v>0</v>
      </c>
      <c r="BL187" s="19" t="s">
        <v>152</v>
      </c>
      <c r="BM187" s="152" t="s">
        <v>558</v>
      </c>
    </row>
    <row r="188" spans="1:65" s="2" customFormat="1" ht="72">
      <c r="A188" s="34"/>
      <c r="B188" s="140"/>
      <c r="C188" s="141" t="s">
        <v>342</v>
      </c>
      <c r="D188" s="141" t="s">
        <v>147</v>
      </c>
      <c r="E188" s="142" t="s">
        <v>559</v>
      </c>
      <c r="F188" s="143" t="s">
        <v>560</v>
      </c>
      <c r="G188" s="144" t="s">
        <v>280</v>
      </c>
      <c r="H188" s="145">
        <v>0.027</v>
      </c>
      <c r="I188" s="146"/>
      <c r="J188" s="147">
        <f>ROUND(I188*H188,2)</f>
        <v>0</v>
      </c>
      <c r="K188" s="143" t="s">
        <v>151</v>
      </c>
      <c r="L188" s="35"/>
      <c r="M188" s="148" t="s">
        <v>3</v>
      </c>
      <c r="N188" s="149" t="s">
        <v>43</v>
      </c>
      <c r="O188" s="55"/>
      <c r="P188" s="150">
        <f>O188*H188</f>
        <v>0</v>
      </c>
      <c r="Q188" s="150">
        <v>1.06277</v>
      </c>
      <c r="R188" s="150">
        <f>Q188*H188</f>
        <v>0.028694789999999998</v>
      </c>
      <c r="S188" s="150">
        <v>0</v>
      </c>
      <c r="T188" s="15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2" t="s">
        <v>152</v>
      </c>
      <c r="AT188" s="152" t="s">
        <v>147</v>
      </c>
      <c r="AU188" s="152" t="s">
        <v>82</v>
      </c>
      <c r="AY188" s="19" t="s">
        <v>145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9" t="s">
        <v>80</v>
      </c>
      <c r="BK188" s="153">
        <f>ROUND(I188*H188,2)</f>
        <v>0</v>
      </c>
      <c r="BL188" s="19" t="s">
        <v>152</v>
      </c>
      <c r="BM188" s="152" t="s">
        <v>561</v>
      </c>
    </row>
    <row r="189" spans="2:51" s="13" customFormat="1" ht="12">
      <c r="B189" s="154"/>
      <c r="D189" s="155" t="s">
        <v>154</v>
      </c>
      <c r="E189" s="156" t="s">
        <v>3</v>
      </c>
      <c r="F189" s="157" t="s">
        <v>562</v>
      </c>
      <c r="H189" s="158">
        <v>0.002</v>
      </c>
      <c r="I189" s="159"/>
      <c r="L189" s="154"/>
      <c r="M189" s="160"/>
      <c r="N189" s="161"/>
      <c r="O189" s="161"/>
      <c r="P189" s="161"/>
      <c r="Q189" s="161"/>
      <c r="R189" s="161"/>
      <c r="S189" s="161"/>
      <c r="T189" s="162"/>
      <c r="AT189" s="156" t="s">
        <v>154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145</v>
      </c>
    </row>
    <row r="190" spans="2:51" s="13" customFormat="1" ht="12">
      <c r="B190" s="154"/>
      <c r="D190" s="155" t="s">
        <v>154</v>
      </c>
      <c r="E190" s="156" t="s">
        <v>3</v>
      </c>
      <c r="F190" s="157" t="s">
        <v>563</v>
      </c>
      <c r="H190" s="158">
        <v>0.025</v>
      </c>
      <c r="I190" s="159"/>
      <c r="L190" s="154"/>
      <c r="M190" s="160"/>
      <c r="N190" s="161"/>
      <c r="O190" s="161"/>
      <c r="P190" s="161"/>
      <c r="Q190" s="161"/>
      <c r="R190" s="161"/>
      <c r="S190" s="161"/>
      <c r="T190" s="162"/>
      <c r="AT190" s="156" t="s">
        <v>154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4" customFormat="1" ht="12">
      <c r="B191" s="163"/>
      <c r="D191" s="155" t="s">
        <v>154</v>
      </c>
      <c r="E191" s="164" t="s">
        <v>3</v>
      </c>
      <c r="F191" s="165" t="s">
        <v>166</v>
      </c>
      <c r="H191" s="166">
        <v>0.027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4" t="s">
        <v>154</v>
      </c>
      <c r="AU191" s="164" t="s">
        <v>82</v>
      </c>
      <c r="AV191" s="14" t="s">
        <v>152</v>
      </c>
      <c r="AW191" s="14" t="s">
        <v>33</v>
      </c>
      <c r="AX191" s="14" t="s">
        <v>80</v>
      </c>
      <c r="AY191" s="164" t="s">
        <v>145</v>
      </c>
    </row>
    <row r="192" spans="1:65" s="2" customFormat="1" ht="24">
      <c r="A192" s="34"/>
      <c r="B192" s="140"/>
      <c r="C192" s="141" t="s">
        <v>347</v>
      </c>
      <c r="D192" s="141" t="s">
        <v>147</v>
      </c>
      <c r="E192" s="142" t="s">
        <v>564</v>
      </c>
      <c r="F192" s="143" t="s">
        <v>565</v>
      </c>
      <c r="G192" s="144" t="s">
        <v>111</v>
      </c>
      <c r="H192" s="145">
        <v>0.912</v>
      </c>
      <c r="I192" s="146"/>
      <c r="J192" s="147">
        <f>ROUND(I192*H192,2)</f>
        <v>0</v>
      </c>
      <c r="K192" s="143" t="s">
        <v>151</v>
      </c>
      <c r="L192" s="35"/>
      <c r="M192" s="148" t="s">
        <v>3</v>
      </c>
      <c r="N192" s="149" t="s">
        <v>43</v>
      </c>
      <c r="O192" s="55"/>
      <c r="P192" s="150">
        <f>O192*H192</f>
        <v>0</v>
      </c>
      <c r="Q192" s="150">
        <v>2.4534</v>
      </c>
      <c r="R192" s="150">
        <f>Q192*H192</f>
        <v>2.2375008</v>
      </c>
      <c r="S192" s="150">
        <v>0</v>
      </c>
      <c r="T192" s="15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2" t="s">
        <v>152</v>
      </c>
      <c r="AT192" s="152" t="s">
        <v>147</v>
      </c>
      <c r="AU192" s="152" t="s">
        <v>82</v>
      </c>
      <c r="AY192" s="19" t="s">
        <v>145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9" t="s">
        <v>80</v>
      </c>
      <c r="BK192" s="153">
        <f>ROUND(I192*H192,2)</f>
        <v>0</v>
      </c>
      <c r="BL192" s="19" t="s">
        <v>152</v>
      </c>
      <c r="BM192" s="152" t="s">
        <v>566</v>
      </c>
    </row>
    <row r="193" spans="2:51" s="13" customFormat="1" ht="12">
      <c r="B193" s="154"/>
      <c r="D193" s="155" t="s">
        <v>154</v>
      </c>
      <c r="E193" s="156" t="s">
        <v>3</v>
      </c>
      <c r="F193" s="157" t="s">
        <v>567</v>
      </c>
      <c r="H193" s="158">
        <v>0.912</v>
      </c>
      <c r="I193" s="159"/>
      <c r="L193" s="154"/>
      <c r="M193" s="160"/>
      <c r="N193" s="161"/>
      <c r="O193" s="161"/>
      <c r="P193" s="161"/>
      <c r="Q193" s="161"/>
      <c r="R193" s="161"/>
      <c r="S193" s="161"/>
      <c r="T193" s="162"/>
      <c r="AT193" s="156" t="s">
        <v>154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145</v>
      </c>
    </row>
    <row r="194" spans="1:65" s="2" customFormat="1" ht="24">
      <c r="A194" s="34"/>
      <c r="B194" s="140"/>
      <c r="C194" s="141" t="s">
        <v>352</v>
      </c>
      <c r="D194" s="141" t="s">
        <v>147</v>
      </c>
      <c r="E194" s="142" t="s">
        <v>568</v>
      </c>
      <c r="F194" s="143" t="s">
        <v>569</v>
      </c>
      <c r="G194" s="144" t="s">
        <v>150</v>
      </c>
      <c r="H194" s="145">
        <v>6.08</v>
      </c>
      <c r="I194" s="146"/>
      <c r="J194" s="147">
        <f>ROUND(I194*H194,2)</f>
        <v>0</v>
      </c>
      <c r="K194" s="143" t="s">
        <v>151</v>
      </c>
      <c r="L194" s="35"/>
      <c r="M194" s="148" t="s">
        <v>3</v>
      </c>
      <c r="N194" s="149" t="s">
        <v>43</v>
      </c>
      <c r="O194" s="55"/>
      <c r="P194" s="150">
        <f>O194*H194</f>
        <v>0</v>
      </c>
      <c r="Q194" s="150">
        <v>0.00576</v>
      </c>
      <c r="R194" s="150">
        <f>Q194*H194</f>
        <v>0.035020800000000005</v>
      </c>
      <c r="S194" s="150">
        <v>0</v>
      </c>
      <c r="T194" s="15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2" t="s">
        <v>152</v>
      </c>
      <c r="AT194" s="152" t="s">
        <v>147</v>
      </c>
      <c r="AU194" s="152" t="s">
        <v>82</v>
      </c>
      <c r="AY194" s="19" t="s">
        <v>145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9" t="s">
        <v>80</v>
      </c>
      <c r="BK194" s="153">
        <f>ROUND(I194*H194,2)</f>
        <v>0</v>
      </c>
      <c r="BL194" s="19" t="s">
        <v>152</v>
      </c>
      <c r="BM194" s="152" t="s">
        <v>570</v>
      </c>
    </row>
    <row r="195" spans="2:51" s="13" customFormat="1" ht="12">
      <c r="B195" s="154"/>
      <c r="D195" s="155" t="s">
        <v>154</v>
      </c>
      <c r="E195" s="156" t="s">
        <v>3</v>
      </c>
      <c r="F195" s="157" t="s">
        <v>571</v>
      </c>
      <c r="H195" s="158">
        <v>6.08</v>
      </c>
      <c r="I195" s="159"/>
      <c r="L195" s="154"/>
      <c r="M195" s="160"/>
      <c r="N195" s="161"/>
      <c r="O195" s="161"/>
      <c r="P195" s="161"/>
      <c r="Q195" s="161"/>
      <c r="R195" s="161"/>
      <c r="S195" s="161"/>
      <c r="T195" s="162"/>
      <c r="AT195" s="156" t="s">
        <v>154</v>
      </c>
      <c r="AU195" s="156" t="s">
        <v>82</v>
      </c>
      <c r="AV195" s="13" t="s">
        <v>82</v>
      </c>
      <c r="AW195" s="13" t="s">
        <v>33</v>
      </c>
      <c r="AX195" s="13" t="s">
        <v>80</v>
      </c>
      <c r="AY195" s="156" t="s">
        <v>145</v>
      </c>
    </row>
    <row r="196" spans="1:65" s="2" customFormat="1" ht="24">
      <c r="A196" s="34"/>
      <c r="B196" s="140"/>
      <c r="C196" s="141" t="s">
        <v>358</v>
      </c>
      <c r="D196" s="141" t="s">
        <v>147</v>
      </c>
      <c r="E196" s="142" t="s">
        <v>572</v>
      </c>
      <c r="F196" s="143" t="s">
        <v>573</v>
      </c>
      <c r="G196" s="144" t="s">
        <v>150</v>
      </c>
      <c r="H196" s="145">
        <v>6.08</v>
      </c>
      <c r="I196" s="146"/>
      <c r="J196" s="147">
        <f>ROUND(I196*H196,2)</f>
        <v>0</v>
      </c>
      <c r="K196" s="143" t="s">
        <v>151</v>
      </c>
      <c r="L196" s="35"/>
      <c r="M196" s="148" t="s">
        <v>3</v>
      </c>
      <c r="N196" s="149" t="s">
        <v>43</v>
      </c>
      <c r="O196" s="55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2" t="s">
        <v>152</v>
      </c>
      <c r="AT196" s="152" t="s">
        <v>147</v>
      </c>
      <c r="AU196" s="152" t="s">
        <v>82</v>
      </c>
      <c r="AY196" s="19" t="s">
        <v>145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9" t="s">
        <v>80</v>
      </c>
      <c r="BK196" s="153">
        <f>ROUND(I196*H196,2)</f>
        <v>0</v>
      </c>
      <c r="BL196" s="19" t="s">
        <v>152</v>
      </c>
      <c r="BM196" s="152" t="s">
        <v>574</v>
      </c>
    </row>
    <row r="197" spans="1:65" s="2" customFormat="1" ht="24">
      <c r="A197" s="34"/>
      <c r="B197" s="140"/>
      <c r="C197" s="141" t="s">
        <v>575</v>
      </c>
      <c r="D197" s="141" t="s">
        <v>147</v>
      </c>
      <c r="E197" s="142" t="s">
        <v>576</v>
      </c>
      <c r="F197" s="143" t="s">
        <v>577</v>
      </c>
      <c r="G197" s="144" t="s">
        <v>280</v>
      </c>
      <c r="H197" s="145">
        <v>0.126</v>
      </c>
      <c r="I197" s="146"/>
      <c r="J197" s="147">
        <f>ROUND(I197*H197,2)</f>
        <v>0</v>
      </c>
      <c r="K197" s="143" t="s">
        <v>151</v>
      </c>
      <c r="L197" s="35"/>
      <c r="M197" s="148" t="s">
        <v>3</v>
      </c>
      <c r="N197" s="149" t="s">
        <v>43</v>
      </c>
      <c r="O197" s="55"/>
      <c r="P197" s="150">
        <f>O197*H197</f>
        <v>0</v>
      </c>
      <c r="Q197" s="150">
        <v>1.05291</v>
      </c>
      <c r="R197" s="150">
        <f>Q197*H197</f>
        <v>0.13266666</v>
      </c>
      <c r="S197" s="150">
        <v>0</v>
      </c>
      <c r="T197" s="15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2" t="s">
        <v>152</v>
      </c>
      <c r="AT197" s="152" t="s">
        <v>147</v>
      </c>
      <c r="AU197" s="152" t="s">
        <v>82</v>
      </c>
      <c r="AY197" s="19" t="s">
        <v>145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9" t="s">
        <v>80</v>
      </c>
      <c r="BK197" s="153">
        <f>ROUND(I197*H197,2)</f>
        <v>0</v>
      </c>
      <c r="BL197" s="19" t="s">
        <v>152</v>
      </c>
      <c r="BM197" s="152" t="s">
        <v>578</v>
      </c>
    </row>
    <row r="198" spans="2:51" s="13" customFormat="1" ht="12">
      <c r="B198" s="154"/>
      <c r="D198" s="155" t="s">
        <v>154</v>
      </c>
      <c r="F198" s="157" t="s">
        <v>579</v>
      </c>
      <c r="H198" s="158">
        <v>0.126</v>
      </c>
      <c r="I198" s="159"/>
      <c r="L198" s="154"/>
      <c r="M198" s="160"/>
      <c r="N198" s="161"/>
      <c r="O198" s="161"/>
      <c r="P198" s="161"/>
      <c r="Q198" s="161"/>
      <c r="R198" s="161"/>
      <c r="S198" s="161"/>
      <c r="T198" s="162"/>
      <c r="AT198" s="156" t="s">
        <v>154</v>
      </c>
      <c r="AU198" s="156" t="s">
        <v>82</v>
      </c>
      <c r="AV198" s="13" t="s">
        <v>82</v>
      </c>
      <c r="AW198" s="13" t="s">
        <v>4</v>
      </c>
      <c r="AX198" s="13" t="s">
        <v>80</v>
      </c>
      <c r="AY198" s="156" t="s">
        <v>145</v>
      </c>
    </row>
    <row r="199" spans="2:63" s="12" customFormat="1" ht="12.75">
      <c r="B199" s="127"/>
      <c r="D199" s="128" t="s">
        <v>71</v>
      </c>
      <c r="E199" s="138" t="s">
        <v>172</v>
      </c>
      <c r="F199" s="138" t="s">
        <v>580</v>
      </c>
      <c r="I199" s="130"/>
      <c r="J199" s="139">
        <f>BK199</f>
        <v>0</v>
      </c>
      <c r="L199" s="127"/>
      <c r="M199" s="132"/>
      <c r="N199" s="133"/>
      <c r="O199" s="133"/>
      <c r="P199" s="134">
        <f>SUM(P200:P204)</f>
        <v>0</v>
      </c>
      <c r="Q199" s="133"/>
      <c r="R199" s="134">
        <f>SUM(R200:R204)</f>
        <v>0.38467</v>
      </c>
      <c r="S199" s="133"/>
      <c r="T199" s="135">
        <f>SUM(T200:T204)</f>
        <v>0</v>
      </c>
      <c r="AR199" s="128" t="s">
        <v>80</v>
      </c>
      <c r="AT199" s="136" t="s">
        <v>71</v>
      </c>
      <c r="AU199" s="136" t="s">
        <v>80</v>
      </c>
      <c r="AY199" s="128" t="s">
        <v>145</v>
      </c>
      <c r="BK199" s="137">
        <f>SUM(BK200:BK204)</f>
        <v>0</v>
      </c>
    </row>
    <row r="200" spans="1:65" s="2" customFormat="1" ht="60">
      <c r="A200" s="34"/>
      <c r="B200" s="140"/>
      <c r="C200" s="141" t="s">
        <v>581</v>
      </c>
      <c r="D200" s="141" t="s">
        <v>147</v>
      </c>
      <c r="E200" s="142" t="s">
        <v>582</v>
      </c>
      <c r="F200" s="143" t="s">
        <v>583</v>
      </c>
      <c r="G200" s="144" t="s">
        <v>150</v>
      </c>
      <c r="H200" s="145">
        <v>1.43</v>
      </c>
      <c r="I200" s="146"/>
      <c r="J200" s="147">
        <f>ROUND(I200*H200,2)</f>
        <v>0</v>
      </c>
      <c r="K200" s="143" t="s">
        <v>151</v>
      </c>
      <c r="L200" s="35"/>
      <c r="M200" s="148" t="s">
        <v>3</v>
      </c>
      <c r="N200" s="149" t="s">
        <v>43</v>
      </c>
      <c r="O200" s="55"/>
      <c r="P200" s="150">
        <f>O200*H200</f>
        <v>0</v>
      </c>
      <c r="Q200" s="150">
        <v>0.101</v>
      </c>
      <c r="R200" s="150">
        <f>Q200*H200</f>
        <v>0.14443</v>
      </c>
      <c r="S200" s="150">
        <v>0</v>
      </c>
      <c r="T200" s="15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2" t="s">
        <v>152</v>
      </c>
      <c r="AT200" s="152" t="s">
        <v>147</v>
      </c>
      <c r="AU200" s="152" t="s">
        <v>82</v>
      </c>
      <c r="AY200" s="19" t="s">
        <v>145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9" t="s">
        <v>80</v>
      </c>
      <c r="BK200" s="153">
        <f>ROUND(I200*H200,2)</f>
        <v>0</v>
      </c>
      <c r="BL200" s="19" t="s">
        <v>152</v>
      </c>
      <c r="BM200" s="152" t="s">
        <v>584</v>
      </c>
    </row>
    <row r="201" spans="2:51" s="13" customFormat="1" ht="12">
      <c r="B201" s="154"/>
      <c r="D201" s="155" t="s">
        <v>154</v>
      </c>
      <c r="E201" s="156" t="s">
        <v>3</v>
      </c>
      <c r="F201" s="157" t="s">
        <v>585</v>
      </c>
      <c r="H201" s="158">
        <v>1.43</v>
      </c>
      <c r="I201" s="159"/>
      <c r="L201" s="154"/>
      <c r="M201" s="160"/>
      <c r="N201" s="161"/>
      <c r="O201" s="161"/>
      <c r="P201" s="161"/>
      <c r="Q201" s="161"/>
      <c r="R201" s="161"/>
      <c r="S201" s="161"/>
      <c r="T201" s="162"/>
      <c r="AT201" s="156" t="s">
        <v>154</v>
      </c>
      <c r="AU201" s="156" t="s">
        <v>82</v>
      </c>
      <c r="AV201" s="13" t="s">
        <v>82</v>
      </c>
      <c r="AW201" s="13" t="s">
        <v>33</v>
      </c>
      <c r="AX201" s="13" t="s">
        <v>80</v>
      </c>
      <c r="AY201" s="156" t="s">
        <v>145</v>
      </c>
    </row>
    <row r="202" spans="1:65" s="2" customFormat="1" ht="24">
      <c r="A202" s="34"/>
      <c r="B202" s="140"/>
      <c r="C202" s="188" t="s">
        <v>586</v>
      </c>
      <c r="D202" s="188" t="s">
        <v>427</v>
      </c>
      <c r="E202" s="189" t="s">
        <v>587</v>
      </c>
      <c r="F202" s="190" t="s">
        <v>588</v>
      </c>
      <c r="G202" s="191" t="s">
        <v>213</v>
      </c>
      <c r="H202" s="192">
        <v>71.5</v>
      </c>
      <c r="I202" s="193"/>
      <c r="J202" s="194">
        <f>ROUND(I202*H202,2)</f>
        <v>0</v>
      </c>
      <c r="K202" s="190" t="s">
        <v>3</v>
      </c>
      <c r="L202" s="195"/>
      <c r="M202" s="196" t="s">
        <v>3</v>
      </c>
      <c r="N202" s="197" t="s">
        <v>43</v>
      </c>
      <c r="O202" s="55"/>
      <c r="P202" s="150">
        <f>O202*H202</f>
        <v>0</v>
      </c>
      <c r="Q202" s="150">
        <v>0.00336</v>
      </c>
      <c r="R202" s="150">
        <f>Q202*H202</f>
        <v>0.24024</v>
      </c>
      <c r="S202" s="150">
        <v>0</v>
      </c>
      <c r="T202" s="15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2" t="s">
        <v>338</v>
      </c>
      <c r="AT202" s="152" t="s">
        <v>427</v>
      </c>
      <c r="AU202" s="152" t="s">
        <v>82</v>
      </c>
      <c r="AY202" s="19" t="s">
        <v>145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9" t="s">
        <v>80</v>
      </c>
      <c r="BK202" s="153">
        <f>ROUND(I202*H202,2)</f>
        <v>0</v>
      </c>
      <c r="BL202" s="19" t="s">
        <v>238</v>
      </c>
      <c r="BM202" s="152" t="s">
        <v>589</v>
      </c>
    </row>
    <row r="203" spans="2:51" s="13" customFormat="1" ht="12">
      <c r="B203" s="154"/>
      <c r="D203" s="155" t="s">
        <v>154</v>
      </c>
      <c r="F203" s="157" t="s">
        <v>590</v>
      </c>
      <c r="H203" s="158">
        <v>71.5</v>
      </c>
      <c r="I203" s="159"/>
      <c r="L203" s="154"/>
      <c r="M203" s="160"/>
      <c r="N203" s="161"/>
      <c r="O203" s="161"/>
      <c r="P203" s="161"/>
      <c r="Q203" s="161"/>
      <c r="R203" s="161"/>
      <c r="S203" s="161"/>
      <c r="T203" s="162"/>
      <c r="AT203" s="156" t="s">
        <v>154</v>
      </c>
      <c r="AU203" s="156" t="s">
        <v>82</v>
      </c>
      <c r="AV203" s="13" t="s">
        <v>82</v>
      </c>
      <c r="AW203" s="13" t="s">
        <v>4</v>
      </c>
      <c r="AX203" s="13" t="s">
        <v>80</v>
      </c>
      <c r="AY203" s="156" t="s">
        <v>145</v>
      </c>
    </row>
    <row r="204" spans="1:65" s="2" customFormat="1" ht="36">
      <c r="A204" s="34"/>
      <c r="B204" s="140"/>
      <c r="C204" s="141" t="s">
        <v>591</v>
      </c>
      <c r="D204" s="141" t="s">
        <v>147</v>
      </c>
      <c r="E204" s="142" t="s">
        <v>592</v>
      </c>
      <c r="F204" s="143" t="s">
        <v>593</v>
      </c>
      <c r="G204" s="144" t="s">
        <v>150</v>
      </c>
      <c r="H204" s="145">
        <v>1.43</v>
      </c>
      <c r="I204" s="146"/>
      <c r="J204" s="147">
        <f>ROUND(I204*H204,2)</f>
        <v>0</v>
      </c>
      <c r="K204" s="143" t="s">
        <v>151</v>
      </c>
      <c r="L204" s="35"/>
      <c r="M204" s="148" t="s">
        <v>3</v>
      </c>
      <c r="N204" s="149" t="s">
        <v>43</v>
      </c>
      <c r="O204" s="55"/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2" t="s">
        <v>152</v>
      </c>
      <c r="AT204" s="152" t="s">
        <v>147</v>
      </c>
      <c r="AU204" s="152" t="s">
        <v>82</v>
      </c>
      <c r="AY204" s="19" t="s">
        <v>145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9" t="s">
        <v>80</v>
      </c>
      <c r="BK204" s="153">
        <f>ROUND(I204*H204,2)</f>
        <v>0</v>
      </c>
      <c r="BL204" s="19" t="s">
        <v>152</v>
      </c>
      <c r="BM204" s="152" t="s">
        <v>594</v>
      </c>
    </row>
    <row r="205" spans="2:63" s="12" customFormat="1" ht="12.75">
      <c r="B205" s="127"/>
      <c r="D205" s="128" t="s">
        <v>71</v>
      </c>
      <c r="E205" s="138" t="s">
        <v>178</v>
      </c>
      <c r="F205" s="138" t="s">
        <v>595</v>
      </c>
      <c r="I205" s="130"/>
      <c r="J205" s="139">
        <f>BK205</f>
        <v>0</v>
      </c>
      <c r="L205" s="127"/>
      <c r="M205" s="132"/>
      <c r="N205" s="133"/>
      <c r="O205" s="133"/>
      <c r="P205" s="134">
        <f>SUM(P206:P212)</f>
        <v>0</v>
      </c>
      <c r="Q205" s="133"/>
      <c r="R205" s="134">
        <f>SUM(R206:R212)</f>
        <v>3.8058791999999997</v>
      </c>
      <c r="S205" s="133"/>
      <c r="T205" s="135">
        <f>SUM(T206:T212)</f>
        <v>0</v>
      </c>
      <c r="AR205" s="128" t="s">
        <v>80</v>
      </c>
      <c r="AT205" s="136" t="s">
        <v>71</v>
      </c>
      <c r="AU205" s="136" t="s">
        <v>80</v>
      </c>
      <c r="AY205" s="128" t="s">
        <v>145</v>
      </c>
      <c r="BK205" s="137">
        <f>SUM(BK206:BK212)</f>
        <v>0</v>
      </c>
    </row>
    <row r="206" spans="1:65" s="2" customFormat="1" ht="36">
      <c r="A206" s="34"/>
      <c r="B206" s="140"/>
      <c r="C206" s="141" t="s">
        <v>596</v>
      </c>
      <c r="D206" s="141" t="s">
        <v>147</v>
      </c>
      <c r="E206" s="142" t="s">
        <v>597</v>
      </c>
      <c r="F206" s="143" t="s">
        <v>598</v>
      </c>
      <c r="G206" s="144" t="s">
        <v>150</v>
      </c>
      <c r="H206" s="145">
        <v>59.952</v>
      </c>
      <c r="I206" s="146"/>
      <c r="J206" s="147">
        <f>ROUND(I206*H206,2)</f>
        <v>0</v>
      </c>
      <c r="K206" s="143" t="s">
        <v>151</v>
      </c>
      <c r="L206" s="35"/>
      <c r="M206" s="148" t="s">
        <v>3</v>
      </c>
      <c r="N206" s="149" t="s">
        <v>43</v>
      </c>
      <c r="O206" s="55"/>
      <c r="P206" s="150">
        <f>O206*H206</f>
        <v>0</v>
      </c>
      <c r="Q206" s="150">
        <v>0.00735</v>
      </c>
      <c r="R206" s="150">
        <f>Q206*H206</f>
        <v>0.44064719999999996</v>
      </c>
      <c r="S206" s="150">
        <v>0</v>
      </c>
      <c r="T206" s="15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2" t="s">
        <v>152</v>
      </c>
      <c r="AT206" s="152" t="s">
        <v>147</v>
      </c>
      <c r="AU206" s="152" t="s">
        <v>82</v>
      </c>
      <c r="AY206" s="19" t="s">
        <v>145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9" t="s">
        <v>80</v>
      </c>
      <c r="BK206" s="153">
        <f>ROUND(I206*H206,2)</f>
        <v>0</v>
      </c>
      <c r="BL206" s="19" t="s">
        <v>152</v>
      </c>
      <c r="BM206" s="152" t="s">
        <v>599</v>
      </c>
    </row>
    <row r="207" spans="1:65" s="2" customFormat="1" ht="36">
      <c r="A207" s="34"/>
      <c r="B207" s="140"/>
      <c r="C207" s="141" t="s">
        <v>600</v>
      </c>
      <c r="D207" s="141" t="s">
        <v>147</v>
      </c>
      <c r="E207" s="142" t="s">
        <v>601</v>
      </c>
      <c r="F207" s="143" t="s">
        <v>602</v>
      </c>
      <c r="G207" s="144" t="s">
        <v>150</v>
      </c>
      <c r="H207" s="145">
        <v>59.952</v>
      </c>
      <c r="I207" s="146"/>
      <c r="J207" s="147">
        <f>ROUND(I207*H207,2)</f>
        <v>0</v>
      </c>
      <c r="K207" s="143" t="s">
        <v>151</v>
      </c>
      <c r="L207" s="35"/>
      <c r="M207" s="148" t="s">
        <v>3</v>
      </c>
      <c r="N207" s="149" t="s">
        <v>43</v>
      </c>
      <c r="O207" s="55"/>
      <c r="P207" s="150">
        <f>O207*H207</f>
        <v>0</v>
      </c>
      <c r="Q207" s="150">
        <v>0.021</v>
      </c>
      <c r="R207" s="150">
        <f>Q207*H207</f>
        <v>1.258992</v>
      </c>
      <c r="S207" s="150">
        <v>0</v>
      </c>
      <c r="T207" s="15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2" t="s">
        <v>152</v>
      </c>
      <c r="AT207" s="152" t="s">
        <v>147</v>
      </c>
      <c r="AU207" s="152" t="s">
        <v>82</v>
      </c>
      <c r="AY207" s="19" t="s">
        <v>145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9" t="s">
        <v>80</v>
      </c>
      <c r="BK207" s="153">
        <f>ROUND(I207*H207,2)</f>
        <v>0</v>
      </c>
      <c r="BL207" s="19" t="s">
        <v>152</v>
      </c>
      <c r="BM207" s="152" t="s">
        <v>603</v>
      </c>
    </row>
    <row r="208" spans="2:51" s="13" customFormat="1" ht="22.5">
      <c r="B208" s="154"/>
      <c r="D208" s="155" t="s">
        <v>154</v>
      </c>
      <c r="E208" s="156" t="s">
        <v>3</v>
      </c>
      <c r="F208" s="157" t="s">
        <v>604</v>
      </c>
      <c r="H208" s="158">
        <v>59.952</v>
      </c>
      <c r="I208" s="159"/>
      <c r="L208" s="154"/>
      <c r="M208" s="160"/>
      <c r="N208" s="161"/>
      <c r="O208" s="161"/>
      <c r="P208" s="161"/>
      <c r="Q208" s="161"/>
      <c r="R208" s="161"/>
      <c r="S208" s="161"/>
      <c r="T208" s="162"/>
      <c r="AT208" s="156" t="s">
        <v>154</v>
      </c>
      <c r="AU208" s="156" t="s">
        <v>82</v>
      </c>
      <c r="AV208" s="13" t="s">
        <v>82</v>
      </c>
      <c r="AW208" s="13" t="s">
        <v>33</v>
      </c>
      <c r="AX208" s="13" t="s">
        <v>80</v>
      </c>
      <c r="AY208" s="156" t="s">
        <v>145</v>
      </c>
    </row>
    <row r="209" spans="1:65" s="2" customFormat="1" ht="24">
      <c r="A209" s="34"/>
      <c r="B209" s="140"/>
      <c r="C209" s="141" t="s">
        <v>605</v>
      </c>
      <c r="D209" s="141" t="s">
        <v>147</v>
      </c>
      <c r="E209" s="142" t="s">
        <v>606</v>
      </c>
      <c r="F209" s="143" t="s">
        <v>607</v>
      </c>
      <c r="G209" s="144" t="s">
        <v>150</v>
      </c>
      <c r="H209" s="145">
        <v>3.6</v>
      </c>
      <c r="I209" s="146"/>
      <c r="J209" s="147">
        <f>ROUND(I209*H209,2)</f>
        <v>0</v>
      </c>
      <c r="K209" s="143" t="s">
        <v>151</v>
      </c>
      <c r="L209" s="35"/>
      <c r="M209" s="148" t="s">
        <v>3</v>
      </c>
      <c r="N209" s="149" t="s">
        <v>43</v>
      </c>
      <c r="O209" s="55"/>
      <c r="P209" s="150">
        <f>O209*H209</f>
        <v>0</v>
      </c>
      <c r="Q209" s="150">
        <v>0.3674</v>
      </c>
      <c r="R209" s="150">
        <f>Q209*H209</f>
        <v>1.32264</v>
      </c>
      <c r="S209" s="150">
        <v>0</v>
      </c>
      <c r="T209" s="15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2" t="s">
        <v>152</v>
      </c>
      <c r="AT209" s="152" t="s">
        <v>147</v>
      </c>
      <c r="AU209" s="152" t="s">
        <v>82</v>
      </c>
      <c r="AY209" s="19" t="s">
        <v>145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19" t="s">
        <v>80</v>
      </c>
      <c r="BK209" s="153">
        <f>ROUND(I209*H209,2)</f>
        <v>0</v>
      </c>
      <c r="BL209" s="19" t="s">
        <v>152</v>
      </c>
      <c r="BM209" s="152" t="s">
        <v>608</v>
      </c>
    </row>
    <row r="210" spans="2:51" s="13" customFormat="1" ht="12">
      <c r="B210" s="154"/>
      <c r="D210" s="155" t="s">
        <v>154</v>
      </c>
      <c r="E210" s="156" t="s">
        <v>3</v>
      </c>
      <c r="F210" s="157" t="s">
        <v>609</v>
      </c>
      <c r="H210" s="158">
        <v>3.6</v>
      </c>
      <c r="I210" s="159"/>
      <c r="L210" s="154"/>
      <c r="M210" s="160"/>
      <c r="N210" s="161"/>
      <c r="O210" s="161"/>
      <c r="P210" s="161"/>
      <c r="Q210" s="161"/>
      <c r="R210" s="161"/>
      <c r="S210" s="161"/>
      <c r="T210" s="162"/>
      <c r="AT210" s="156" t="s">
        <v>154</v>
      </c>
      <c r="AU210" s="156" t="s">
        <v>82</v>
      </c>
      <c r="AV210" s="13" t="s">
        <v>82</v>
      </c>
      <c r="AW210" s="13" t="s">
        <v>33</v>
      </c>
      <c r="AX210" s="13" t="s">
        <v>80</v>
      </c>
      <c r="AY210" s="156" t="s">
        <v>145</v>
      </c>
    </row>
    <row r="211" spans="1:65" s="2" customFormat="1" ht="12">
      <c r="A211" s="34"/>
      <c r="B211" s="140"/>
      <c r="C211" s="141" t="s">
        <v>610</v>
      </c>
      <c r="D211" s="141" t="s">
        <v>147</v>
      </c>
      <c r="E211" s="142" t="s">
        <v>611</v>
      </c>
      <c r="F211" s="143" t="s">
        <v>612</v>
      </c>
      <c r="G211" s="144" t="s">
        <v>150</v>
      </c>
      <c r="H211" s="145">
        <v>3.6</v>
      </c>
      <c r="I211" s="146"/>
      <c r="J211" s="147">
        <f>ROUND(I211*H211,2)</f>
        <v>0</v>
      </c>
      <c r="K211" s="143" t="s">
        <v>3</v>
      </c>
      <c r="L211" s="35"/>
      <c r="M211" s="148" t="s">
        <v>3</v>
      </c>
      <c r="N211" s="149" t="s">
        <v>43</v>
      </c>
      <c r="O211" s="55"/>
      <c r="P211" s="150">
        <f>O211*H211</f>
        <v>0</v>
      </c>
      <c r="Q211" s="150">
        <v>0.101</v>
      </c>
      <c r="R211" s="150">
        <f>Q211*H211</f>
        <v>0.36360000000000003</v>
      </c>
      <c r="S211" s="150">
        <v>0</v>
      </c>
      <c r="T211" s="15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2" t="s">
        <v>152</v>
      </c>
      <c r="AT211" s="152" t="s">
        <v>147</v>
      </c>
      <c r="AU211" s="152" t="s">
        <v>82</v>
      </c>
      <c r="AY211" s="19" t="s">
        <v>145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9" t="s">
        <v>80</v>
      </c>
      <c r="BK211" s="153">
        <f>ROUND(I211*H211,2)</f>
        <v>0</v>
      </c>
      <c r="BL211" s="19" t="s">
        <v>152</v>
      </c>
      <c r="BM211" s="152" t="s">
        <v>613</v>
      </c>
    </row>
    <row r="212" spans="1:65" s="2" customFormat="1" ht="12">
      <c r="A212" s="34"/>
      <c r="B212" s="140"/>
      <c r="C212" s="188" t="s">
        <v>614</v>
      </c>
      <c r="D212" s="188" t="s">
        <v>427</v>
      </c>
      <c r="E212" s="189" t="s">
        <v>615</v>
      </c>
      <c r="F212" s="190" t="s">
        <v>616</v>
      </c>
      <c r="G212" s="191" t="s">
        <v>213</v>
      </c>
      <c r="H212" s="192">
        <v>6</v>
      </c>
      <c r="I212" s="193"/>
      <c r="J212" s="194">
        <f>ROUND(I212*H212,2)</f>
        <v>0</v>
      </c>
      <c r="K212" s="190" t="s">
        <v>3</v>
      </c>
      <c r="L212" s="195"/>
      <c r="M212" s="196" t="s">
        <v>3</v>
      </c>
      <c r="N212" s="197" t="s">
        <v>43</v>
      </c>
      <c r="O212" s="55"/>
      <c r="P212" s="150">
        <f>O212*H212</f>
        <v>0</v>
      </c>
      <c r="Q212" s="150">
        <v>0.07</v>
      </c>
      <c r="R212" s="150">
        <f>Q212*H212</f>
        <v>0.42000000000000004</v>
      </c>
      <c r="S212" s="150">
        <v>0</v>
      </c>
      <c r="T212" s="15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2" t="s">
        <v>187</v>
      </c>
      <c r="AT212" s="152" t="s">
        <v>427</v>
      </c>
      <c r="AU212" s="152" t="s">
        <v>82</v>
      </c>
      <c r="AY212" s="19" t="s">
        <v>145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9" t="s">
        <v>80</v>
      </c>
      <c r="BK212" s="153">
        <f>ROUND(I212*H212,2)</f>
        <v>0</v>
      </c>
      <c r="BL212" s="19" t="s">
        <v>152</v>
      </c>
      <c r="BM212" s="152" t="s">
        <v>617</v>
      </c>
    </row>
    <row r="213" spans="2:63" s="12" customFormat="1" ht="12.75">
      <c r="B213" s="127"/>
      <c r="D213" s="128" t="s">
        <v>71</v>
      </c>
      <c r="E213" s="138" t="s">
        <v>192</v>
      </c>
      <c r="F213" s="138" t="s">
        <v>197</v>
      </c>
      <c r="I213" s="130"/>
      <c r="J213" s="139">
        <f>BK213</f>
        <v>0</v>
      </c>
      <c r="L213" s="127"/>
      <c r="M213" s="132"/>
      <c r="N213" s="133"/>
      <c r="O213" s="133"/>
      <c r="P213" s="134">
        <f>SUM(P214:P258)</f>
        <v>0</v>
      </c>
      <c r="Q213" s="133"/>
      <c r="R213" s="134">
        <f>SUM(R214:R258)</f>
        <v>2.1106756499999997</v>
      </c>
      <c r="S213" s="133"/>
      <c r="T213" s="135">
        <f>SUM(T214:T258)</f>
        <v>3.1610400000000003</v>
      </c>
      <c r="AR213" s="128" t="s">
        <v>80</v>
      </c>
      <c r="AT213" s="136" t="s">
        <v>71</v>
      </c>
      <c r="AU213" s="136" t="s">
        <v>80</v>
      </c>
      <c r="AY213" s="128" t="s">
        <v>145</v>
      </c>
      <c r="BK213" s="137">
        <f>SUM(BK214:BK258)</f>
        <v>0</v>
      </c>
    </row>
    <row r="214" spans="1:65" s="2" customFormat="1" ht="48">
      <c r="A214" s="34"/>
      <c r="B214" s="140"/>
      <c r="C214" s="141" t="s">
        <v>618</v>
      </c>
      <c r="D214" s="141" t="s">
        <v>147</v>
      </c>
      <c r="E214" s="142" t="s">
        <v>619</v>
      </c>
      <c r="F214" s="143" t="s">
        <v>620</v>
      </c>
      <c r="G214" s="144" t="s">
        <v>150</v>
      </c>
      <c r="H214" s="145">
        <v>52</v>
      </c>
      <c r="I214" s="146"/>
      <c r="J214" s="147">
        <f>ROUND(I214*H214,2)</f>
        <v>0</v>
      </c>
      <c r="K214" s="143" t="s">
        <v>151</v>
      </c>
      <c r="L214" s="35"/>
      <c r="M214" s="148" t="s">
        <v>3</v>
      </c>
      <c r="N214" s="149" t="s">
        <v>43</v>
      </c>
      <c r="O214" s="55"/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2" t="s">
        <v>152</v>
      </c>
      <c r="AT214" s="152" t="s">
        <v>147</v>
      </c>
      <c r="AU214" s="152" t="s">
        <v>82</v>
      </c>
      <c r="AY214" s="19" t="s">
        <v>145</v>
      </c>
      <c r="BE214" s="153">
        <f>IF(N214="základní",J214,0)</f>
        <v>0</v>
      </c>
      <c r="BF214" s="153">
        <f>IF(N214="snížená",J214,0)</f>
        <v>0</v>
      </c>
      <c r="BG214" s="153">
        <f>IF(N214="zákl. přenesená",J214,0)</f>
        <v>0</v>
      </c>
      <c r="BH214" s="153">
        <f>IF(N214="sníž. přenesená",J214,0)</f>
        <v>0</v>
      </c>
      <c r="BI214" s="153">
        <f>IF(N214="nulová",J214,0)</f>
        <v>0</v>
      </c>
      <c r="BJ214" s="19" t="s">
        <v>80</v>
      </c>
      <c r="BK214" s="153">
        <f>ROUND(I214*H214,2)</f>
        <v>0</v>
      </c>
      <c r="BL214" s="19" t="s">
        <v>152</v>
      </c>
      <c r="BM214" s="152" t="s">
        <v>621</v>
      </c>
    </row>
    <row r="215" spans="2:51" s="13" customFormat="1" ht="22.5">
      <c r="B215" s="154"/>
      <c r="D215" s="155" t="s">
        <v>154</v>
      </c>
      <c r="E215" s="156" t="s">
        <v>3</v>
      </c>
      <c r="F215" s="157" t="s">
        <v>622</v>
      </c>
      <c r="H215" s="158">
        <v>52</v>
      </c>
      <c r="I215" s="159"/>
      <c r="L215" s="154"/>
      <c r="M215" s="160"/>
      <c r="N215" s="161"/>
      <c r="O215" s="161"/>
      <c r="P215" s="161"/>
      <c r="Q215" s="161"/>
      <c r="R215" s="161"/>
      <c r="S215" s="161"/>
      <c r="T215" s="162"/>
      <c r="AT215" s="156" t="s">
        <v>154</v>
      </c>
      <c r="AU215" s="156" t="s">
        <v>82</v>
      </c>
      <c r="AV215" s="13" t="s">
        <v>82</v>
      </c>
      <c r="AW215" s="13" t="s">
        <v>33</v>
      </c>
      <c r="AX215" s="13" t="s">
        <v>80</v>
      </c>
      <c r="AY215" s="156" t="s">
        <v>145</v>
      </c>
    </row>
    <row r="216" spans="1:65" s="2" customFormat="1" ht="48">
      <c r="A216" s="34"/>
      <c r="B216" s="140"/>
      <c r="C216" s="141" t="s">
        <v>623</v>
      </c>
      <c r="D216" s="141" t="s">
        <v>147</v>
      </c>
      <c r="E216" s="142" t="s">
        <v>624</v>
      </c>
      <c r="F216" s="143" t="s">
        <v>625</v>
      </c>
      <c r="G216" s="144" t="s">
        <v>150</v>
      </c>
      <c r="H216" s="145">
        <v>6240</v>
      </c>
      <c r="I216" s="146"/>
      <c r="J216" s="147">
        <f>ROUND(I216*H216,2)</f>
        <v>0</v>
      </c>
      <c r="K216" s="143" t="s">
        <v>151</v>
      </c>
      <c r="L216" s="35"/>
      <c r="M216" s="148" t="s">
        <v>3</v>
      </c>
      <c r="N216" s="149" t="s">
        <v>43</v>
      </c>
      <c r="O216" s="55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2" t="s">
        <v>152</v>
      </c>
      <c r="AT216" s="152" t="s">
        <v>147</v>
      </c>
      <c r="AU216" s="152" t="s">
        <v>82</v>
      </c>
      <c r="AY216" s="19" t="s">
        <v>145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9" t="s">
        <v>80</v>
      </c>
      <c r="BK216" s="153">
        <f>ROUND(I216*H216,2)</f>
        <v>0</v>
      </c>
      <c r="BL216" s="19" t="s">
        <v>152</v>
      </c>
      <c r="BM216" s="152" t="s">
        <v>626</v>
      </c>
    </row>
    <row r="217" spans="2:51" s="13" customFormat="1" ht="12">
      <c r="B217" s="154"/>
      <c r="D217" s="155" t="s">
        <v>154</v>
      </c>
      <c r="F217" s="157" t="s">
        <v>627</v>
      </c>
      <c r="H217" s="158">
        <v>6240</v>
      </c>
      <c r="I217" s="159"/>
      <c r="L217" s="154"/>
      <c r="M217" s="160"/>
      <c r="N217" s="161"/>
      <c r="O217" s="161"/>
      <c r="P217" s="161"/>
      <c r="Q217" s="161"/>
      <c r="R217" s="161"/>
      <c r="S217" s="161"/>
      <c r="T217" s="162"/>
      <c r="AT217" s="156" t="s">
        <v>154</v>
      </c>
      <c r="AU217" s="156" t="s">
        <v>82</v>
      </c>
      <c r="AV217" s="13" t="s">
        <v>82</v>
      </c>
      <c r="AW217" s="13" t="s">
        <v>4</v>
      </c>
      <c r="AX217" s="13" t="s">
        <v>80</v>
      </c>
      <c r="AY217" s="156" t="s">
        <v>145</v>
      </c>
    </row>
    <row r="218" spans="1:65" s="2" customFormat="1" ht="48">
      <c r="A218" s="34"/>
      <c r="B218" s="140"/>
      <c r="C218" s="141" t="s">
        <v>628</v>
      </c>
      <c r="D218" s="141" t="s">
        <v>147</v>
      </c>
      <c r="E218" s="142" t="s">
        <v>629</v>
      </c>
      <c r="F218" s="143" t="s">
        <v>630</v>
      </c>
      <c r="G218" s="144" t="s">
        <v>150</v>
      </c>
      <c r="H218" s="145">
        <v>51.965</v>
      </c>
      <c r="I218" s="146"/>
      <c r="J218" s="147">
        <f>ROUND(I218*H218,2)</f>
        <v>0</v>
      </c>
      <c r="K218" s="143" t="s">
        <v>151</v>
      </c>
      <c r="L218" s="35"/>
      <c r="M218" s="148" t="s">
        <v>3</v>
      </c>
      <c r="N218" s="149" t="s">
        <v>43</v>
      </c>
      <c r="O218" s="55"/>
      <c r="P218" s="150">
        <f>O218*H218</f>
        <v>0</v>
      </c>
      <c r="Q218" s="150">
        <v>0</v>
      </c>
      <c r="R218" s="150">
        <f>Q218*H218</f>
        <v>0</v>
      </c>
      <c r="S218" s="150">
        <v>0</v>
      </c>
      <c r="T218" s="15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2" t="s">
        <v>152</v>
      </c>
      <c r="AT218" s="152" t="s">
        <v>147</v>
      </c>
      <c r="AU218" s="152" t="s">
        <v>82</v>
      </c>
      <c r="AY218" s="19" t="s">
        <v>145</v>
      </c>
      <c r="BE218" s="153">
        <f>IF(N218="základní",J218,0)</f>
        <v>0</v>
      </c>
      <c r="BF218" s="153">
        <f>IF(N218="snížená",J218,0)</f>
        <v>0</v>
      </c>
      <c r="BG218" s="153">
        <f>IF(N218="zákl. přenesená",J218,0)</f>
        <v>0</v>
      </c>
      <c r="BH218" s="153">
        <f>IF(N218="sníž. přenesená",J218,0)</f>
        <v>0</v>
      </c>
      <c r="BI218" s="153">
        <f>IF(N218="nulová",J218,0)</f>
        <v>0</v>
      </c>
      <c r="BJ218" s="19" t="s">
        <v>80</v>
      </c>
      <c r="BK218" s="153">
        <f>ROUND(I218*H218,2)</f>
        <v>0</v>
      </c>
      <c r="BL218" s="19" t="s">
        <v>152</v>
      </c>
      <c r="BM218" s="152" t="s">
        <v>631</v>
      </c>
    </row>
    <row r="219" spans="1:65" s="2" customFormat="1" ht="24">
      <c r="A219" s="34"/>
      <c r="B219" s="140"/>
      <c r="C219" s="301" t="s">
        <v>632</v>
      </c>
      <c r="D219" s="301" t="s">
        <v>147</v>
      </c>
      <c r="E219" s="302" t="s">
        <v>633</v>
      </c>
      <c r="F219" s="303" t="s">
        <v>634</v>
      </c>
      <c r="G219" s="304" t="s">
        <v>150</v>
      </c>
      <c r="H219" s="305">
        <v>103.045</v>
      </c>
      <c r="I219" s="306"/>
      <c r="J219" s="306">
        <f>ROUND(I219*H219,2)</f>
        <v>0</v>
      </c>
      <c r="K219" s="303" t="s">
        <v>151</v>
      </c>
      <c r="L219" s="35"/>
      <c r="M219" s="148" t="s">
        <v>3</v>
      </c>
      <c r="N219" s="149" t="s">
        <v>43</v>
      </c>
      <c r="O219" s="55"/>
      <c r="P219" s="150">
        <f>O219*H219</f>
        <v>0</v>
      </c>
      <c r="Q219" s="150">
        <v>1E-05</v>
      </c>
      <c r="R219" s="150">
        <f>Q219*H219</f>
        <v>0.00103045</v>
      </c>
      <c r="S219" s="150">
        <v>0</v>
      </c>
      <c r="T219" s="15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2" t="s">
        <v>152</v>
      </c>
      <c r="AT219" s="152" t="s">
        <v>147</v>
      </c>
      <c r="AU219" s="152" t="s">
        <v>82</v>
      </c>
      <c r="AY219" s="19" t="s">
        <v>145</v>
      </c>
      <c r="BE219" s="153">
        <f>IF(N219="základní",J219,0)</f>
        <v>0</v>
      </c>
      <c r="BF219" s="153">
        <f>IF(N219="snížená",J219,0)</f>
        <v>0</v>
      </c>
      <c r="BG219" s="153">
        <f>IF(N219="zákl. přenesená",J219,0)</f>
        <v>0</v>
      </c>
      <c r="BH219" s="153">
        <f>IF(N219="sníž. přenesená",J219,0)</f>
        <v>0</v>
      </c>
      <c r="BI219" s="153">
        <f>IF(N219="nulová",J219,0)</f>
        <v>0</v>
      </c>
      <c r="BJ219" s="19" t="s">
        <v>80</v>
      </c>
      <c r="BK219" s="153">
        <f>ROUND(I219*H219,2)</f>
        <v>0</v>
      </c>
      <c r="BL219" s="19" t="s">
        <v>152</v>
      </c>
      <c r="BM219" s="152" t="s">
        <v>635</v>
      </c>
    </row>
    <row r="220" spans="2:51" s="13" customFormat="1" ht="12">
      <c r="B220" s="154"/>
      <c r="C220" s="307"/>
      <c r="D220" s="308" t="s">
        <v>154</v>
      </c>
      <c r="E220" s="309" t="s">
        <v>3</v>
      </c>
      <c r="F220" s="310" t="s">
        <v>636</v>
      </c>
      <c r="G220" s="307"/>
      <c r="H220" s="311">
        <v>82.565</v>
      </c>
      <c r="I220" s="312"/>
      <c r="J220" s="307"/>
      <c r="K220" s="307"/>
      <c r="L220" s="154"/>
      <c r="M220" s="160"/>
      <c r="N220" s="161"/>
      <c r="O220" s="161"/>
      <c r="P220" s="161"/>
      <c r="Q220" s="161"/>
      <c r="R220" s="161"/>
      <c r="S220" s="161"/>
      <c r="T220" s="162"/>
      <c r="AT220" s="156" t="s">
        <v>154</v>
      </c>
      <c r="AU220" s="156" t="s">
        <v>82</v>
      </c>
      <c r="AV220" s="13" t="s">
        <v>82</v>
      </c>
      <c r="AW220" s="13" t="s">
        <v>33</v>
      </c>
      <c r="AX220" s="13" t="s">
        <v>72</v>
      </c>
      <c r="AY220" s="156" t="s">
        <v>145</v>
      </c>
    </row>
    <row r="221" spans="2:51" s="13" customFormat="1" ht="12">
      <c r="B221" s="154"/>
      <c r="C221" s="307"/>
      <c r="D221" s="308" t="s">
        <v>154</v>
      </c>
      <c r="E221" s="309" t="s">
        <v>3</v>
      </c>
      <c r="F221" s="310" t="s">
        <v>637</v>
      </c>
      <c r="G221" s="307"/>
      <c r="H221" s="311">
        <v>20.48</v>
      </c>
      <c r="I221" s="312"/>
      <c r="J221" s="307"/>
      <c r="K221" s="307"/>
      <c r="L221" s="154"/>
      <c r="M221" s="160"/>
      <c r="N221" s="161"/>
      <c r="O221" s="161"/>
      <c r="P221" s="161"/>
      <c r="Q221" s="161"/>
      <c r="R221" s="161"/>
      <c r="S221" s="161"/>
      <c r="T221" s="162"/>
      <c r="AT221" s="156" t="s">
        <v>154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145</v>
      </c>
    </row>
    <row r="222" spans="2:51" s="14" customFormat="1" ht="12">
      <c r="B222" s="163"/>
      <c r="C222" s="313"/>
      <c r="D222" s="308" t="s">
        <v>154</v>
      </c>
      <c r="E222" s="314" t="s">
        <v>3</v>
      </c>
      <c r="F222" s="315" t="s">
        <v>166</v>
      </c>
      <c r="G222" s="313"/>
      <c r="H222" s="316">
        <v>103.045</v>
      </c>
      <c r="I222" s="317"/>
      <c r="J222" s="313"/>
      <c r="K222" s="313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4" t="s">
        <v>154</v>
      </c>
      <c r="AU222" s="164" t="s">
        <v>82</v>
      </c>
      <c r="AV222" s="14" t="s">
        <v>152</v>
      </c>
      <c r="AW222" s="14" t="s">
        <v>33</v>
      </c>
      <c r="AX222" s="14" t="s">
        <v>80</v>
      </c>
      <c r="AY222" s="164" t="s">
        <v>145</v>
      </c>
    </row>
    <row r="223" spans="1:65" s="2" customFormat="1" ht="36">
      <c r="A223" s="34"/>
      <c r="B223" s="140"/>
      <c r="C223" s="301" t="s">
        <v>638</v>
      </c>
      <c r="D223" s="301" t="s">
        <v>147</v>
      </c>
      <c r="E223" s="302" t="s">
        <v>639</v>
      </c>
      <c r="F223" s="303" t="s">
        <v>640</v>
      </c>
      <c r="G223" s="304" t="s">
        <v>213</v>
      </c>
      <c r="H223" s="305">
        <v>12</v>
      </c>
      <c r="I223" s="306"/>
      <c r="J223" s="306">
        <f>ROUND(I223*H223,2)</f>
        <v>0</v>
      </c>
      <c r="K223" s="303" t="s">
        <v>151</v>
      </c>
      <c r="L223" s="35"/>
      <c r="M223" s="148" t="s">
        <v>3</v>
      </c>
      <c r="N223" s="149" t="s">
        <v>43</v>
      </c>
      <c r="O223" s="55"/>
      <c r="P223" s="150">
        <f>O223*H223</f>
        <v>0</v>
      </c>
      <c r="Q223" s="150">
        <v>1E-05</v>
      </c>
      <c r="R223" s="150">
        <f>Q223*H223</f>
        <v>0.00012000000000000002</v>
      </c>
      <c r="S223" s="150">
        <v>0</v>
      </c>
      <c r="T223" s="15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2" t="s">
        <v>152</v>
      </c>
      <c r="AT223" s="152" t="s">
        <v>147</v>
      </c>
      <c r="AU223" s="152" t="s">
        <v>82</v>
      </c>
      <c r="AY223" s="19" t="s">
        <v>145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19" t="s">
        <v>80</v>
      </c>
      <c r="BK223" s="153">
        <f>ROUND(I223*H223,2)</f>
        <v>0</v>
      </c>
      <c r="BL223" s="19" t="s">
        <v>152</v>
      </c>
      <c r="BM223" s="152" t="s">
        <v>641</v>
      </c>
    </row>
    <row r="224" spans="2:51" s="13" customFormat="1" ht="12">
      <c r="B224" s="154"/>
      <c r="C224" s="307"/>
      <c r="D224" s="308" t="s">
        <v>154</v>
      </c>
      <c r="E224" s="309" t="s">
        <v>3</v>
      </c>
      <c r="F224" s="310" t="s">
        <v>642</v>
      </c>
      <c r="G224" s="307"/>
      <c r="H224" s="311">
        <v>12</v>
      </c>
      <c r="I224" s="312"/>
      <c r="J224" s="307"/>
      <c r="K224" s="307"/>
      <c r="L224" s="154"/>
      <c r="M224" s="160"/>
      <c r="N224" s="161"/>
      <c r="O224" s="161"/>
      <c r="P224" s="161"/>
      <c r="Q224" s="161"/>
      <c r="R224" s="161"/>
      <c r="S224" s="161"/>
      <c r="T224" s="162"/>
      <c r="AT224" s="156" t="s">
        <v>154</v>
      </c>
      <c r="AU224" s="156" t="s">
        <v>82</v>
      </c>
      <c r="AV224" s="13" t="s">
        <v>82</v>
      </c>
      <c r="AW224" s="13" t="s">
        <v>33</v>
      </c>
      <c r="AX224" s="13" t="s">
        <v>80</v>
      </c>
      <c r="AY224" s="156" t="s">
        <v>145</v>
      </c>
    </row>
    <row r="225" spans="1:65" s="2" customFormat="1" ht="36">
      <c r="A225" s="34"/>
      <c r="B225" s="140"/>
      <c r="C225" s="301" t="s">
        <v>643</v>
      </c>
      <c r="D225" s="301" t="s">
        <v>147</v>
      </c>
      <c r="E225" s="302" t="s">
        <v>644</v>
      </c>
      <c r="F225" s="303" t="s">
        <v>645</v>
      </c>
      <c r="G225" s="304" t="s">
        <v>213</v>
      </c>
      <c r="H225" s="305">
        <v>8</v>
      </c>
      <c r="I225" s="306"/>
      <c r="J225" s="306">
        <f>ROUND(I225*H225,2)</f>
        <v>0</v>
      </c>
      <c r="K225" s="303" t="s">
        <v>151</v>
      </c>
      <c r="L225" s="35"/>
      <c r="M225" s="148" t="s">
        <v>3</v>
      </c>
      <c r="N225" s="149" t="s">
        <v>43</v>
      </c>
      <c r="O225" s="55"/>
      <c r="P225" s="150">
        <f>O225*H225</f>
        <v>0</v>
      </c>
      <c r="Q225" s="150">
        <v>1E-05</v>
      </c>
      <c r="R225" s="150">
        <f>Q225*H225</f>
        <v>8E-05</v>
      </c>
      <c r="S225" s="150">
        <v>0</v>
      </c>
      <c r="T225" s="15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2" t="s">
        <v>152</v>
      </c>
      <c r="AT225" s="152" t="s">
        <v>147</v>
      </c>
      <c r="AU225" s="152" t="s">
        <v>82</v>
      </c>
      <c r="AY225" s="19" t="s">
        <v>145</v>
      </c>
      <c r="BE225" s="153">
        <f>IF(N225="základní",J225,0)</f>
        <v>0</v>
      </c>
      <c r="BF225" s="153">
        <f>IF(N225="snížená",J225,0)</f>
        <v>0</v>
      </c>
      <c r="BG225" s="153">
        <f>IF(N225="zákl. přenesená",J225,0)</f>
        <v>0</v>
      </c>
      <c r="BH225" s="153">
        <f>IF(N225="sníž. přenesená",J225,0)</f>
        <v>0</v>
      </c>
      <c r="BI225" s="153">
        <f>IF(N225="nulová",J225,0)</f>
        <v>0</v>
      </c>
      <c r="BJ225" s="19" t="s">
        <v>80</v>
      </c>
      <c r="BK225" s="153">
        <f>ROUND(I225*H225,2)</f>
        <v>0</v>
      </c>
      <c r="BL225" s="19" t="s">
        <v>152</v>
      </c>
      <c r="BM225" s="152" t="s">
        <v>646</v>
      </c>
    </row>
    <row r="226" spans="2:51" s="13" customFormat="1" ht="12">
      <c r="B226" s="154"/>
      <c r="C226" s="307"/>
      <c r="D226" s="308" t="s">
        <v>154</v>
      </c>
      <c r="E226" s="309" t="s">
        <v>3</v>
      </c>
      <c r="F226" s="310" t="s">
        <v>647</v>
      </c>
      <c r="G226" s="307"/>
      <c r="H226" s="311">
        <v>8</v>
      </c>
      <c r="I226" s="312"/>
      <c r="J226" s="307"/>
      <c r="K226" s="307"/>
      <c r="L226" s="154"/>
      <c r="M226" s="160"/>
      <c r="N226" s="161"/>
      <c r="O226" s="161"/>
      <c r="P226" s="161"/>
      <c r="Q226" s="161"/>
      <c r="R226" s="161"/>
      <c r="S226" s="161"/>
      <c r="T226" s="162"/>
      <c r="AT226" s="156" t="s">
        <v>154</v>
      </c>
      <c r="AU226" s="156" t="s">
        <v>82</v>
      </c>
      <c r="AV226" s="13" t="s">
        <v>82</v>
      </c>
      <c r="AW226" s="13" t="s">
        <v>33</v>
      </c>
      <c r="AX226" s="13" t="s">
        <v>80</v>
      </c>
      <c r="AY226" s="156" t="s">
        <v>145</v>
      </c>
    </row>
    <row r="227" spans="1:65" s="2" customFormat="1" ht="36">
      <c r="A227" s="34"/>
      <c r="B227" s="140"/>
      <c r="C227" s="301" t="s">
        <v>648</v>
      </c>
      <c r="D227" s="301" t="s">
        <v>147</v>
      </c>
      <c r="E227" s="302" t="s">
        <v>649</v>
      </c>
      <c r="F227" s="303" t="s">
        <v>650</v>
      </c>
      <c r="G227" s="304" t="s">
        <v>213</v>
      </c>
      <c r="H227" s="305">
        <v>26</v>
      </c>
      <c r="I227" s="306"/>
      <c r="J227" s="306">
        <f>ROUND(I227*H227,2)</f>
        <v>0</v>
      </c>
      <c r="K227" s="303" t="s">
        <v>3</v>
      </c>
      <c r="L227" s="35"/>
      <c r="M227" s="148" t="s">
        <v>3</v>
      </c>
      <c r="N227" s="149" t="s">
        <v>43</v>
      </c>
      <c r="O227" s="55"/>
      <c r="P227" s="150">
        <f>O227*H227</f>
        <v>0</v>
      </c>
      <c r="Q227" s="150">
        <v>5E-05</v>
      </c>
      <c r="R227" s="150">
        <f>Q227*H227</f>
        <v>0.0013000000000000002</v>
      </c>
      <c r="S227" s="150">
        <v>0</v>
      </c>
      <c r="T227" s="15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2" t="s">
        <v>152</v>
      </c>
      <c r="AT227" s="152" t="s">
        <v>147</v>
      </c>
      <c r="AU227" s="152" t="s">
        <v>82</v>
      </c>
      <c r="AY227" s="19" t="s">
        <v>145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9" t="s">
        <v>80</v>
      </c>
      <c r="BK227" s="153">
        <f>ROUND(I227*H227,2)</f>
        <v>0</v>
      </c>
      <c r="BL227" s="19" t="s">
        <v>152</v>
      </c>
      <c r="BM227" s="152" t="s">
        <v>651</v>
      </c>
    </row>
    <row r="228" spans="2:51" s="13" customFormat="1" ht="12">
      <c r="B228" s="154"/>
      <c r="C228" s="307"/>
      <c r="D228" s="308" t="s">
        <v>154</v>
      </c>
      <c r="E228" s="309" t="s">
        <v>3</v>
      </c>
      <c r="F228" s="310" t="s">
        <v>652</v>
      </c>
      <c r="G228" s="307"/>
      <c r="H228" s="311">
        <v>16</v>
      </c>
      <c r="I228" s="312"/>
      <c r="J228" s="307"/>
      <c r="K228" s="307"/>
      <c r="L228" s="154"/>
      <c r="M228" s="160"/>
      <c r="N228" s="161"/>
      <c r="O228" s="161"/>
      <c r="P228" s="161"/>
      <c r="Q228" s="161"/>
      <c r="R228" s="161"/>
      <c r="S228" s="161"/>
      <c r="T228" s="162"/>
      <c r="AT228" s="156" t="s">
        <v>154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145</v>
      </c>
    </row>
    <row r="229" spans="2:51" s="13" customFormat="1" ht="12">
      <c r="B229" s="154"/>
      <c r="C229" s="307"/>
      <c r="D229" s="308" t="s">
        <v>154</v>
      </c>
      <c r="E229" s="309" t="s">
        <v>3</v>
      </c>
      <c r="F229" s="310" t="s">
        <v>653</v>
      </c>
      <c r="G229" s="307"/>
      <c r="H229" s="311">
        <v>10</v>
      </c>
      <c r="I229" s="312"/>
      <c r="J229" s="307"/>
      <c r="K229" s="307"/>
      <c r="L229" s="154"/>
      <c r="M229" s="160"/>
      <c r="N229" s="161"/>
      <c r="O229" s="161"/>
      <c r="P229" s="161"/>
      <c r="Q229" s="161"/>
      <c r="R229" s="161"/>
      <c r="S229" s="161"/>
      <c r="T229" s="162"/>
      <c r="AT229" s="156" t="s">
        <v>154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145</v>
      </c>
    </row>
    <row r="230" spans="2:51" s="14" customFormat="1" ht="12">
      <c r="B230" s="163"/>
      <c r="C230" s="313"/>
      <c r="D230" s="308" t="s">
        <v>154</v>
      </c>
      <c r="E230" s="314" t="s">
        <v>3</v>
      </c>
      <c r="F230" s="315" t="s">
        <v>166</v>
      </c>
      <c r="G230" s="313"/>
      <c r="H230" s="316">
        <v>26</v>
      </c>
      <c r="I230" s="317"/>
      <c r="J230" s="313"/>
      <c r="K230" s="313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4" t="s">
        <v>154</v>
      </c>
      <c r="AU230" s="164" t="s">
        <v>82</v>
      </c>
      <c r="AV230" s="14" t="s">
        <v>152</v>
      </c>
      <c r="AW230" s="14" t="s">
        <v>33</v>
      </c>
      <c r="AX230" s="14" t="s">
        <v>80</v>
      </c>
      <c r="AY230" s="164" t="s">
        <v>145</v>
      </c>
    </row>
    <row r="231" spans="1:65" s="2" customFormat="1" ht="24">
      <c r="A231" s="34"/>
      <c r="B231" s="140"/>
      <c r="C231" s="301" t="s">
        <v>654</v>
      </c>
      <c r="D231" s="301" t="s">
        <v>147</v>
      </c>
      <c r="E231" s="302" t="s">
        <v>655</v>
      </c>
      <c r="F231" s="303" t="s">
        <v>2540</v>
      </c>
      <c r="G231" s="304" t="s">
        <v>235</v>
      </c>
      <c r="H231" s="305">
        <v>3.6</v>
      </c>
      <c r="I231" s="306"/>
      <c r="J231" s="306">
        <f>ROUND(I231*H231,2)</f>
        <v>0</v>
      </c>
      <c r="K231" s="303" t="s">
        <v>151</v>
      </c>
      <c r="L231" s="35"/>
      <c r="M231" s="148" t="s">
        <v>3</v>
      </c>
      <c r="N231" s="149" t="s">
        <v>43</v>
      </c>
      <c r="O231" s="55"/>
      <c r="P231" s="150">
        <f>O231*H231</f>
        <v>0</v>
      </c>
      <c r="Q231" s="150">
        <v>2E-05</v>
      </c>
      <c r="R231" s="150">
        <f>Q231*H231</f>
        <v>7.2E-05</v>
      </c>
      <c r="S231" s="150">
        <v>0.001</v>
      </c>
      <c r="T231" s="151">
        <f>S231*H231</f>
        <v>0.0036000000000000003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2" t="s">
        <v>152</v>
      </c>
      <c r="AT231" s="152" t="s">
        <v>147</v>
      </c>
      <c r="AU231" s="152" t="s">
        <v>82</v>
      </c>
      <c r="AY231" s="19" t="s">
        <v>145</v>
      </c>
      <c r="BE231" s="153">
        <f>IF(N231="základní",J231,0)</f>
        <v>0</v>
      </c>
      <c r="BF231" s="153">
        <f>IF(N231="snížená",J231,0)</f>
        <v>0</v>
      </c>
      <c r="BG231" s="153">
        <f>IF(N231="zákl. přenesená",J231,0)</f>
        <v>0</v>
      </c>
      <c r="BH231" s="153">
        <f>IF(N231="sníž. přenesená",J231,0)</f>
        <v>0</v>
      </c>
      <c r="BI231" s="153">
        <f>IF(N231="nulová",J231,0)</f>
        <v>0</v>
      </c>
      <c r="BJ231" s="19" t="s">
        <v>80</v>
      </c>
      <c r="BK231" s="153">
        <f>ROUND(I231*H231,2)</f>
        <v>0</v>
      </c>
      <c r="BL231" s="19" t="s">
        <v>152</v>
      </c>
      <c r="BM231" s="152" t="s">
        <v>656</v>
      </c>
    </row>
    <row r="232" spans="2:51" s="13" customFormat="1" ht="12">
      <c r="B232" s="154"/>
      <c r="C232" s="307"/>
      <c r="D232" s="308" t="s">
        <v>154</v>
      </c>
      <c r="E232" s="309" t="s">
        <v>3</v>
      </c>
      <c r="F232" s="310" t="s">
        <v>657</v>
      </c>
      <c r="G232" s="307"/>
      <c r="H232" s="311">
        <v>3.6</v>
      </c>
      <c r="I232" s="312"/>
      <c r="J232" s="307"/>
      <c r="K232" s="307"/>
      <c r="L232" s="154"/>
      <c r="M232" s="160"/>
      <c r="N232" s="161"/>
      <c r="O232" s="161"/>
      <c r="P232" s="161"/>
      <c r="Q232" s="161"/>
      <c r="R232" s="161"/>
      <c r="S232" s="161"/>
      <c r="T232" s="162"/>
      <c r="AT232" s="156" t="s">
        <v>154</v>
      </c>
      <c r="AU232" s="156" t="s">
        <v>82</v>
      </c>
      <c r="AV232" s="13" t="s">
        <v>82</v>
      </c>
      <c r="AW232" s="13" t="s">
        <v>33</v>
      </c>
      <c r="AX232" s="13" t="s">
        <v>80</v>
      </c>
      <c r="AY232" s="156" t="s">
        <v>145</v>
      </c>
    </row>
    <row r="233" spans="1:65" s="2" customFormat="1" ht="24">
      <c r="A233" s="34"/>
      <c r="B233" s="140"/>
      <c r="C233" s="301" t="s">
        <v>658</v>
      </c>
      <c r="D233" s="301" t="s">
        <v>147</v>
      </c>
      <c r="E233" s="302" t="s">
        <v>659</v>
      </c>
      <c r="F233" s="303" t="s">
        <v>2539</v>
      </c>
      <c r="G233" s="304" t="s">
        <v>150</v>
      </c>
      <c r="H233" s="305">
        <v>17.304</v>
      </c>
      <c r="I233" s="306"/>
      <c r="J233" s="306">
        <f>ROUND(I233*H233,2)</f>
        <v>0</v>
      </c>
      <c r="K233" s="303" t="s">
        <v>151</v>
      </c>
      <c r="L233" s="35"/>
      <c r="M233" s="148" t="s">
        <v>3</v>
      </c>
      <c r="N233" s="149" t="s">
        <v>43</v>
      </c>
      <c r="O233" s="55"/>
      <c r="P233" s="150">
        <f>O233*H233</f>
        <v>0</v>
      </c>
      <c r="Q233" s="150">
        <v>0</v>
      </c>
      <c r="R233" s="150">
        <f>Q233*H233</f>
        <v>0</v>
      </c>
      <c r="S233" s="150">
        <v>0.066</v>
      </c>
      <c r="T233" s="151">
        <f>S233*H233</f>
        <v>1.142064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2" t="s">
        <v>152</v>
      </c>
      <c r="AT233" s="152" t="s">
        <v>147</v>
      </c>
      <c r="AU233" s="152" t="s">
        <v>82</v>
      </c>
      <c r="AY233" s="19" t="s">
        <v>145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9" t="s">
        <v>80</v>
      </c>
      <c r="BK233" s="153">
        <f>ROUND(I233*H233,2)</f>
        <v>0</v>
      </c>
      <c r="BL233" s="19" t="s">
        <v>152</v>
      </c>
      <c r="BM233" s="152" t="s">
        <v>660</v>
      </c>
    </row>
    <row r="234" spans="2:51" s="13" customFormat="1" ht="12">
      <c r="B234" s="154"/>
      <c r="C234" s="307"/>
      <c r="D234" s="308" t="s">
        <v>154</v>
      </c>
      <c r="E234" s="309" t="s">
        <v>3</v>
      </c>
      <c r="F234" s="310" t="s">
        <v>661</v>
      </c>
      <c r="G234" s="307"/>
      <c r="H234" s="311">
        <v>17.304</v>
      </c>
      <c r="I234" s="312"/>
      <c r="J234" s="307"/>
      <c r="K234" s="307"/>
      <c r="L234" s="154"/>
      <c r="M234" s="160"/>
      <c r="N234" s="161"/>
      <c r="O234" s="161"/>
      <c r="P234" s="161"/>
      <c r="Q234" s="161"/>
      <c r="R234" s="161"/>
      <c r="S234" s="161"/>
      <c r="T234" s="162"/>
      <c r="AT234" s="156" t="s">
        <v>154</v>
      </c>
      <c r="AU234" s="156" t="s">
        <v>82</v>
      </c>
      <c r="AV234" s="13" t="s">
        <v>82</v>
      </c>
      <c r="AW234" s="13" t="s">
        <v>33</v>
      </c>
      <c r="AX234" s="13" t="s">
        <v>80</v>
      </c>
      <c r="AY234" s="156" t="s">
        <v>145</v>
      </c>
    </row>
    <row r="235" spans="1:65" s="2" customFormat="1" ht="36">
      <c r="A235" s="34"/>
      <c r="B235" s="140"/>
      <c r="C235" s="301" t="s">
        <v>662</v>
      </c>
      <c r="D235" s="301" t="s">
        <v>147</v>
      </c>
      <c r="E235" s="302" t="s">
        <v>663</v>
      </c>
      <c r="F235" s="303" t="s">
        <v>2538</v>
      </c>
      <c r="G235" s="304" t="s">
        <v>150</v>
      </c>
      <c r="H235" s="305">
        <v>30.536</v>
      </c>
      <c r="I235" s="306"/>
      <c r="J235" s="306">
        <f>ROUND(I235*H235,2)</f>
        <v>0</v>
      </c>
      <c r="K235" s="303" t="s">
        <v>151</v>
      </c>
      <c r="L235" s="35"/>
      <c r="M235" s="148" t="s">
        <v>3</v>
      </c>
      <c r="N235" s="149" t="s">
        <v>43</v>
      </c>
      <c r="O235" s="55"/>
      <c r="P235" s="150">
        <f>O235*H235</f>
        <v>0</v>
      </c>
      <c r="Q235" s="150">
        <v>0</v>
      </c>
      <c r="R235" s="150">
        <f>Q235*H235</f>
        <v>0</v>
      </c>
      <c r="S235" s="150">
        <v>0.066</v>
      </c>
      <c r="T235" s="151">
        <f>S235*H235</f>
        <v>2.0153760000000003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2" t="s">
        <v>152</v>
      </c>
      <c r="AT235" s="152" t="s">
        <v>147</v>
      </c>
      <c r="AU235" s="152" t="s">
        <v>82</v>
      </c>
      <c r="AY235" s="19" t="s">
        <v>145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19" t="s">
        <v>80</v>
      </c>
      <c r="BK235" s="153">
        <f>ROUND(I235*H235,2)</f>
        <v>0</v>
      </c>
      <c r="BL235" s="19" t="s">
        <v>152</v>
      </c>
      <c r="BM235" s="152" t="s">
        <v>664</v>
      </c>
    </row>
    <row r="236" spans="2:51" s="13" customFormat="1" ht="12">
      <c r="B236" s="154"/>
      <c r="C236" s="307"/>
      <c r="D236" s="308" t="s">
        <v>154</v>
      </c>
      <c r="E236" s="309" t="s">
        <v>3</v>
      </c>
      <c r="F236" s="310" t="s">
        <v>665</v>
      </c>
      <c r="G236" s="307"/>
      <c r="H236" s="311">
        <v>30.536</v>
      </c>
      <c r="I236" s="312"/>
      <c r="J236" s="307"/>
      <c r="K236" s="307"/>
      <c r="L236" s="154"/>
      <c r="M236" s="160"/>
      <c r="N236" s="161"/>
      <c r="O236" s="161"/>
      <c r="P236" s="161"/>
      <c r="Q236" s="161"/>
      <c r="R236" s="161"/>
      <c r="S236" s="161"/>
      <c r="T236" s="162"/>
      <c r="AT236" s="156" t="s">
        <v>154</v>
      </c>
      <c r="AU236" s="156" t="s">
        <v>82</v>
      </c>
      <c r="AV236" s="13" t="s">
        <v>82</v>
      </c>
      <c r="AW236" s="13" t="s">
        <v>33</v>
      </c>
      <c r="AX236" s="13" t="s">
        <v>80</v>
      </c>
      <c r="AY236" s="156" t="s">
        <v>145</v>
      </c>
    </row>
    <row r="237" spans="1:65" s="2" customFormat="1" ht="24">
      <c r="A237" s="34"/>
      <c r="B237" s="140"/>
      <c r="C237" s="301" t="s">
        <v>666</v>
      </c>
      <c r="D237" s="301" t="s">
        <v>147</v>
      </c>
      <c r="E237" s="302" t="s">
        <v>667</v>
      </c>
      <c r="F237" s="303" t="s">
        <v>2537</v>
      </c>
      <c r="G237" s="304" t="s">
        <v>150</v>
      </c>
      <c r="H237" s="305">
        <v>250.524</v>
      </c>
      <c r="I237" s="306"/>
      <c r="J237" s="306">
        <f>ROUND(I237*H237,2)</f>
        <v>0</v>
      </c>
      <c r="K237" s="303" t="s">
        <v>151</v>
      </c>
      <c r="L237" s="35"/>
      <c r="M237" s="148" t="s">
        <v>3</v>
      </c>
      <c r="N237" s="149" t="s">
        <v>43</v>
      </c>
      <c r="O237" s="55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2" t="s">
        <v>152</v>
      </c>
      <c r="AT237" s="152" t="s">
        <v>147</v>
      </c>
      <c r="AU237" s="152" t="s">
        <v>82</v>
      </c>
      <c r="AY237" s="19" t="s">
        <v>145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9" t="s">
        <v>80</v>
      </c>
      <c r="BK237" s="153">
        <f>ROUND(I237*H237,2)</f>
        <v>0</v>
      </c>
      <c r="BL237" s="19" t="s">
        <v>152</v>
      </c>
      <c r="BM237" s="152" t="s">
        <v>669</v>
      </c>
    </row>
    <row r="238" spans="2:51" s="13" customFormat="1" ht="12">
      <c r="B238" s="154"/>
      <c r="C238" s="307"/>
      <c r="D238" s="308" t="s">
        <v>154</v>
      </c>
      <c r="E238" s="309" t="s">
        <v>3</v>
      </c>
      <c r="F238" s="310" t="s">
        <v>670</v>
      </c>
      <c r="G238" s="307"/>
      <c r="H238" s="311">
        <v>250.524</v>
      </c>
      <c r="I238" s="312"/>
      <c r="J238" s="307"/>
      <c r="K238" s="307"/>
      <c r="L238" s="154"/>
      <c r="M238" s="160"/>
      <c r="N238" s="161"/>
      <c r="O238" s="161"/>
      <c r="P238" s="161"/>
      <c r="Q238" s="161"/>
      <c r="R238" s="161"/>
      <c r="S238" s="161"/>
      <c r="T238" s="162"/>
      <c r="AT238" s="156" t="s">
        <v>154</v>
      </c>
      <c r="AU238" s="156" t="s">
        <v>82</v>
      </c>
      <c r="AV238" s="13" t="s">
        <v>82</v>
      </c>
      <c r="AW238" s="13" t="s">
        <v>33</v>
      </c>
      <c r="AX238" s="13" t="s">
        <v>80</v>
      </c>
      <c r="AY238" s="156" t="s">
        <v>145</v>
      </c>
    </row>
    <row r="239" spans="1:65" s="2" customFormat="1" ht="36">
      <c r="A239" s="34"/>
      <c r="B239" s="140"/>
      <c r="C239" s="301" t="s">
        <v>671</v>
      </c>
      <c r="D239" s="301" t="s">
        <v>147</v>
      </c>
      <c r="E239" s="302" t="s">
        <v>672</v>
      </c>
      <c r="F239" s="303" t="s">
        <v>2536</v>
      </c>
      <c r="G239" s="304" t="s">
        <v>150</v>
      </c>
      <c r="H239" s="305">
        <v>17.304</v>
      </c>
      <c r="I239" s="306"/>
      <c r="J239" s="306">
        <f>ROUND(I239*H239,2)</f>
        <v>0</v>
      </c>
      <c r="K239" s="303" t="s">
        <v>151</v>
      </c>
      <c r="L239" s="35"/>
      <c r="M239" s="148" t="s">
        <v>3</v>
      </c>
      <c r="N239" s="149" t="s">
        <v>43</v>
      </c>
      <c r="O239" s="55"/>
      <c r="P239" s="150">
        <f>O239*H239</f>
        <v>0</v>
      </c>
      <c r="Q239" s="150">
        <v>0.03885</v>
      </c>
      <c r="R239" s="150">
        <f>Q239*H239</f>
        <v>0.6722604</v>
      </c>
      <c r="S239" s="150">
        <v>0</v>
      </c>
      <c r="T239" s="15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2" t="s">
        <v>152</v>
      </c>
      <c r="AT239" s="152" t="s">
        <v>147</v>
      </c>
      <c r="AU239" s="152" t="s">
        <v>82</v>
      </c>
      <c r="AY239" s="19" t="s">
        <v>145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9" t="s">
        <v>80</v>
      </c>
      <c r="BK239" s="153">
        <f>ROUND(I239*H239,2)</f>
        <v>0</v>
      </c>
      <c r="BL239" s="19" t="s">
        <v>152</v>
      </c>
      <c r="BM239" s="152" t="s">
        <v>673</v>
      </c>
    </row>
    <row r="240" spans="1:47" s="2" customFormat="1" ht="19.5">
      <c r="A240" s="34"/>
      <c r="B240" s="35"/>
      <c r="C240" s="318"/>
      <c r="D240" s="308" t="s">
        <v>202</v>
      </c>
      <c r="E240" s="318"/>
      <c r="F240" s="319" t="s">
        <v>674</v>
      </c>
      <c r="G240" s="318"/>
      <c r="H240" s="318"/>
      <c r="I240" s="320"/>
      <c r="J240" s="318"/>
      <c r="K240" s="318"/>
      <c r="L240" s="35"/>
      <c r="M240" s="173"/>
      <c r="N240" s="174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202</v>
      </c>
      <c r="AU240" s="19" t="s">
        <v>82</v>
      </c>
    </row>
    <row r="241" spans="2:51" s="13" customFormat="1" ht="12">
      <c r="B241" s="154"/>
      <c r="C241" s="307"/>
      <c r="D241" s="308" t="s">
        <v>154</v>
      </c>
      <c r="E241" s="309" t="s">
        <v>3</v>
      </c>
      <c r="F241" s="310" t="s">
        <v>675</v>
      </c>
      <c r="G241" s="307"/>
      <c r="H241" s="311">
        <v>17.304</v>
      </c>
      <c r="I241" s="312"/>
      <c r="J241" s="307"/>
      <c r="K241" s="307"/>
      <c r="L241" s="154"/>
      <c r="M241" s="160"/>
      <c r="N241" s="161"/>
      <c r="O241" s="161"/>
      <c r="P241" s="161"/>
      <c r="Q241" s="161"/>
      <c r="R241" s="161"/>
      <c r="S241" s="161"/>
      <c r="T241" s="162"/>
      <c r="AT241" s="156" t="s">
        <v>154</v>
      </c>
      <c r="AU241" s="156" t="s">
        <v>82</v>
      </c>
      <c r="AV241" s="13" t="s">
        <v>82</v>
      </c>
      <c r="AW241" s="13" t="s">
        <v>33</v>
      </c>
      <c r="AX241" s="13" t="s">
        <v>80</v>
      </c>
      <c r="AY241" s="156" t="s">
        <v>145</v>
      </c>
    </row>
    <row r="242" spans="1:65" s="2" customFormat="1" ht="36">
      <c r="A242" s="34"/>
      <c r="B242" s="140"/>
      <c r="C242" s="301" t="s">
        <v>676</v>
      </c>
      <c r="D242" s="301" t="s">
        <v>147</v>
      </c>
      <c r="E242" s="302" t="s">
        <v>672</v>
      </c>
      <c r="F242" s="303" t="s">
        <v>2536</v>
      </c>
      <c r="G242" s="304" t="s">
        <v>150</v>
      </c>
      <c r="H242" s="305">
        <v>1.92</v>
      </c>
      <c r="I242" s="306"/>
      <c r="J242" s="306">
        <f>ROUND(I242*H242,2)</f>
        <v>0</v>
      </c>
      <c r="K242" s="303" t="s">
        <v>151</v>
      </c>
      <c r="L242" s="35"/>
      <c r="M242" s="148" t="s">
        <v>3</v>
      </c>
      <c r="N242" s="149" t="s">
        <v>43</v>
      </c>
      <c r="O242" s="55"/>
      <c r="P242" s="150">
        <f>O242*H242</f>
        <v>0</v>
      </c>
      <c r="Q242" s="150">
        <v>0.03885</v>
      </c>
      <c r="R242" s="150">
        <f>Q242*H242</f>
        <v>0.074592</v>
      </c>
      <c r="S242" s="150">
        <v>0</v>
      </c>
      <c r="T242" s="15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2" t="s">
        <v>152</v>
      </c>
      <c r="AT242" s="152" t="s">
        <v>147</v>
      </c>
      <c r="AU242" s="152" t="s">
        <v>82</v>
      </c>
      <c r="AY242" s="19" t="s">
        <v>145</v>
      </c>
      <c r="BE242" s="153">
        <f>IF(N242="základní",J242,0)</f>
        <v>0</v>
      </c>
      <c r="BF242" s="153">
        <f>IF(N242="snížená",J242,0)</f>
        <v>0</v>
      </c>
      <c r="BG242" s="153">
        <f>IF(N242="zákl. přenesená",J242,0)</f>
        <v>0</v>
      </c>
      <c r="BH242" s="153">
        <f>IF(N242="sníž. přenesená",J242,0)</f>
        <v>0</v>
      </c>
      <c r="BI242" s="153">
        <f>IF(N242="nulová",J242,0)</f>
        <v>0</v>
      </c>
      <c r="BJ242" s="19" t="s">
        <v>80</v>
      </c>
      <c r="BK242" s="153">
        <f>ROUND(I242*H242,2)</f>
        <v>0</v>
      </c>
      <c r="BL242" s="19" t="s">
        <v>152</v>
      </c>
      <c r="BM242" s="152" t="s">
        <v>677</v>
      </c>
    </row>
    <row r="243" spans="1:47" s="2" customFormat="1" ht="19.5">
      <c r="A243" s="34"/>
      <c r="B243" s="35"/>
      <c r="C243" s="318"/>
      <c r="D243" s="308" t="s">
        <v>202</v>
      </c>
      <c r="E243" s="318"/>
      <c r="F243" s="319" t="s">
        <v>678</v>
      </c>
      <c r="G243" s="318"/>
      <c r="H243" s="318"/>
      <c r="I243" s="320"/>
      <c r="J243" s="318"/>
      <c r="K243" s="318"/>
      <c r="L243" s="35"/>
      <c r="M243" s="173"/>
      <c r="N243" s="174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202</v>
      </c>
      <c r="AU243" s="19" t="s">
        <v>82</v>
      </c>
    </row>
    <row r="244" spans="2:51" s="13" customFormat="1" ht="12">
      <c r="B244" s="154"/>
      <c r="C244" s="307"/>
      <c r="D244" s="308" t="s">
        <v>154</v>
      </c>
      <c r="E244" s="309" t="s">
        <v>3</v>
      </c>
      <c r="F244" s="310" t="s">
        <v>679</v>
      </c>
      <c r="G244" s="307"/>
      <c r="H244" s="311">
        <v>1.92</v>
      </c>
      <c r="I244" s="312"/>
      <c r="J244" s="307"/>
      <c r="K244" s="307"/>
      <c r="L244" s="154"/>
      <c r="M244" s="160"/>
      <c r="N244" s="161"/>
      <c r="O244" s="161"/>
      <c r="P244" s="161"/>
      <c r="Q244" s="161"/>
      <c r="R244" s="161"/>
      <c r="S244" s="161"/>
      <c r="T244" s="162"/>
      <c r="AT244" s="156" t="s">
        <v>154</v>
      </c>
      <c r="AU244" s="156" t="s">
        <v>82</v>
      </c>
      <c r="AV244" s="13" t="s">
        <v>82</v>
      </c>
      <c r="AW244" s="13" t="s">
        <v>33</v>
      </c>
      <c r="AX244" s="13" t="s">
        <v>80</v>
      </c>
      <c r="AY244" s="156" t="s">
        <v>145</v>
      </c>
    </row>
    <row r="245" spans="1:65" s="2" customFormat="1" ht="48">
      <c r="A245" s="34"/>
      <c r="B245" s="140"/>
      <c r="C245" s="301" t="s">
        <v>680</v>
      </c>
      <c r="D245" s="301" t="s">
        <v>147</v>
      </c>
      <c r="E245" s="302" t="s">
        <v>681</v>
      </c>
      <c r="F245" s="303" t="s">
        <v>2535</v>
      </c>
      <c r="G245" s="304" t="s">
        <v>150</v>
      </c>
      <c r="H245" s="305">
        <v>30.536</v>
      </c>
      <c r="I245" s="306"/>
      <c r="J245" s="306">
        <f>ROUND(I245*H245,2)</f>
        <v>0</v>
      </c>
      <c r="K245" s="303" t="s">
        <v>151</v>
      </c>
      <c r="L245" s="35"/>
      <c r="M245" s="148" t="s">
        <v>3</v>
      </c>
      <c r="N245" s="149" t="s">
        <v>43</v>
      </c>
      <c r="O245" s="55"/>
      <c r="P245" s="150">
        <f>O245*H245</f>
        <v>0</v>
      </c>
      <c r="Q245" s="150">
        <v>0.0399</v>
      </c>
      <c r="R245" s="150">
        <f>Q245*H245</f>
        <v>1.2183864</v>
      </c>
      <c r="S245" s="150">
        <v>0</v>
      </c>
      <c r="T245" s="15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2" t="s">
        <v>152</v>
      </c>
      <c r="AT245" s="152" t="s">
        <v>147</v>
      </c>
      <c r="AU245" s="152" t="s">
        <v>82</v>
      </c>
      <c r="AY245" s="19" t="s">
        <v>145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9" t="s">
        <v>80</v>
      </c>
      <c r="BK245" s="153">
        <f>ROUND(I245*H245,2)</f>
        <v>0</v>
      </c>
      <c r="BL245" s="19" t="s">
        <v>152</v>
      </c>
      <c r="BM245" s="152" t="s">
        <v>682</v>
      </c>
    </row>
    <row r="246" spans="2:51" s="13" customFormat="1" ht="12">
      <c r="B246" s="154"/>
      <c r="C246" s="307"/>
      <c r="D246" s="308" t="s">
        <v>154</v>
      </c>
      <c r="E246" s="309" t="s">
        <v>3</v>
      </c>
      <c r="F246" s="310" t="s">
        <v>683</v>
      </c>
      <c r="G246" s="307"/>
      <c r="H246" s="311">
        <v>30.536</v>
      </c>
      <c r="I246" s="312"/>
      <c r="J246" s="307"/>
      <c r="K246" s="307"/>
      <c r="L246" s="154"/>
      <c r="M246" s="160"/>
      <c r="N246" s="161"/>
      <c r="O246" s="161"/>
      <c r="P246" s="161"/>
      <c r="Q246" s="161"/>
      <c r="R246" s="161"/>
      <c r="S246" s="161"/>
      <c r="T246" s="162"/>
      <c r="AT246" s="156" t="s">
        <v>154</v>
      </c>
      <c r="AU246" s="156" t="s">
        <v>82</v>
      </c>
      <c r="AV246" s="13" t="s">
        <v>82</v>
      </c>
      <c r="AW246" s="13" t="s">
        <v>33</v>
      </c>
      <c r="AX246" s="13" t="s">
        <v>80</v>
      </c>
      <c r="AY246" s="156" t="s">
        <v>145</v>
      </c>
    </row>
    <row r="247" spans="1:65" s="2" customFormat="1" ht="36">
      <c r="A247" s="34"/>
      <c r="B247" s="140"/>
      <c r="C247" s="301" t="s">
        <v>684</v>
      </c>
      <c r="D247" s="301" t="s">
        <v>147</v>
      </c>
      <c r="E247" s="302" t="s">
        <v>685</v>
      </c>
      <c r="F247" s="303" t="s">
        <v>2534</v>
      </c>
      <c r="G247" s="304" t="s">
        <v>150</v>
      </c>
      <c r="H247" s="305">
        <v>3.512</v>
      </c>
      <c r="I247" s="306"/>
      <c r="J247" s="306">
        <f>ROUND(I247*H247,2)</f>
        <v>0</v>
      </c>
      <c r="K247" s="303" t="s">
        <v>686</v>
      </c>
      <c r="L247" s="35"/>
      <c r="M247" s="148" t="s">
        <v>3</v>
      </c>
      <c r="N247" s="149" t="s">
        <v>43</v>
      </c>
      <c r="O247" s="55"/>
      <c r="P247" s="150">
        <f>O247*H247</f>
        <v>0</v>
      </c>
      <c r="Q247" s="150">
        <v>0.0089</v>
      </c>
      <c r="R247" s="150">
        <f>Q247*H247</f>
        <v>0.0312568</v>
      </c>
      <c r="S247" s="150">
        <v>0</v>
      </c>
      <c r="T247" s="15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2" t="s">
        <v>152</v>
      </c>
      <c r="AT247" s="152" t="s">
        <v>147</v>
      </c>
      <c r="AU247" s="152" t="s">
        <v>82</v>
      </c>
      <c r="AY247" s="19" t="s">
        <v>145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19" t="s">
        <v>80</v>
      </c>
      <c r="BK247" s="153">
        <f>ROUND(I247*H247,2)</f>
        <v>0</v>
      </c>
      <c r="BL247" s="19" t="s">
        <v>152</v>
      </c>
      <c r="BM247" s="152" t="s">
        <v>687</v>
      </c>
    </row>
    <row r="248" spans="1:47" s="2" customFormat="1" ht="29.25">
      <c r="A248" s="34"/>
      <c r="B248" s="35"/>
      <c r="C248" s="318"/>
      <c r="D248" s="308" t="s">
        <v>202</v>
      </c>
      <c r="E248" s="318"/>
      <c r="F248" s="319" t="s">
        <v>688</v>
      </c>
      <c r="G248" s="318"/>
      <c r="H248" s="318"/>
      <c r="I248" s="320"/>
      <c r="J248" s="318"/>
      <c r="K248" s="318"/>
      <c r="L248" s="35"/>
      <c r="M248" s="173"/>
      <c r="N248" s="174"/>
      <c r="O248" s="55"/>
      <c r="P248" s="55"/>
      <c r="Q248" s="55"/>
      <c r="R248" s="55"/>
      <c r="S248" s="55"/>
      <c r="T248" s="5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9" t="s">
        <v>202</v>
      </c>
      <c r="AU248" s="19" t="s">
        <v>82</v>
      </c>
    </row>
    <row r="249" spans="2:51" s="13" customFormat="1" ht="12">
      <c r="B249" s="154"/>
      <c r="C249" s="307"/>
      <c r="D249" s="308" t="s">
        <v>154</v>
      </c>
      <c r="E249" s="309" t="s">
        <v>3</v>
      </c>
      <c r="F249" s="310" t="s">
        <v>689</v>
      </c>
      <c r="G249" s="307"/>
      <c r="H249" s="311">
        <v>2.262</v>
      </c>
      <c r="I249" s="312"/>
      <c r="J249" s="307"/>
      <c r="K249" s="307"/>
      <c r="L249" s="154"/>
      <c r="M249" s="160"/>
      <c r="N249" s="161"/>
      <c r="O249" s="161"/>
      <c r="P249" s="161"/>
      <c r="Q249" s="161"/>
      <c r="R249" s="161"/>
      <c r="S249" s="161"/>
      <c r="T249" s="162"/>
      <c r="AT249" s="156" t="s">
        <v>154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145</v>
      </c>
    </row>
    <row r="250" spans="2:51" s="13" customFormat="1" ht="12">
      <c r="B250" s="154"/>
      <c r="C250" s="307"/>
      <c r="D250" s="308" t="s">
        <v>154</v>
      </c>
      <c r="E250" s="309" t="s">
        <v>3</v>
      </c>
      <c r="F250" s="310" t="s">
        <v>690</v>
      </c>
      <c r="G250" s="307"/>
      <c r="H250" s="311">
        <v>1.25</v>
      </c>
      <c r="I250" s="312"/>
      <c r="J250" s="307"/>
      <c r="K250" s="307"/>
      <c r="L250" s="154"/>
      <c r="M250" s="160"/>
      <c r="N250" s="161"/>
      <c r="O250" s="161"/>
      <c r="P250" s="161"/>
      <c r="Q250" s="161"/>
      <c r="R250" s="161"/>
      <c r="S250" s="161"/>
      <c r="T250" s="162"/>
      <c r="AT250" s="156" t="s">
        <v>154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145</v>
      </c>
    </row>
    <row r="251" spans="2:51" s="14" customFormat="1" ht="12">
      <c r="B251" s="163"/>
      <c r="C251" s="313"/>
      <c r="D251" s="308" t="s">
        <v>154</v>
      </c>
      <c r="E251" s="314" t="s">
        <v>3</v>
      </c>
      <c r="F251" s="315" t="s">
        <v>166</v>
      </c>
      <c r="G251" s="313"/>
      <c r="H251" s="316">
        <v>3.512</v>
      </c>
      <c r="I251" s="317"/>
      <c r="J251" s="313"/>
      <c r="K251" s="313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4" t="s">
        <v>154</v>
      </c>
      <c r="AU251" s="164" t="s">
        <v>82</v>
      </c>
      <c r="AV251" s="14" t="s">
        <v>152</v>
      </c>
      <c r="AW251" s="14" t="s">
        <v>33</v>
      </c>
      <c r="AX251" s="14" t="s">
        <v>80</v>
      </c>
      <c r="AY251" s="164" t="s">
        <v>145</v>
      </c>
    </row>
    <row r="252" spans="1:65" s="2" customFormat="1" ht="36">
      <c r="A252" s="34"/>
      <c r="B252" s="140"/>
      <c r="C252" s="301" t="s">
        <v>691</v>
      </c>
      <c r="D252" s="301" t="s">
        <v>147</v>
      </c>
      <c r="E252" s="302" t="s">
        <v>692</v>
      </c>
      <c r="F252" s="303" t="s">
        <v>2533</v>
      </c>
      <c r="G252" s="304" t="s">
        <v>150</v>
      </c>
      <c r="H252" s="305">
        <v>31.104</v>
      </c>
      <c r="I252" s="306"/>
      <c r="J252" s="306">
        <f>ROUND(I252*H252,2)</f>
        <v>0</v>
      </c>
      <c r="K252" s="303" t="s">
        <v>151</v>
      </c>
      <c r="L252" s="35"/>
      <c r="M252" s="148" t="s">
        <v>3</v>
      </c>
      <c r="N252" s="149" t="s">
        <v>43</v>
      </c>
      <c r="O252" s="55"/>
      <c r="P252" s="150">
        <f>O252*H252</f>
        <v>0</v>
      </c>
      <c r="Q252" s="150">
        <v>0.00315</v>
      </c>
      <c r="R252" s="150">
        <f>Q252*H252</f>
        <v>0.0979776</v>
      </c>
      <c r="S252" s="150">
        <v>0</v>
      </c>
      <c r="T252" s="15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2" t="s">
        <v>152</v>
      </c>
      <c r="AT252" s="152" t="s">
        <v>147</v>
      </c>
      <c r="AU252" s="152" t="s">
        <v>82</v>
      </c>
      <c r="AY252" s="19" t="s">
        <v>145</v>
      </c>
      <c r="BE252" s="153">
        <f>IF(N252="základní",J252,0)</f>
        <v>0</v>
      </c>
      <c r="BF252" s="153">
        <f>IF(N252="snížená",J252,0)</f>
        <v>0</v>
      </c>
      <c r="BG252" s="153">
        <f>IF(N252="zákl. přenesená",J252,0)</f>
        <v>0</v>
      </c>
      <c r="BH252" s="153">
        <f>IF(N252="sníž. přenesená",J252,0)</f>
        <v>0</v>
      </c>
      <c r="BI252" s="153">
        <f>IF(N252="nulová",J252,0)</f>
        <v>0</v>
      </c>
      <c r="BJ252" s="19" t="s">
        <v>80</v>
      </c>
      <c r="BK252" s="153">
        <f>ROUND(I252*H252,2)</f>
        <v>0</v>
      </c>
      <c r="BL252" s="19" t="s">
        <v>152</v>
      </c>
      <c r="BM252" s="152" t="s">
        <v>693</v>
      </c>
    </row>
    <row r="253" spans="2:51" s="13" customFormat="1" ht="12">
      <c r="B253" s="154"/>
      <c r="C253" s="307"/>
      <c r="D253" s="308" t="s">
        <v>154</v>
      </c>
      <c r="E253" s="309" t="s">
        <v>3</v>
      </c>
      <c r="F253" s="310" t="s">
        <v>694</v>
      </c>
      <c r="G253" s="307"/>
      <c r="H253" s="311">
        <v>14.08</v>
      </c>
      <c r="I253" s="312"/>
      <c r="J253" s="307"/>
      <c r="K253" s="307"/>
      <c r="L253" s="154"/>
      <c r="M253" s="160"/>
      <c r="N253" s="161"/>
      <c r="O253" s="161"/>
      <c r="P253" s="161"/>
      <c r="Q253" s="161"/>
      <c r="R253" s="161"/>
      <c r="S253" s="161"/>
      <c r="T253" s="162"/>
      <c r="AT253" s="156" t="s">
        <v>154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145</v>
      </c>
    </row>
    <row r="254" spans="2:51" s="13" customFormat="1" ht="12">
      <c r="B254" s="154"/>
      <c r="C254" s="307"/>
      <c r="D254" s="308" t="s">
        <v>154</v>
      </c>
      <c r="E254" s="309" t="s">
        <v>3</v>
      </c>
      <c r="F254" s="310" t="s">
        <v>695</v>
      </c>
      <c r="G254" s="307"/>
      <c r="H254" s="311">
        <v>17.024</v>
      </c>
      <c r="I254" s="312"/>
      <c r="J254" s="307"/>
      <c r="K254" s="307"/>
      <c r="L254" s="154"/>
      <c r="M254" s="160"/>
      <c r="N254" s="161"/>
      <c r="O254" s="161"/>
      <c r="P254" s="161"/>
      <c r="Q254" s="161"/>
      <c r="R254" s="161"/>
      <c r="S254" s="161"/>
      <c r="T254" s="162"/>
      <c r="AT254" s="156" t="s">
        <v>154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145</v>
      </c>
    </row>
    <row r="255" spans="2:51" s="14" customFormat="1" ht="12">
      <c r="B255" s="163"/>
      <c r="C255" s="313"/>
      <c r="D255" s="308" t="s">
        <v>154</v>
      </c>
      <c r="E255" s="314" t="s">
        <v>3</v>
      </c>
      <c r="F255" s="315" t="s">
        <v>166</v>
      </c>
      <c r="G255" s="313"/>
      <c r="H255" s="316">
        <v>31.104</v>
      </c>
      <c r="I255" s="317"/>
      <c r="J255" s="313"/>
      <c r="K255" s="313"/>
      <c r="L255" s="163"/>
      <c r="M255" s="168"/>
      <c r="N255" s="169"/>
      <c r="O255" s="169"/>
      <c r="P255" s="169"/>
      <c r="Q255" s="169"/>
      <c r="R255" s="169"/>
      <c r="S255" s="169"/>
      <c r="T255" s="170"/>
      <c r="AT255" s="164" t="s">
        <v>154</v>
      </c>
      <c r="AU255" s="164" t="s">
        <v>82</v>
      </c>
      <c r="AV255" s="14" t="s">
        <v>152</v>
      </c>
      <c r="AW255" s="14" t="s">
        <v>33</v>
      </c>
      <c r="AX255" s="14" t="s">
        <v>80</v>
      </c>
      <c r="AY255" s="164" t="s">
        <v>145</v>
      </c>
    </row>
    <row r="256" spans="1:65" s="2" customFormat="1" ht="36">
      <c r="A256" s="34"/>
      <c r="B256" s="140"/>
      <c r="C256" s="301" t="s">
        <v>696</v>
      </c>
      <c r="D256" s="301" t="s">
        <v>147</v>
      </c>
      <c r="E256" s="302" t="s">
        <v>697</v>
      </c>
      <c r="F256" s="303" t="s">
        <v>2532</v>
      </c>
      <c r="G256" s="304" t="s">
        <v>235</v>
      </c>
      <c r="H256" s="305">
        <v>2</v>
      </c>
      <c r="I256" s="306"/>
      <c r="J256" s="306">
        <f>ROUND(I256*H256,2)</f>
        <v>0</v>
      </c>
      <c r="K256" s="303" t="s">
        <v>3</v>
      </c>
      <c r="L256" s="35"/>
      <c r="M256" s="148" t="s">
        <v>3</v>
      </c>
      <c r="N256" s="149" t="s">
        <v>43</v>
      </c>
      <c r="O256" s="55"/>
      <c r="P256" s="150">
        <f>O256*H256</f>
        <v>0</v>
      </c>
      <c r="Q256" s="150">
        <v>0.0068</v>
      </c>
      <c r="R256" s="150">
        <f>Q256*H256</f>
        <v>0.0136</v>
      </c>
      <c r="S256" s="150">
        <v>0</v>
      </c>
      <c r="T256" s="15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2" t="s">
        <v>152</v>
      </c>
      <c r="AT256" s="152" t="s">
        <v>147</v>
      </c>
      <c r="AU256" s="152" t="s">
        <v>82</v>
      </c>
      <c r="AY256" s="19" t="s">
        <v>145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9" t="s">
        <v>80</v>
      </c>
      <c r="BK256" s="153">
        <f>ROUND(I256*H256,2)</f>
        <v>0</v>
      </c>
      <c r="BL256" s="19" t="s">
        <v>152</v>
      </c>
      <c r="BM256" s="152" t="s">
        <v>698</v>
      </c>
    </row>
    <row r="257" spans="1:47" s="2" customFormat="1" ht="19.5">
      <c r="A257" s="34"/>
      <c r="B257" s="35"/>
      <c r="C257" s="318"/>
      <c r="D257" s="308" t="s">
        <v>202</v>
      </c>
      <c r="E257" s="318"/>
      <c r="F257" s="319" t="s">
        <v>699</v>
      </c>
      <c r="G257" s="318"/>
      <c r="H257" s="318"/>
      <c r="I257" s="320"/>
      <c r="J257" s="318"/>
      <c r="K257" s="318"/>
      <c r="L257" s="35"/>
      <c r="M257" s="173"/>
      <c r="N257" s="174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202</v>
      </c>
      <c r="AU257" s="19" t="s">
        <v>82</v>
      </c>
    </row>
    <row r="258" spans="2:51" s="13" customFormat="1" ht="12">
      <c r="B258" s="154"/>
      <c r="C258" s="307"/>
      <c r="D258" s="308" t="s">
        <v>154</v>
      </c>
      <c r="E258" s="309" t="s">
        <v>3</v>
      </c>
      <c r="F258" s="310" t="s">
        <v>700</v>
      </c>
      <c r="G258" s="307"/>
      <c r="H258" s="311">
        <v>2</v>
      </c>
      <c r="I258" s="312"/>
      <c r="J258" s="307"/>
      <c r="K258" s="307"/>
      <c r="L258" s="154"/>
      <c r="M258" s="160"/>
      <c r="N258" s="161"/>
      <c r="O258" s="161"/>
      <c r="P258" s="161"/>
      <c r="Q258" s="161"/>
      <c r="R258" s="161"/>
      <c r="S258" s="161"/>
      <c r="T258" s="162"/>
      <c r="AT258" s="156" t="s">
        <v>154</v>
      </c>
      <c r="AU258" s="156" t="s">
        <v>82</v>
      </c>
      <c r="AV258" s="13" t="s">
        <v>82</v>
      </c>
      <c r="AW258" s="13" t="s">
        <v>33</v>
      </c>
      <c r="AX258" s="13" t="s">
        <v>80</v>
      </c>
      <c r="AY258" s="156" t="s">
        <v>145</v>
      </c>
    </row>
    <row r="259" spans="2:63" s="12" customFormat="1" ht="12.75">
      <c r="B259" s="127"/>
      <c r="C259" s="321"/>
      <c r="D259" s="322" t="s">
        <v>71</v>
      </c>
      <c r="E259" s="323" t="s">
        <v>701</v>
      </c>
      <c r="F259" s="323" t="s">
        <v>2531</v>
      </c>
      <c r="G259" s="321"/>
      <c r="H259" s="321"/>
      <c r="I259" s="324"/>
      <c r="J259" s="325">
        <f>BK259</f>
        <v>0</v>
      </c>
      <c r="K259" s="321"/>
      <c r="L259" s="127"/>
      <c r="M259" s="132"/>
      <c r="N259" s="133"/>
      <c r="O259" s="133"/>
      <c r="P259" s="134">
        <f>P260</f>
        <v>0</v>
      </c>
      <c r="Q259" s="133"/>
      <c r="R259" s="134">
        <f>R260</f>
        <v>0</v>
      </c>
      <c r="S259" s="133"/>
      <c r="T259" s="135">
        <f>T260</f>
        <v>0</v>
      </c>
      <c r="AR259" s="128" t="s">
        <v>80</v>
      </c>
      <c r="AT259" s="136" t="s">
        <v>71</v>
      </c>
      <c r="AU259" s="136" t="s">
        <v>80</v>
      </c>
      <c r="AY259" s="128" t="s">
        <v>145</v>
      </c>
      <c r="BK259" s="137">
        <f>BK260</f>
        <v>0</v>
      </c>
    </row>
    <row r="260" spans="1:65" s="2" customFormat="1" ht="60">
      <c r="A260" s="34"/>
      <c r="B260" s="140"/>
      <c r="C260" s="301" t="s">
        <v>703</v>
      </c>
      <c r="D260" s="301" t="s">
        <v>147</v>
      </c>
      <c r="E260" s="302" t="s">
        <v>704</v>
      </c>
      <c r="F260" s="303" t="s">
        <v>705</v>
      </c>
      <c r="G260" s="304" t="s">
        <v>280</v>
      </c>
      <c r="H260" s="305">
        <v>64.87</v>
      </c>
      <c r="I260" s="306"/>
      <c r="J260" s="306">
        <f>ROUND(I260*H260,2)</f>
        <v>0</v>
      </c>
      <c r="K260" s="303" t="s">
        <v>151</v>
      </c>
      <c r="L260" s="35"/>
      <c r="M260" s="148" t="s">
        <v>3</v>
      </c>
      <c r="N260" s="149" t="s">
        <v>43</v>
      </c>
      <c r="O260" s="55"/>
      <c r="P260" s="150">
        <f>O260*H260</f>
        <v>0</v>
      </c>
      <c r="Q260" s="150">
        <v>0</v>
      </c>
      <c r="R260" s="150">
        <f>Q260*H260</f>
        <v>0</v>
      </c>
      <c r="S260" s="150">
        <v>0</v>
      </c>
      <c r="T260" s="15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2" t="s">
        <v>152</v>
      </c>
      <c r="AT260" s="152" t="s">
        <v>147</v>
      </c>
      <c r="AU260" s="152" t="s">
        <v>82</v>
      </c>
      <c r="AY260" s="19" t="s">
        <v>145</v>
      </c>
      <c r="BE260" s="153">
        <f>IF(N260="základní",J260,0)</f>
        <v>0</v>
      </c>
      <c r="BF260" s="153">
        <f>IF(N260="snížená",J260,0)</f>
        <v>0</v>
      </c>
      <c r="BG260" s="153">
        <f>IF(N260="zákl. přenesená",J260,0)</f>
        <v>0</v>
      </c>
      <c r="BH260" s="153">
        <f>IF(N260="sníž. přenesená",J260,0)</f>
        <v>0</v>
      </c>
      <c r="BI260" s="153">
        <f>IF(N260="nulová",J260,0)</f>
        <v>0</v>
      </c>
      <c r="BJ260" s="19" t="s">
        <v>80</v>
      </c>
      <c r="BK260" s="153">
        <f>ROUND(I260*H260,2)</f>
        <v>0</v>
      </c>
      <c r="BL260" s="19" t="s">
        <v>152</v>
      </c>
      <c r="BM260" s="152" t="s">
        <v>706</v>
      </c>
    </row>
    <row r="261" spans="2:63" s="12" customFormat="1" ht="15">
      <c r="B261" s="127"/>
      <c r="D261" s="128" t="s">
        <v>71</v>
      </c>
      <c r="E261" s="129" t="s">
        <v>296</v>
      </c>
      <c r="F261" s="129" t="s">
        <v>297</v>
      </c>
      <c r="I261" s="130"/>
      <c r="J261" s="131">
        <f>BK261</f>
        <v>0</v>
      </c>
      <c r="L261" s="127"/>
      <c r="M261" s="132"/>
      <c r="N261" s="133"/>
      <c r="O261" s="133"/>
      <c r="P261" s="134">
        <f>P262+P324+P362+P386+P444+P453+P468+P477+P519+P537+P551+P559+P568</f>
        <v>0</v>
      </c>
      <c r="Q261" s="133"/>
      <c r="R261" s="134">
        <f>R262+R324+R362+R386+R444+R453+R468+R477+R519+R537+R551+R559+R568</f>
        <v>31.00347695</v>
      </c>
      <c r="S261" s="133"/>
      <c r="T261" s="135">
        <f>T262+T324+T362+T386+T444+T453+T468+T477+T519+T537+T551+T559+T568</f>
        <v>0</v>
      </c>
      <c r="AR261" s="128" t="s">
        <v>82</v>
      </c>
      <c r="AT261" s="136" t="s">
        <v>71</v>
      </c>
      <c r="AU261" s="136" t="s">
        <v>72</v>
      </c>
      <c r="AY261" s="128" t="s">
        <v>145</v>
      </c>
      <c r="BK261" s="137">
        <f>BK262+BK324+BK362+BK386+BK444+BK453+BK468+BK477+BK519+BK537+BK551+BK559+BK568</f>
        <v>0</v>
      </c>
    </row>
    <row r="262" spans="2:63" s="12" customFormat="1" ht="12.75">
      <c r="B262" s="127"/>
      <c r="D262" s="128" t="s">
        <v>71</v>
      </c>
      <c r="E262" s="138" t="s">
        <v>707</v>
      </c>
      <c r="F262" s="138" t="s">
        <v>708</v>
      </c>
      <c r="I262" s="130"/>
      <c r="J262" s="139">
        <f>BK262</f>
        <v>0</v>
      </c>
      <c r="L262" s="127"/>
      <c r="M262" s="132"/>
      <c r="N262" s="133"/>
      <c r="O262" s="133"/>
      <c r="P262" s="134">
        <f>SUM(P263:P323)</f>
        <v>0</v>
      </c>
      <c r="Q262" s="133"/>
      <c r="R262" s="134">
        <f>SUM(R263:R323)</f>
        <v>4.20746318</v>
      </c>
      <c r="S262" s="133"/>
      <c r="T262" s="135">
        <f>SUM(T263:T323)</f>
        <v>0</v>
      </c>
      <c r="AR262" s="128" t="s">
        <v>82</v>
      </c>
      <c r="AT262" s="136" t="s">
        <v>71</v>
      </c>
      <c r="AU262" s="136" t="s">
        <v>80</v>
      </c>
      <c r="AY262" s="128" t="s">
        <v>145</v>
      </c>
      <c r="BK262" s="137">
        <f>SUM(BK263:BK323)</f>
        <v>0</v>
      </c>
    </row>
    <row r="263" spans="1:65" s="2" customFormat="1" ht="36">
      <c r="A263" s="34"/>
      <c r="B263" s="140"/>
      <c r="C263" s="141" t="s">
        <v>709</v>
      </c>
      <c r="D263" s="141" t="s">
        <v>147</v>
      </c>
      <c r="E263" s="142" t="s">
        <v>710</v>
      </c>
      <c r="F263" s="143" t="s">
        <v>711</v>
      </c>
      <c r="G263" s="144" t="s">
        <v>150</v>
      </c>
      <c r="H263" s="145">
        <v>101.788</v>
      </c>
      <c r="I263" s="146"/>
      <c r="J263" s="147">
        <f>ROUND(I263*H263,2)</f>
        <v>0</v>
      </c>
      <c r="K263" s="143" t="s">
        <v>151</v>
      </c>
      <c r="L263" s="35"/>
      <c r="M263" s="148" t="s">
        <v>3</v>
      </c>
      <c r="N263" s="149" t="s">
        <v>43</v>
      </c>
      <c r="O263" s="55"/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2" t="s">
        <v>238</v>
      </c>
      <c r="AT263" s="152" t="s">
        <v>147</v>
      </c>
      <c r="AU263" s="152" t="s">
        <v>82</v>
      </c>
      <c r="AY263" s="19" t="s">
        <v>145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19" t="s">
        <v>80</v>
      </c>
      <c r="BK263" s="153">
        <f>ROUND(I263*H263,2)</f>
        <v>0</v>
      </c>
      <c r="BL263" s="19" t="s">
        <v>238</v>
      </c>
      <c r="BM263" s="152" t="s">
        <v>712</v>
      </c>
    </row>
    <row r="264" spans="2:51" s="13" customFormat="1" ht="12">
      <c r="B264" s="154"/>
      <c r="D264" s="155" t="s">
        <v>154</v>
      </c>
      <c r="E264" s="156" t="s">
        <v>3</v>
      </c>
      <c r="F264" s="157" t="s">
        <v>713</v>
      </c>
      <c r="H264" s="158">
        <v>101.788</v>
      </c>
      <c r="I264" s="159"/>
      <c r="L264" s="154"/>
      <c r="M264" s="160"/>
      <c r="N264" s="161"/>
      <c r="O264" s="161"/>
      <c r="P264" s="161"/>
      <c r="Q264" s="161"/>
      <c r="R264" s="161"/>
      <c r="S264" s="161"/>
      <c r="T264" s="162"/>
      <c r="AT264" s="156" t="s">
        <v>154</v>
      </c>
      <c r="AU264" s="156" t="s">
        <v>82</v>
      </c>
      <c r="AV264" s="13" t="s">
        <v>82</v>
      </c>
      <c r="AW264" s="13" t="s">
        <v>33</v>
      </c>
      <c r="AX264" s="13" t="s">
        <v>80</v>
      </c>
      <c r="AY264" s="156" t="s">
        <v>145</v>
      </c>
    </row>
    <row r="265" spans="1:65" s="2" customFormat="1" ht="36">
      <c r="A265" s="34"/>
      <c r="B265" s="140"/>
      <c r="C265" s="141" t="s">
        <v>714</v>
      </c>
      <c r="D265" s="141" t="s">
        <v>147</v>
      </c>
      <c r="E265" s="142" t="s">
        <v>715</v>
      </c>
      <c r="F265" s="143" t="s">
        <v>716</v>
      </c>
      <c r="G265" s="144" t="s">
        <v>150</v>
      </c>
      <c r="H265" s="145">
        <v>68.24</v>
      </c>
      <c r="I265" s="146"/>
      <c r="J265" s="147">
        <f>ROUND(I265*H265,2)</f>
        <v>0</v>
      </c>
      <c r="K265" s="143" t="s">
        <v>151</v>
      </c>
      <c r="L265" s="35"/>
      <c r="M265" s="148" t="s">
        <v>3</v>
      </c>
      <c r="N265" s="149" t="s">
        <v>43</v>
      </c>
      <c r="O265" s="55"/>
      <c r="P265" s="150">
        <f>O265*H265</f>
        <v>0</v>
      </c>
      <c r="Q265" s="150">
        <v>0</v>
      </c>
      <c r="R265" s="150">
        <f>Q265*H265</f>
        <v>0</v>
      </c>
      <c r="S265" s="150">
        <v>0</v>
      </c>
      <c r="T265" s="15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2" t="s">
        <v>238</v>
      </c>
      <c r="AT265" s="152" t="s">
        <v>147</v>
      </c>
      <c r="AU265" s="152" t="s">
        <v>82</v>
      </c>
      <c r="AY265" s="19" t="s">
        <v>145</v>
      </c>
      <c r="BE265" s="153">
        <f>IF(N265="základní",J265,0)</f>
        <v>0</v>
      </c>
      <c r="BF265" s="153">
        <f>IF(N265="snížená",J265,0)</f>
        <v>0</v>
      </c>
      <c r="BG265" s="153">
        <f>IF(N265="zákl. přenesená",J265,0)</f>
        <v>0</v>
      </c>
      <c r="BH265" s="153">
        <f>IF(N265="sníž. přenesená",J265,0)</f>
        <v>0</v>
      </c>
      <c r="BI265" s="153">
        <f>IF(N265="nulová",J265,0)</f>
        <v>0</v>
      </c>
      <c r="BJ265" s="19" t="s">
        <v>80</v>
      </c>
      <c r="BK265" s="153">
        <f>ROUND(I265*H265,2)</f>
        <v>0</v>
      </c>
      <c r="BL265" s="19" t="s">
        <v>238</v>
      </c>
      <c r="BM265" s="152" t="s">
        <v>717</v>
      </c>
    </row>
    <row r="266" spans="2:51" s="13" customFormat="1" ht="12">
      <c r="B266" s="154"/>
      <c r="D266" s="155" t="s">
        <v>154</v>
      </c>
      <c r="E266" s="156" t="s">
        <v>3</v>
      </c>
      <c r="F266" s="157" t="s">
        <v>718</v>
      </c>
      <c r="H266" s="158">
        <v>10.56</v>
      </c>
      <c r="I266" s="159"/>
      <c r="L266" s="154"/>
      <c r="M266" s="160"/>
      <c r="N266" s="161"/>
      <c r="O266" s="161"/>
      <c r="P266" s="161"/>
      <c r="Q266" s="161"/>
      <c r="R266" s="161"/>
      <c r="S266" s="161"/>
      <c r="T266" s="162"/>
      <c r="AT266" s="156" t="s">
        <v>154</v>
      </c>
      <c r="AU266" s="156" t="s">
        <v>82</v>
      </c>
      <c r="AV266" s="13" t="s">
        <v>82</v>
      </c>
      <c r="AW266" s="13" t="s">
        <v>33</v>
      </c>
      <c r="AX266" s="13" t="s">
        <v>72</v>
      </c>
      <c r="AY266" s="156" t="s">
        <v>145</v>
      </c>
    </row>
    <row r="267" spans="2:51" s="13" customFormat="1" ht="12">
      <c r="B267" s="154"/>
      <c r="D267" s="155" t="s">
        <v>154</v>
      </c>
      <c r="E267" s="156" t="s">
        <v>3</v>
      </c>
      <c r="F267" s="157" t="s">
        <v>719</v>
      </c>
      <c r="H267" s="158">
        <v>57.68</v>
      </c>
      <c r="I267" s="159"/>
      <c r="L267" s="154"/>
      <c r="M267" s="160"/>
      <c r="N267" s="161"/>
      <c r="O267" s="161"/>
      <c r="P267" s="161"/>
      <c r="Q267" s="161"/>
      <c r="R267" s="161"/>
      <c r="S267" s="161"/>
      <c r="T267" s="162"/>
      <c r="AT267" s="156" t="s">
        <v>154</v>
      </c>
      <c r="AU267" s="156" t="s">
        <v>82</v>
      </c>
      <c r="AV267" s="13" t="s">
        <v>82</v>
      </c>
      <c r="AW267" s="13" t="s">
        <v>33</v>
      </c>
      <c r="AX267" s="13" t="s">
        <v>72</v>
      </c>
      <c r="AY267" s="156" t="s">
        <v>145</v>
      </c>
    </row>
    <row r="268" spans="2:51" s="14" customFormat="1" ht="12">
      <c r="B268" s="163"/>
      <c r="D268" s="155" t="s">
        <v>154</v>
      </c>
      <c r="E268" s="164" t="s">
        <v>3</v>
      </c>
      <c r="F268" s="165" t="s">
        <v>166</v>
      </c>
      <c r="H268" s="166">
        <v>68.24</v>
      </c>
      <c r="I268" s="167"/>
      <c r="L268" s="163"/>
      <c r="M268" s="168"/>
      <c r="N268" s="169"/>
      <c r="O268" s="169"/>
      <c r="P268" s="169"/>
      <c r="Q268" s="169"/>
      <c r="R268" s="169"/>
      <c r="S268" s="169"/>
      <c r="T268" s="170"/>
      <c r="AT268" s="164" t="s">
        <v>154</v>
      </c>
      <c r="AU268" s="164" t="s">
        <v>82</v>
      </c>
      <c r="AV268" s="14" t="s">
        <v>152</v>
      </c>
      <c r="AW268" s="14" t="s">
        <v>33</v>
      </c>
      <c r="AX268" s="14" t="s">
        <v>80</v>
      </c>
      <c r="AY268" s="164" t="s">
        <v>145</v>
      </c>
    </row>
    <row r="269" spans="1:65" s="2" customFormat="1" ht="12">
      <c r="A269" s="34"/>
      <c r="B269" s="140"/>
      <c r="C269" s="188" t="s">
        <v>720</v>
      </c>
      <c r="D269" s="188" t="s">
        <v>427</v>
      </c>
      <c r="E269" s="189" t="s">
        <v>721</v>
      </c>
      <c r="F269" s="190" t="s">
        <v>722</v>
      </c>
      <c r="G269" s="191" t="s">
        <v>723</v>
      </c>
      <c r="H269" s="192">
        <v>51.008</v>
      </c>
      <c r="I269" s="193"/>
      <c r="J269" s="194">
        <f>ROUND(I269*H269,2)</f>
        <v>0</v>
      </c>
      <c r="K269" s="190" t="s">
        <v>151</v>
      </c>
      <c r="L269" s="195"/>
      <c r="M269" s="196" t="s">
        <v>3</v>
      </c>
      <c r="N269" s="197" t="s">
        <v>43</v>
      </c>
      <c r="O269" s="55"/>
      <c r="P269" s="150">
        <f>O269*H269</f>
        <v>0</v>
      </c>
      <c r="Q269" s="150">
        <v>0.001</v>
      </c>
      <c r="R269" s="150">
        <f>Q269*H269</f>
        <v>0.051008000000000005</v>
      </c>
      <c r="S269" s="150">
        <v>0</v>
      </c>
      <c r="T269" s="15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2" t="s">
        <v>338</v>
      </c>
      <c r="AT269" s="152" t="s">
        <v>427</v>
      </c>
      <c r="AU269" s="152" t="s">
        <v>82</v>
      </c>
      <c r="AY269" s="19" t="s">
        <v>145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19" t="s">
        <v>80</v>
      </c>
      <c r="BK269" s="153">
        <f>ROUND(I269*H269,2)</f>
        <v>0</v>
      </c>
      <c r="BL269" s="19" t="s">
        <v>238</v>
      </c>
      <c r="BM269" s="152" t="s">
        <v>724</v>
      </c>
    </row>
    <row r="270" spans="1:47" s="2" customFormat="1" ht="19.5">
      <c r="A270" s="34"/>
      <c r="B270" s="35"/>
      <c r="C270" s="34"/>
      <c r="D270" s="155" t="s">
        <v>202</v>
      </c>
      <c r="E270" s="34"/>
      <c r="F270" s="171" t="s">
        <v>725</v>
      </c>
      <c r="G270" s="34"/>
      <c r="H270" s="34"/>
      <c r="I270" s="172"/>
      <c r="J270" s="34"/>
      <c r="K270" s="34"/>
      <c r="L270" s="35"/>
      <c r="M270" s="173"/>
      <c r="N270" s="174"/>
      <c r="O270" s="55"/>
      <c r="P270" s="55"/>
      <c r="Q270" s="55"/>
      <c r="R270" s="55"/>
      <c r="S270" s="55"/>
      <c r="T270" s="56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9" t="s">
        <v>202</v>
      </c>
      <c r="AU270" s="19" t="s">
        <v>82</v>
      </c>
    </row>
    <row r="271" spans="2:51" s="13" customFormat="1" ht="12">
      <c r="B271" s="154"/>
      <c r="D271" s="155" t="s">
        <v>154</v>
      </c>
      <c r="F271" s="157" t="s">
        <v>726</v>
      </c>
      <c r="H271" s="158">
        <v>51.008</v>
      </c>
      <c r="I271" s="159"/>
      <c r="L271" s="154"/>
      <c r="M271" s="160"/>
      <c r="N271" s="161"/>
      <c r="O271" s="161"/>
      <c r="P271" s="161"/>
      <c r="Q271" s="161"/>
      <c r="R271" s="161"/>
      <c r="S271" s="161"/>
      <c r="T271" s="162"/>
      <c r="AT271" s="156" t="s">
        <v>154</v>
      </c>
      <c r="AU271" s="156" t="s">
        <v>82</v>
      </c>
      <c r="AV271" s="13" t="s">
        <v>82</v>
      </c>
      <c r="AW271" s="13" t="s">
        <v>4</v>
      </c>
      <c r="AX271" s="13" t="s">
        <v>80</v>
      </c>
      <c r="AY271" s="156" t="s">
        <v>145</v>
      </c>
    </row>
    <row r="272" spans="1:65" s="2" customFormat="1" ht="36">
      <c r="A272" s="34"/>
      <c r="B272" s="140"/>
      <c r="C272" s="141" t="s">
        <v>727</v>
      </c>
      <c r="D272" s="141" t="s">
        <v>147</v>
      </c>
      <c r="E272" s="142" t="s">
        <v>728</v>
      </c>
      <c r="F272" s="143" t="s">
        <v>729</v>
      </c>
      <c r="G272" s="144" t="s">
        <v>150</v>
      </c>
      <c r="H272" s="145">
        <v>203.576</v>
      </c>
      <c r="I272" s="146"/>
      <c r="J272" s="147">
        <f>ROUND(I272*H272,2)</f>
        <v>0</v>
      </c>
      <c r="K272" s="143" t="s">
        <v>151</v>
      </c>
      <c r="L272" s="35"/>
      <c r="M272" s="148" t="s">
        <v>3</v>
      </c>
      <c r="N272" s="149" t="s">
        <v>43</v>
      </c>
      <c r="O272" s="55"/>
      <c r="P272" s="150">
        <f>O272*H272</f>
        <v>0</v>
      </c>
      <c r="Q272" s="150">
        <v>3E-05</v>
      </c>
      <c r="R272" s="150">
        <f>Q272*H272</f>
        <v>0.00610728</v>
      </c>
      <c r="S272" s="150">
        <v>0</v>
      </c>
      <c r="T272" s="15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2" t="s">
        <v>238</v>
      </c>
      <c r="AT272" s="152" t="s">
        <v>147</v>
      </c>
      <c r="AU272" s="152" t="s">
        <v>82</v>
      </c>
      <c r="AY272" s="19" t="s">
        <v>145</v>
      </c>
      <c r="BE272" s="153">
        <f>IF(N272="základní",J272,0)</f>
        <v>0</v>
      </c>
      <c r="BF272" s="153">
        <f>IF(N272="snížená",J272,0)</f>
        <v>0</v>
      </c>
      <c r="BG272" s="153">
        <f>IF(N272="zákl. přenesená",J272,0)</f>
        <v>0</v>
      </c>
      <c r="BH272" s="153">
        <f>IF(N272="sníž. přenesená",J272,0)</f>
        <v>0</v>
      </c>
      <c r="BI272" s="153">
        <f>IF(N272="nulová",J272,0)</f>
        <v>0</v>
      </c>
      <c r="BJ272" s="19" t="s">
        <v>80</v>
      </c>
      <c r="BK272" s="153">
        <f>ROUND(I272*H272,2)</f>
        <v>0</v>
      </c>
      <c r="BL272" s="19" t="s">
        <v>238</v>
      </c>
      <c r="BM272" s="152" t="s">
        <v>730</v>
      </c>
    </row>
    <row r="273" spans="2:51" s="13" customFormat="1" ht="12">
      <c r="B273" s="154"/>
      <c r="D273" s="155" t="s">
        <v>154</v>
      </c>
      <c r="E273" s="156" t="s">
        <v>3</v>
      </c>
      <c r="F273" s="157" t="s">
        <v>731</v>
      </c>
      <c r="H273" s="158">
        <v>101.788</v>
      </c>
      <c r="I273" s="159"/>
      <c r="L273" s="154"/>
      <c r="M273" s="160"/>
      <c r="N273" s="161"/>
      <c r="O273" s="161"/>
      <c r="P273" s="161"/>
      <c r="Q273" s="161"/>
      <c r="R273" s="161"/>
      <c r="S273" s="161"/>
      <c r="T273" s="162"/>
      <c r="AT273" s="156" t="s">
        <v>154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145</v>
      </c>
    </row>
    <row r="274" spans="2:51" s="13" customFormat="1" ht="12">
      <c r="B274" s="154"/>
      <c r="D274" s="155" t="s">
        <v>154</v>
      </c>
      <c r="E274" s="156" t="s">
        <v>3</v>
      </c>
      <c r="F274" s="157" t="s">
        <v>732</v>
      </c>
      <c r="H274" s="158">
        <v>101.788</v>
      </c>
      <c r="I274" s="159"/>
      <c r="L274" s="154"/>
      <c r="M274" s="160"/>
      <c r="N274" s="161"/>
      <c r="O274" s="161"/>
      <c r="P274" s="161"/>
      <c r="Q274" s="161"/>
      <c r="R274" s="161"/>
      <c r="S274" s="161"/>
      <c r="T274" s="162"/>
      <c r="AT274" s="156" t="s">
        <v>154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145</v>
      </c>
    </row>
    <row r="275" spans="2:51" s="14" customFormat="1" ht="12">
      <c r="B275" s="163"/>
      <c r="D275" s="155" t="s">
        <v>154</v>
      </c>
      <c r="E275" s="164" t="s">
        <v>3</v>
      </c>
      <c r="F275" s="165" t="s">
        <v>166</v>
      </c>
      <c r="H275" s="166">
        <v>203.576</v>
      </c>
      <c r="I275" s="167"/>
      <c r="L275" s="163"/>
      <c r="M275" s="168"/>
      <c r="N275" s="169"/>
      <c r="O275" s="169"/>
      <c r="P275" s="169"/>
      <c r="Q275" s="169"/>
      <c r="R275" s="169"/>
      <c r="S275" s="169"/>
      <c r="T275" s="170"/>
      <c r="AT275" s="164" t="s">
        <v>154</v>
      </c>
      <c r="AU275" s="164" t="s">
        <v>82</v>
      </c>
      <c r="AV275" s="14" t="s">
        <v>152</v>
      </c>
      <c r="AW275" s="14" t="s">
        <v>33</v>
      </c>
      <c r="AX275" s="14" t="s">
        <v>80</v>
      </c>
      <c r="AY275" s="164" t="s">
        <v>145</v>
      </c>
    </row>
    <row r="276" spans="1:65" s="2" customFormat="1" ht="24">
      <c r="A276" s="34"/>
      <c r="B276" s="140"/>
      <c r="C276" s="141" t="s">
        <v>733</v>
      </c>
      <c r="D276" s="141" t="s">
        <v>147</v>
      </c>
      <c r="E276" s="142" t="s">
        <v>734</v>
      </c>
      <c r="F276" s="143" t="s">
        <v>735</v>
      </c>
      <c r="G276" s="144" t="s">
        <v>150</v>
      </c>
      <c r="H276" s="145">
        <v>115.36</v>
      </c>
      <c r="I276" s="146"/>
      <c r="J276" s="147">
        <f>ROUND(I276*H276,2)</f>
        <v>0</v>
      </c>
      <c r="K276" s="143" t="s">
        <v>151</v>
      </c>
      <c r="L276" s="35"/>
      <c r="M276" s="148" t="s">
        <v>3</v>
      </c>
      <c r="N276" s="149" t="s">
        <v>43</v>
      </c>
      <c r="O276" s="55"/>
      <c r="P276" s="150">
        <f>O276*H276</f>
        <v>0</v>
      </c>
      <c r="Q276" s="150">
        <v>3E-05</v>
      </c>
      <c r="R276" s="150">
        <f>Q276*H276</f>
        <v>0.0034608</v>
      </c>
      <c r="S276" s="150">
        <v>0</v>
      </c>
      <c r="T276" s="15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2" t="s">
        <v>238</v>
      </c>
      <c r="AT276" s="152" t="s">
        <v>147</v>
      </c>
      <c r="AU276" s="152" t="s">
        <v>82</v>
      </c>
      <c r="AY276" s="19" t="s">
        <v>145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19" t="s">
        <v>80</v>
      </c>
      <c r="BK276" s="153">
        <f>ROUND(I276*H276,2)</f>
        <v>0</v>
      </c>
      <c r="BL276" s="19" t="s">
        <v>238</v>
      </c>
      <c r="BM276" s="152" t="s">
        <v>736</v>
      </c>
    </row>
    <row r="277" spans="2:51" s="13" customFormat="1" ht="12">
      <c r="B277" s="154"/>
      <c r="D277" s="155" t="s">
        <v>154</v>
      </c>
      <c r="E277" s="156" t="s">
        <v>3</v>
      </c>
      <c r="F277" s="157" t="s">
        <v>737</v>
      </c>
      <c r="H277" s="158">
        <v>57.68</v>
      </c>
      <c r="I277" s="159"/>
      <c r="L277" s="154"/>
      <c r="M277" s="160"/>
      <c r="N277" s="161"/>
      <c r="O277" s="161"/>
      <c r="P277" s="161"/>
      <c r="Q277" s="161"/>
      <c r="R277" s="161"/>
      <c r="S277" s="161"/>
      <c r="T277" s="162"/>
      <c r="AT277" s="156" t="s">
        <v>154</v>
      </c>
      <c r="AU277" s="156" t="s">
        <v>82</v>
      </c>
      <c r="AV277" s="13" t="s">
        <v>82</v>
      </c>
      <c r="AW277" s="13" t="s">
        <v>33</v>
      </c>
      <c r="AX277" s="13" t="s">
        <v>72</v>
      </c>
      <c r="AY277" s="156" t="s">
        <v>145</v>
      </c>
    </row>
    <row r="278" spans="2:51" s="13" customFormat="1" ht="12">
      <c r="B278" s="154"/>
      <c r="D278" s="155" t="s">
        <v>154</v>
      </c>
      <c r="E278" s="156" t="s">
        <v>3</v>
      </c>
      <c r="F278" s="157" t="s">
        <v>738</v>
      </c>
      <c r="H278" s="158">
        <v>57.68</v>
      </c>
      <c r="I278" s="159"/>
      <c r="L278" s="154"/>
      <c r="M278" s="160"/>
      <c r="N278" s="161"/>
      <c r="O278" s="161"/>
      <c r="P278" s="161"/>
      <c r="Q278" s="161"/>
      <c r="R278" s="161"/>
      <c r="S278" s="161"/>
      <c r="T278" s="162"/>
      <c r="AT278" s="156" t="s">
        <v>154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145</v>
      </c>
    </row>
    <row r="279" spans="2:51" s="14" customFormat="1" ht="12">
      <c r="B279" s="163"/>
      <c r="D279" s="155" t="s">
        <v>154</v>
      </c>
      <c r="E279" s="164" t="s">
        <v>3</v>
      </c>
      <c r="F279" s="165" t="s">
        <v>166</v>
      </c>
      <c r="H279" s="166">
        <v>115.36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4" t="s">
        <v>154</v>
      </c>
      <c r="AU279" s="164" t="s">
        <v>82</v>
      </c>
      <c r="AV279" s="14" t="s">
        <v>152</v>
      </c>
      <c r="AW279" s="14" t="s">
        <v>33</v>
      </c>
      <c r="AX279" s="14" t="s">
        <v>80</v>
      </c>
      <c r="AY279" s="164" t="s">
        <v>145</v>
      </c>
    </row>
    <row r="280" spans="1:65" s="2" customFormat="1" ht="12">
      <c r="A280" s="34"/>
      <c r="B280" s="140"/>
      <c r="C280" s="188" t="s">
        <v>739</v>
      </c>
      <c r="D280" s="188" t="s">
        <v>427</v>
      </c>
      <c r="E280" s="189" t="s">
        <v>740</v>
      </c>
      <c r="F280" s="190" t="s">
        <v>741</v>
      </c>
      <c r="G280" s="191" t="s">
        <v>280</v>
      </c>
      <c r="H280" s="192">
        <v>1.212</v>
      </c>
      <c r="I280" s="193"/>
      <c r="J280" s="194">
        <f>ROUND(I280*H280,2)</f>
        <v>0</v>
      </c>
      <c r="K280" s="190" t="s">
        <v>151</v>
      </c>
      <c r="L280" s="195"/>
      <c r="M280" s="196" t="s">
        <v>3</v>
      </c>
      <c r="N280" s="197" t="s">
        <v>43</v>
      </c>
      <c r="O280" s="55"/>
      <c r="P280" s="150">
        <f>O280*H280</f>
        <v>0</v>
      </c>
      <c r="Q280" s="150">
        <v>1</v>
      </c>
      <c r="R280" s="150">
        <f>Q280*H280</f>
        <v>1.212</v>
      </c>
      <c r="S280" s="150">
        <v>0</v>
      </c>
      <c r="T280" s="15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2" t="s">
        <v>338</v>
      </c>
      <c r="AT280" s="152" t="s">
        <v>427</v>
      </c>
      <c r="AU280" s="152" t="s">
        <v>82</v>
      </c>
      <c r="AY280" s="19" t="s">
        <v>145</v>
      </c>
      <c r="BE280" s="153">
        <f>IF(N280="základní",J280,0)</f>
        <v>0</v>
      </c>
      <c r="BF280" s="153">
        <f>IF(N280="snížená",J280,0)</f>
        <v>0</v>
      </c>
      <c r="BG280" s="153">
        <f>IF(N280="zákl. přenesená",J280,0)</f>
        <v>0</v>
      </c>
      <c r="BH280" s="153">
        <f>IF(N280="sníž. přenesená",J280,0)</f>
        <v>0</v>
      </c>
      <c r="BI280" s="153">
        <f>IF(N280="nulová",J280,0)</f>
        <v>0</v>
      </c>
      <c r="BJ280" s="19" t="s">
        <v>80</v>
      </c>
      <c r="BK280" s="153">
        <f>ROUND(I280*H280,2)</f>
        <v>0</v>
      </c>
      <c r="BL280" s="19" t="s">
        <v>238</v>
      </c>
      <c r="BM280" s="152" t="s">
        <v>742</v>
      </c>
    </row>
    <row r="281" spans="2:51" s="13" customFormat="1" ht="12">
      <c r="B281" s="154"/>
      <c r="D281" s="155" t="s">
        <v>154</v>
      </c>
      <c r="F281" s="157" t="s">
        <v>743</v>
      </c>
      <c r="H281" s="158">
        <v>1.212</v>
      </c>
      <c r="I281" s="159"/>
      <c r="L281" s="154"/>
      <c r="M281" s="160"/>
      <c r="N281" s="161"/>
      <c r="O281" s="161"/>
      <c r="P281" s="161"/>
      <c r="Q281" s="161"/>
      <c r="R281" s="161"/>
      <c r="S281" s="161"/>
      <c r="T281" s="162"/>
      <c r="AT281" s="156" t="s">
        <v>154</v>
      </c>
      <c r="AU281" s="156" t="s">
        <v>82</v>
      </c>
      <c r="AV281" s="13" t="s">
        <v>82</v>
      </c>
      <c r="AW281" s="13" t="s">
        <v>4</v>
      </c>
      <c r="AX281" s="13" t="s">
        <v>80</v>
      </c>
      <c r="AY281" s="156" t="s">
        <v>145</v>
      </c>
    </row>
    <row r="282" spans="1:65" s="2" customFormat="1" ht="24">
      <c r="A282" s="34"/>
      <c r="B282" s="140"/>
      <c r="C282" s="141" t="s">
        <v>744</v>
      </c>
      <c r="D282" s="141" t="s">
        <v>147</v>
      </c>
      <c r="E282" s="142" t="s">
        <v>745</v>
      </c>
      <c r="F282" s="143" t="s">
        <v>746</v>
      </c>
      <c r="G282" s="144" t="s">
        <v>150</v>
      </c>
      <c r="H282" s="145">
        <v>218.016</v>
      </c>
      <c r="I282" s="146"/>
      <c r="J282" s="147">
        <f>ROUND(I282*H282,2)</f>
        <v>0</v>
      </c>
      <c r="K282" s="143" t="s">
        <v>151</v>
      </c>
      <c r="L282" s="35"/>
      <c r="M282" s="148" t="s">
        <v>3</v>
      </c>
      <c r="N282" s="149" t="s">
        <v>43</v>
      </c>
      <c r="O282" s="55"/>
      <c r="P282" s="150">
        <f>O282*H282</f>
        <v>0</v>
      </c>
      <c r="Q282" s="150">
        <v>0.0004</v>
      </c>
      <c r="R282" s="150">
        <f>Q282*H282</f>
        <v>0.0872064</v>
      </c>
      <c r="S282" s="150">
        <v>0</v>
      </c>
      <c r="T282" s="15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2" t="s">
        <v>238</v>
      </c>
      <c r="AT282" s="152" t="s">
        <v>147</v>
      </c>
      <c r="AU282" s="152" t="s">
        <v>82</v>
      </c>
      <c r="AY282" s="19" t="s">
        <v>145</v>
      </c>
      <c r="BE282" s="153">
        <f>IF(N282="základní",J282,0)</f>
        <v>0</v>
      </c>
      <c r="BF282" s="153">
        <f>IF(N282="snížená",J282,0)</f>
        <v>0</v>
      </c>
      <c r="BG282" s="153">
        <f>IF(N282="zákl. přenesená",J282,0)</f>
        <v>0</v>
      </c>
      <c r="BH282" s="153">
        <f>IF(N282="sníž. přenesená",J282,0)</f>
        <v>0</v>
      </c>
      <c r="BI282" s="153">
        <f>IF(N282="nulová",J282,0)</f>
        <v>0</v>
      </c>
      <c r="BJ282" s="19" t="s">
        <v>80</v>
      </c>
      <c r="BK282" s="153">
        <f>ROUND(I282*H282,2)</f>
        <v>0</v>
      </c>
      <c r="BL282" s="19" t="s">
        <v>238</v>
      </c>
      <c r="BM282" s="152" t="s">
        <v>747</v>
      </c>
    </row>
    <row r="283" spans="2:51" s="13" customFormat="1" ht="12">
      <c r="B283" s="154"/>
      <c r="D283" s="155" t="s">
        <v>154</v>
      </c>
      <c r="E283" s="156" t="s">
        <v>3</v>
      </c>
      <c r="F283" s="157" t="s">
        <v>748</v>
      </c>
      <c r="H283" s="158">
        <v>203.576</v>
      </c>
      <c r="I283" s="159"/>
      <c r="L283" s="154"/>
      <c r="M283" s="160"/>
      <c r="N283" s="161"/>
      <c r="O283" s="161"/>
      <c r="P283" s="161"/>
      <c r="Q283" s="161"/>
      <c r="R283" s="161"/>
      <c r="S283" s="161"/>
      <c r="T283" s="162"/>
      <c r="AT283" s="156" t="s">
        <v>154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145</v>
      </c>
    </row>
    <row r="284" spans="2:51" s="13" customFormat="1" ht="12">
      <c r="B284" s="154"/>
      <c r="D284" s="155" t="s">
        <v>154</v>
      </c>
      <c r="E284" s="156" t="s">
        <v>393</v>
      </c>
      <c r="F284" s="157" t="s">
        <v>749</v>
      </c>
      <c r="H284" s="158">
        <v>14.44</v>
      </c>
      <c r="I284" s="159"/>
      <c r="L284" s="154"/>
      <c r="M284" s="160"/>
      <c r="N284" s="161"/>
      <c r="O284" s="161"/>
      <c r="P284" s="161"/>
      <c r="Q284" s="161"/>
      <c r="R284" s="161"/>
      <c r="S284" s="161"/>
      <c r="T284" s="162"/>
      <c r="AT284" s="156" t="s">
        <v>154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145</v>
      </c>
    </row>
    <row r="285" spans="2:51" s="14" customFormat="1" ht="12">
      <c r="B285" s="163"/>
      <c r="D285" s="155" t="s">
        <v>154</v>
      </c>
      <c r="E285" s="164" t="s">
        <v>3</v>
      </c>
      <c r="F285" s="165" t="s">
        <v>166</v>
      </c>
      <c r="H285" s="166">
        <v>218.016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4" t="s">
        <v>154</v>
      </c>
      <c r="AU285" s="164" t="s">
        <v>82</v>
      </c>
      <c r="AV285" s="14" t="s">
        <v>152</v>
      </c>
      <c r="AW285" s="14" t="s">
        <v>33</v>
      </c>
      <c r="AX285" s="14" t="s">
        <v>80</v>
      </c>
      <c r="AY285" s="164" t="s">
        <v>145</v>
      </c>
    </row>
    <row r="286" spans="1:65" s="2" customFormat="1" ht="24">
      <c r="A286" s="34"/>
      <c r="B286" s="140"/>
      <c r="C286" s="141" t="s">
        <v>750</v>
      </c>
      <c r="D286" s="141" t="s">
        <v>147</v>
      </c>
      <c r="E286" s="142" t="s">
        <v>751</v>
      </c>
      <c r="F286" s="143" t="s">
        <v>752</v>
      </c>
      <c r="G286" s="144" t="s">
        <v>150</v>
      </c>
      <c r="H286" s="145">
        <v>142.72</v>
      </c>
      <c r="I286" s="146"/>
      <c r="J286" s="147">
        <f>ROUND(I286*H286,2)</f>
        <v>0</v>
      </c>
      <c r="K286" s="143" t="s">
        <v>151</v>
      </c>
      <c r="L286" s="35"/>
      <c r="M286" s="148" t="s">
        <v>3</v>
      </c>
      <c r="N286" s="149" t="s">
        <v>43</v>
      </c>
      <c r="O286" s="55"/>
      <c r="P286" s="150">
        <f>O286*H286</f>
        <v>0</v>
      </c>
      <c r="Q286" s="150">
        <v>0.0004</v>
      </c>
      <c r="R286" s="150">
        <f>Q286*H286</f>
        <v>0.057088</v>
      </c>
      <c r="S286" s="150">
        <v>0</v>
      </c>
      <c r="T286" s="15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2" t="s">
        <v>238</v>
      </c>
      <c r="AT286" s="152" t="s">
        <v>147</v>
      </c>
      <c r="AU286" s="152" t="s">
        <v>82</v>
      </c>
      <c r="AY286" s="19" t="s">
        <v>145</v>
      </c>
      <c r="BE286" s="153">
        <f>IF(N286="základní",J286,0)</f>
        <v>0</v>
      </c>
      <c r="BF286" s="153">
        <f>IF(N286="snížená",J286,0)</f>
        <v>0</v>
      </c>
      <c r="BG286" s="153">
        <f>IF(N286="zákl. přenesená",J286,0)</f>
        <v>0</v>
      </c>
      <c r="BH286" s="153">
        <f>IF(N286="sníž. přenesená",J286,0)</f>
        <v>0</v>
      </c>
      <c r="BI286" s="153">
        <f>IF(N286="nulová",J286,0)</f>
        <v>0</v>
      </c>
      <c r="BJ286" s="19" t="s">
        <v>80</v>
      </c>
      <c r="BK286" s="153">
        <f>ROUND(I286*H286,2)</f>
        <v>0</v>
      </c>
      <c r="BL286" s="19" t="s">
        <v>238</v>
      </c>
      <c r="BM286" s="152" t="s">
        <v>753</v>
      </c>
    </row>
    <row r="287" spans="2:51" s="13" customFormat="1" ht="12">
      <c r="B287" s="154"/>
      <c r="D287" s="155" t="s">
        <v>154</v>
      </c>
      <c r="E287" s="156" t="s">
        <v>3</v>
      </c>
      <c r="F287" s="157" t="s">
        <v>754</v>
      </c>
      <c r="H287" s="158">
        <v>115.36</v>
      </c>
      <c r="I287" s="159"/>
      <c r="L287" s="154"/>
      <c r="M287" s="160"/>
      <c r="N287" s="161"/>
      <c r="O287" s="161"/>
      <c r="P287" s="161"/>
      <c r="Q287" s="161"/>
      <c r="R287" s="161"/>
      <c r="S287" s="161"/>
      <c r="T287" s="162"/>
      <c r="AT287" s="156" t="s">
        <v>154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145</v>
      </c>
    </row>
    <row r="288" spans="2:51" s="13" customFormat="1" ht="12">
      <c r="B288" s="154"/>
      <c r="D288" s="155" t="s">
        <v>154</v>
      </c>
      <c r="E288" s="156" t="s">
        <v>396</v>
      </c>
      <c r="F288" s="157" t="s">
        <v>755</v>
      </c>
      <c r="H288" s="158">
        <v>10.56</v>
      </c>
      <c r="I288" s="159"/>
      <c r="L288" s="154"/>
      <c r="M288" s="160"/>
      <c r="N288" s="161"/>
      <c r="O288" s="161"/>
      <c r="P288" s="161"/>
      <c r="Q288" s="161"/>
      <c r="R288" s="161"/>
      <c r="S288" s="161"/>
      <c r="T288" s="162"/>
      <c r="AT288" s="156" t="s">
        <v>154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145</v>
      </c>
    </row>
    <row r="289" spans="2:51" s="13" customFormat="1" ht="12">
      <c r="B289" s="154"/>
      <c r="D289" s="155" t="s">
        <v>154</v>
      </c>
      <c r="E289" s="156" t="s">
        <v>399</v>
      </c>
      <c r="F289" s="157" t="s">
        <v>756</v>
      </c>
      <c r="H289" s="158">
        <v>16.8</v>
      </c>
      <c r="I289" s="159"/>
      <c r="L289" s="154"/>
      <c r="M289" s="160"/>
      <c r="N289" s="161"/>
      <c r="O289" s="161"/>
      <c r="P289" s="161"/>
      <c r="Q289" s="161"/>
      <c r="R289" s="161"/>
      <c r="S289" s="161"/>
      <c r="T289" s="162"/>
      <c r="AT289" s="156" t="s">
        <v>154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145</v>
      </c>
    </row>
    <row r="290" spans="2:51" s="14" customFormat="1" ht="12">
      <c r="B290" s="163"/>
      <c r="D290" s="155" t="s">
        <v>154</v>
      </c>
      <c r="E290" s="164" t="s">
        <v>3</v>
      </c>
      <c r="F290" s="165" t="s">
        <v>166</v>
      </c>
      <c r="H290" s="166">
        <v>142.72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4" t="s">
        <v>154</v>
      </c>
      <c r="AU290" s="164" t="s">
        <v>82</v>
      </c>
      <c r="AV290" s="14" t="s">
        <v>152</v>
      </c>
      <c r="AW290" s="14" t="s">
        <v>33</v>
      </c>
      <c r="AX290" s="14" t="s">
        <v>80</v>
      </c>
      <c r="AY290" s="164" t="s">
        <v>145</v>
      </c>
    </row>
    <row r="291" spans="1:65" s="2" customFormat="1" ht="48">
      <c r="A291" s="34"/>
      <c r="B291" s="140"/>
      <c r="C291" s="188" t="s">
        <v>757</v>
      </c>
      <c r="D291" s="188" t="s">
        <v>427</v>
      </c>
      <c r="E291" s="189" t="s">
        <v>758</v>
      </c>
      <c r="F291" s="190" t="s">
        <v>759</v>
      </c>
      <c r="G291" s="191" t="s">
        <v>150</v>
      </c>
      <c r="H291" s="192">
        <v>205.863</v>
      </c>
      <c r="I291" s="193"/>
      <c r="J291" s="194">
        <f>ROUND(I291*H291,2)</f>
        <v>0</v>
      </c>
      <c r="K291" s="190" t="s">
        <v>151</v>
      </c>
      <c r="L291" s="195"/>
      <c r="M291" s="196" t="s">
        <v>3</v>
      </c>
      <c r="N291" s="197" t="s">
        <v>43</v>
      </c>
      <c r="O291" s="55"/>
      <c r="P291" s="150">
        <f>O291*H291</f>
        <v>0</v>
      </c>
      <c r="Q291" s="150">
        <v>0.0053</v>
      </c>
      <c r="R291" s="150">
        <f>Q291*H291</f>
        <v>1.0910739</v>
      </c>
      <c r="S291" s="150">
        <v>0</v>
      </c>
      <c r="T291" s="151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52" t="s">
        <v>338</v>
      </c>
      <c r="AT291" s="152" t="s">
        <v>427</v>
      </c>
      <c r="AU291" s="152" t="s">
        <v>82</v>
      </c>
      <c r="AY291" s="19" t="s">
        <v>145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19" t="s">
        <v>80</v>
      </c>
      <c r="BK291" s="153">
        <f>ROUND(I291*H291,2)</f>
        <v>0</v>
      </c>
      <c r="BL291" s="19" t="s">
        <v>238</v>
      </c>
      <c r="BM291" s="152" t="s">
        <v>760</v>
      </c>
    </row>
    <row r="292" spans="1:47" s="2" customFormat="1" ht="19.5">
      <c r="A292" s="34"/>
      <c r="B292" s="35"/>
      <c r="C292" s="34"/>
      <c r="D292" s="155" t="s">
        <v>202</v>
      </c>
      <c r="E292" s="34"/>
      <c r="F292" s="171" t="s">
        <v>761</v>
      </c>
      <c r="G292" s="34"/>
      <c r="H292" s="34"/>
      <c r="I292" s="172"/>
      <c r="J292" s="34"/>
      <c r="K292" s="34"/>
      <c r="L292" s="35"/>
      <c r="M292" s="173"/>
      <c r="N292" s="174"/>
      <c r="O292" s="55"/>
      <c r="P292" s="55"/>
      <c r="Q292" s="55"/>
      <c r="R292" s="55"/>
      <c r="S292" s="55"/>
      <c r="T292" s="5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202</v>
      </c>
      <c r="AU292" s="19" t="s">
        <v>82</v>
      </c>
    </row>
    <row r="293" spans="2:51" s="13" customFormat="1" ht="12">
      <c r="B293" s="154"/>
      <c r="D293" s="155" t="s">
        <v>154</v>
      </c>
      <c r="E293" s="156" t="s">
        <v>3</v>
      </c>
      <c r="F293" s="157" t="s">
        <v>374</v>
      </c>
      <c r="H293" s="158">
        <v>101.788</v>
      </c>
      <c r="I293" s="159"/>
      <c r="L293" s="154"/>
      <c r="M293" s="160"/>
      <c r="N293" s="161"/>
      <c r="O293" s="161"/>
      <c r="P293" s="161"/>
      <c r="Q293" s="161"/>
      <c r="R293" s="161"/>
      <c r="S293" s="161"/>
      <c r="T293" s="162"/>
      <c r="AT293" s="156" t="s">
        <v>154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145</v>
      </c>
    </row>
    <row r="294" spans="2:51" s="13" customFormat="1" ht="12">
      <c r="B294" s="154"/>
      <c r="D294" s="155" t="s">
        <v>154</v>
      </c>
      <c r="E294" s="156" t="s">
        <v>3</v>
      </c>
      <c r="F294" s="157" t="s">
        <v>377</v>
      </c>
      <c r="H294" s="158">
        <v>57.68</v>
      </c>
      <c r="I294" s="159"/>
      <c r="L294" s="154"/>
      <c r="M294" s="160"/>
      <c r="N294" s="161"/>
      <c r="O294" s="161"/>
      <c r="P294" s="161"/>
      <c r="Q294" s="161"/>
      <c r="R294" s="161"/>
      <c r="S294" s="161"/>
      <c r="T294" s="162"/>
      <c r="AT294" s="156" t="s">
        <v>154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145</v>
      </c>
    </row>
    <row r="295" spans="2:51" s="13" customFormat="1" ht="12">
      <c r="B295" s="154"/>
      <c r="D295" s="155" t="s">
        <v>154</v>
      </c>
      <c r="E295" s="156" t="s">
        <v>3</v>
      </c>
      <c r="F295" s="157" t="s">
        <v>762</v>
      </c>
      <c r="H295" s="158">
        <v>18</v>
      </c>
      <c r="I295" s="159"/>
      <c r="L295" s="154"/>
      <c r="M295" s="160"/>
      <c r="N295" s="161"/>
      <c r="O295" s="161"/>
      <c r="P295" s="161"/>
      <c r="Q295" s="161"/>
      <c r="R295" s="161"/>
      <c r="S295" s="161"/>
      <c r="T295" s="162"/>
      <c r="AT295" s="156" t="s">
        <v>154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145</v>
      </c>
    </row>
    <row r="296" spans="2:51" s="14" customFormat="1" ht="12">
      <c r="B296" s="163"/>
      <c r="D296" s="155" t="s">
        <v>154</v>
      </c>
      <c r="E296" s="164" t="s">
        <v>3</v>
      </c>
      <c r="F296" s="165" t="s">
        <v>166</v>
      </c>
      <c r="H296" s="166">
        <v>177.468</v>
      </c>
      <c r="I296" s="167"/>
      <c r="L296" s="163"/>
      <c r="M296" s="168"/>
      <c r="N296" s="169"/>
      <c r="O296" s="169"/>
      <c r="P296" s="169"/>
      <c r="Q296" s="169"/>
      <c r="R296" s="169"/>
      <c r="S296" s="169"/>
      <c r="T296" s="170"/>
      <c r="AT296" s="164" t="s">
        <v>154</v>
      </c>
      <c r="AU296" s="164" t="s">
        <v>82</v>
      </c>
      <c r="AV296" s="14" t="s">
        <v>152</v>
      </c>
      <c r="AW296" s="14" t="s">
        <v>33</v>
      </c>
      <c r="AX296" s="14" t="s">
        <v>80</v>
      </c>
      <c r="AY296" s="164" t="s">
        <v>145</v>
      </c>
    </row>
    <row r="297" spans="2:51" s="13" customFormat="1" ht="12">
      <c r="B297" s="154"/>
      <c r="D297" s="155" t="s">
        <v>154</v>
      </c>
      <c r="F297" s="157" t="s">
        <v>763</v>
      </c>
      <c r="H297" s="158">
        <v>205.863</v>
      </c>
      <c r="I297" s="159"/>
      <c r="L297" s="154"/>
      <c r="M297" s="160"/>
      <c r="N297" s="161"/>
      <c r="O297" s="161"/>
      <c r="P297" s="161"/>
      <c r="Q297" s="161"/>
      <c r="R297" s="161"/>
      <c r="S297" s="161"/>
      <c r="T297" s="162"/>
      <c r="AT297" s="156" t="s">
        <v>154</v>
      </c>
      <c r="AU297" s="156" t="s">
        <v>82</v>
      </c>
      <c r="AV297" s="13" t="s">
        <v>82</v>
      </c>
      <c r="AW297" s="13" t="s">
        <v>4</v>
      </c>
      <c r="AX297" s="13" t="s">
        <v>80</v>
      </c>
      <c r="AY297" s="156" t="s">
        <v>145</v>
      </c>
    </row>
    <row r="298" spans="1:65" s="2" customFormat="1" ht="48">
      <c r="A298" s="34"/>
      <c r="B298" s="140"/>
      <c r="C298" s="188" t="s">
        <v>764</v>
      </c>
      <c r="D298" s="188" t="s">
        <v>427</v>
      </c>
      <c r="E298" s="189" t="s">
        <v>765</v>
      </c>
      <c r="F298" s="190" t="s">
        <v>766</v>
      </c>
      <c r="G298" s="191" t="s">
        <v>150</v>
      </c>
      <c r="H298" s="192">
        <v>184.983</v>
      </c>
      <c r="I298" s="193"/>
      <c r="J298" s="194">
        <f>ROUND(I298*H298,2)</f>
        <v>0</v>
      </c>
      <c r="K298" s="190" t="s">
        <v>151</v>
      </c>
      <c r="L298" s="195"/>
      <c r="M298" s="196" t="s">
        <v>3</v>
      </c>
      <c r="N298" s="197" t="s">
        <v>43</v>
      </c>
      <c r="O298" s="55"/>
      <c r="P298" s="150">
        <f>O298*H298</f>
        <v>0</v>
      </c>
      <c r="Q298" s="150">
        <v>0.00685</v>
      </c>
      <c r="R298" s="150">
        <f>Q298*H298</f>
        <v>1.26713355</v>
      </c>
      <c r="S298" s="150">
        <v>0</v>
      </c>
      <c r="T298" s="151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52" t="s">
        <v>338</v>
      </c>
      <c r="AT298" s="152" t="s">
        <v>427</v>
      </c>
      <c r="AU298" s="152" t="s">
        <v>82</v>
      </c>
      <c r="AY298" s="19" t="s">
        <v>145</v>
      </c>
      <c r="BE298" s="153">
        <f>IF(N298="základní",J298,0)</f>
        <v>0</v>
      </c>
      <c r="BF298" s="153">
        <f>IF(N298="snížená",J298,0)</f>
        <v>0</v>
      </c>
      <c r="BG298" s="153">
        <f>IF(N298="zákl. přenesená",J298,0)</f>
        <v>0</v>
      </c>
      <c r="BH298" s="153">
        <f>IF(N298="sníž. přenesená",J298,0)</f>
        <v>0</v>
      </c>
      <c r="BI298" s="153">
        <f>IF(N298="nulová",J298,0)</f>
        <v>0</v>
      </c>
      <c r="BJ298" s="19" t="s">
        <v>80</v>
      </c>
      <c r="BK298" s="153">
        <f>ROUND(I298*H298,2)</f>
        <v>0</v>
      </c>
      <c r="BL298" s="19" t="s">
        <v>238</v>
      </c>
      <c r="BM298" s="152" t="s">
        <v>767</v>
      </c>
    </row>
    <row r="299" spans="1:47" s="2" customFormat="1" ht="19.5">
      <c r="A299" s="34"/>
      <c r="B299" s="35"/>
      <c r="C299" s="34"/>
      <c r="D299" s="155" t="s">
        <v>202</v>
      </c>
      <c r="E299" s="34"/>
      <c r="F299" s="171" t="s">
        <v>768</v>
      </c>
      <c r="G299" s="34"/>
      <c r="H299" s="34"/>
      <c r="I299" s="172"/>
      <c r="J299" s="34"/>
      <c r="K299" s="34"/>
      <c r="L299" s="35"/>
      <c r="M299" s="173"/>
      <c r="N299" s="174"/>
      <c r="O299" s="55"/>
      <c r="P299" s="55"/>
      <c r="Q299" s="55"/>
      <c r="R299" s="55"/>
      <c r="S299" s="55"/>
      <c r="T299" s="56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9" t="s">
        <v>202</v>
      </c>
      <c r="AU299" s="19" t="s">
        <v>82</v>
      </c>
    </row>
    <row r="300" spans="2:51" s="13" customFormat="1" ht="12">
      <c r="B300" s="154"/>
      <c r="D300" s="155" t="s">
        <v>154</v>
      </c>
      <c r="E300" s="156" t="s">
        <v>3</v>
      </c>
      <c r="F300" s="157" t="s">
        <v>374</v>
      </c>
      <c r="H300" s="158">
        <v>101.788</v>
      </c>
      <c r="I300" s="159"/>
      <c r="L300" s="154"/>
      <c r="M300" s="160"/>
      <c r="N300" s="161"/>
      <c r="O300" s="161"/>
      <c r="P300" s="161"/>
      <c r="Q300" s="161"/>
      <c r="R300" s="161"/>
      <c r="S300" s="161"/>
      <c r="T300" s="162"/>
      <c r="AT300" s="156" t="s">
        <v>154</v>
      </c>
      <c r="AU300" s="156" t="s">
        <v>82</v>
      </c>
      <c r="AV300" s="13" t="s">
        <v>82</v>
      </c>
      <c r="AW300" s="13" t="s">
        <v>33</v>
      </c>
      <c r="AX300" s="13" t="s">
        <v>72</v>
      </c>
      <c r="AY300" s="156" t="s">
        <v>145</v>
      </c>
    </row>
    <row r="301" spans="2:51" s="13" customFormat="1" ht="12">
      <c r="B301" s="154"/>
      <c r="D301" s="155" t="s">
        <v>154</v>
      </c>
      <c r="E301" s="156" t="s">
        <v>3</v>
      </c>
      <c r="F301" s="157" t="s">
        <v>377</v>
      </c>
      <c r="H301" s="158">
        <v>57.68</v>
      </c>
      <c r="I301" s="159"/>
      <c r="L301" s="154"/>
      <c r="M301" s="160"/>
      <c r="N301" s="161"/>
      <c r="O301" s="161"/>
      <c r="P301" s="161"/>
      <c r="Q301" s="161"/>
      <c r="R301" s="161"/>
      <c r="S301" s="161"/>
      <c r="T301" s="162"/>
      <c r="AT301" s="156" t="s">
        <v>154</v>
      </c>
      <c r="AU301" s="156" t="s">
        <v>82</v>
      </c>
      <c r="AV301" s="13" t="s">
        <v>82</v>
      </c>
      <c r="AW301" s="13" t="s">
        <v>33</v>
      </c>
      <c r="AX301" s="13" t="s">
        <v>72</v>
      </c>
      <c r="AY301" s="156" t="s">
        <v>145</v>
      </c>
    </row>
    <row r="302" spans="2:51" s="14" customFormat="1" ht="12">
      <c r="B302" s="163"/>
      <c r="D302" s="155" t="s">
        <v>154</v>
      </c>
      <c r="E302" s="164" t="s">
        <v>3</v>
      </c>
      <c r="F302" s="165" t="s">
        <v>166</v>
      </c>
      <c r="H302" s="166">
        <v>159.468</v>
      </c>
      <c r="I302" s="167"/>
      <c r="L302" s="163"/>
      <c r="M302" s="168"/>
      <c r="N302" s="169"/>
      <c r="O302" s="169"/>
      <c r="P302" s="169"/>
      <c r="Q302" s="169"/>
      <c r="R302" s="169"/>
      <c r="S302" s="169"/>
      <c r="T302" s="170"/>
      <c r="AT302" s="164" t="s">
        <v>154</v>
      </c>
      <c r="AU302" s="164" t="s">
        <v>82</v>
      </c>
      <c r="AV302" s="14" t="s">
        <v>152</v>
      </c>
      <c r="AW302" s="14" t="s">
        <v>33</v>
      </c>
      <c r="AX302" s="14" t="s">
        <v>80</v>
      </c>
      <c r="AY302" s="164" t="s">
        <v>145</v>
      </c>
    </row>
    <row r="303" spans="2:51" s="13" customFormat="1" ht="12">
      <c r="B303" s="154"/>
      <c r="D303" s="155" t="s">
        <v>154</v>
      </c>
      <c r="F303" s="157" t="s">
        <v>769</v>
      </c>
      <c r="H303" s="158">
        <v>184.983</v>
      </c>
      <c r="I303" s="159"/>
      <c r="L303" s="154"/>
      <c r="M303" s="160"/>
      <c r="N303" s="161"/>
      <c r="O303" s="161"/>
      <c r="P303" s="161"/>
      <c r="Q303" s="161"/>
      <c r="R303" s="161"/>
      <c r="S303" s="161"/>
      <c r="T303" s="162"/>
      <c r="AT303" s="156" t="s">
        <v>154</v>
      </c>
      <c r="AU303" s="156" t="s">
        <v>82</v>
      </c>
      <c r="AV303" s="13" t="s">
        <v>82</v>
      </c>
      <c r="AW303" s="13" t="s">
        <v>4</v>
      </c>
      <c r="AX303" s="13" t="s">
        <v>80</v>
      </c>
      <c r="AY303" s="156" t="s">
        <v>145</v>
      </c>
    </row>
    <row r="304" spans="1:65" s="2" customFormat="1" ht="48">
      <c r="A304" s="34"/>
      <c r="B304" s="140"/>
      <c r="C304" s="188" t="s">
        <v>770</v>
      </c>
      <c r="D304" s="188" t="s">
        <v>427</v>
      </c>
      <c r="E304" s="189" t="s">
        <v>771</v>
      </c>
      <c r="F304" s="190" t="s">
        <v>772</v>
      </c>
      <c r="G304" s="191" t="s">
        <v>150</v>
      </c>
      <c r="H304" s="192">
        <v>52.79</v>
      </c>
      <c r="I304" s="193"/>
      <c r="J304" s="194">
        <f>ROUND(I304*H304,2)</f>
        <v>0</v>
      </c>
      <c r="K304" s="190" t="s">
        <v>151</v>
      </c>
      <c r="L304" s="195"/>
      <c r="M304" s="196" t="s">
        <v>3</v>
      </c>
      <c r="N304" s="197" t="s">
        <v>43</v>
      </c>
      <c r="O304" s="55"/>
      <c r="P304" s="150">
        <f>O304*H304</f>
        <v>0</v>
      </c>
      <c r="Q304" s="150">
        <v>0.0054</v>
      </c>
      <c r="R304" s="150">
        <f>Q304*H304</f>
        <v>0.285066</v>
      </c>
      <c r="S304" s="150">
        <v>0</v>
      </c>
      <c r="T304" s="15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52" t="s">
        <v>338</v>
      </c>
      <c r="AT304" s="152" t="s">
        <v>427</v>
      </c>
      <c r="AU304" s="152" t="s">
        <v>82</v>
      </c>
      <c r="AY304" s="19" t="s">
        <v>145</v>
      </c>
      <c r="BE304" s="153">
        <f>IF(N304="základní",J304,0)</f>
        <v>0</v>
      </c>
      <c r="BF304" s="153">
        <f>IF(N304="snížená",J304,0)</f>
        <v>0</v>
      </c>
      <c r="BG304" s="153">
        <f>IF(N304="zákl. přenesená",J304,0)</f>
        <v>0</v>
      </c>
      <c r="BH304" s="153">
        <f>IF(N304="sníž. přenesená",J304,0)</f>
        <v>0</v>
      </c>
      <c r="BI304" s="153">
        <f>IF(N304="nulová",J304,0)</f>
        <v>0</v>
      </c>
      <c r="BJ304" s="19" t="s">
        <v>80</v>
      </c>
      <c r="BK304" s="153">
        <f>ROUND(I304*H304,2)</f>
        <v>0</v>
      </c>
      <c r="BL304" s="19" t="s">
        <v>238</v>
      </c>
      <c r="BM304" s="152" t="s">
        <v>773</v>
      </c>
    </row>
    <row r="305" spans="1:47" s="2" customFormat="1" ht="19.5">
      <c r="A305" s="34"/>
      <c r="B305" s="35"/>
      <c r="C305" s="34"/>
      <c r="D305" s="155" t="s">
        <v>202</v>
      </c>
      <c r="E305" s="34"/>
      <c r="F305" s="171" t="s">
        <v>774</v>
      </c>
      <c r="G305" s="34"/>
      <c r="H305" s="34"/>
      <c r="I305" s="172"/>
      <c r="J305" s="34"/>
      <c r="K305" s="34"/>
      <c r="L305" s="35"/>
      <c r="M305" s="173"/>
      <c r="N305" s="174"/>
      <c r="O305" s="55"/>
      <c r="P305" s="55"/>
      <c r="Q305" s="55"/>
      <c r="R305" s="55"/>
      <c r="S305" s="55"/>
      <c r="T305" s="56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9" t="s">
        <v>202</v>
      </c>
      <c r="AU305" s="19" t="s">
        <v>82</v>
      </c>
    </row>
    <row r="306" spans="2:51" s="13" customFormat="1" ht="22.5">
      <c r="B306" s="154"/>
      <c r="D306" s="155" t="s">
        <v>154</v>
      </c>
      <c r="E306" s="156" t="s">
        <v>3</v>
      </c>
      <c r="F306" s="157" t="s">
        <v>775</v>
      </c>
      <c r="H306" s="158">
        <v>19.32</v>
      </c>
      <c r="I306" s="159"/>
      <c r="L306" s="154"/>
      <c r="M306" s="160"/>
      <c r="N306" s="161"/>
      <c r="O306" s="161"/>
      <c r="P306" s="161"/>
      <c r="Q306" s="161"/>
      <c r="R306" s="161"/>
      <c r="S306" s="161"/>
      <c r="T306" s="162"/>
      <c r="AT306" s="156" t="s">
        <v>154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145</v>
      </c>
    </row>
    <row r="307" spans="2:51" s="13" customFormat="1" ht="12">
      <c r="B307" s="154"/>
      <c r="D307" s="155" t="s">
        <v>154</v>
      </c>
      <c r="E307" s="156" t="s">
        <v>3</v>
      </c>
      <c r="F307" s="157" t="s">
        <v>776</v>
      </c>
      <c r="H307" s="158">
        <v>14.44</v>
      </c>
      <c r="I307" s="159"/>
      <c r="L307" s="154"/>
      <c r="M307" s="160"/>
      <c r="N307" s="161"/>
      <c r="O307" s="161"/>
      <c r="P307" s="161"/>
      <c r="Q307" s="161"/>
      <c r="R307" s="161"/>
      <c r="S307" s="161"/>
      <c r="T307" s="162"/>
      <c r="AT307" s="156" t="s">
        <v>154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145</v>
      </c>
    </row>
    <row r="308" spans="2:51" s="13" customFormat="1" ht="22.5">
      <c r="B308" s="154"/>
      <c r="D308" s="155" t="s">
        <v>154</v>
      </c>
      <c r="E308" s="156" t="s">
        <v>3</v>
      </c>
      <c r="F308" s="157" t="s">
        <v>777</v>
      </c>
      <c r="H308" s="158">
        <v>12.144</v>
      </c>
      <c r="I308" s="159"/>
      <c r="L308" s="154"/>
      <c r="M308" s="160"/>
      <c r="N308" s="161"/>
      <c r="O308" s="161"/>
      <c r="P308" s="161"/>
      <c r="Q308" s="161"/>
      <c r="R308" s="161"/>
      <c r="S308" s="161"/>
      <c r="T308" s="162"/>
      <c r="AT308" s="156" t="s">
        <v>154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145</v>
      </c>
    </row>
    <row r="309" spans="2:51" s="14" customFormat="1" ht="12">
      <c r="B309" s="163"/>
      <c r="D309" s="155" t="s">
        <v>154</v>
      </c>
      <c r="E309" s="164" t="s">
        <v>3</v>
      </c>
      <c r="F309" s="165" t="s">
        <v>166</v>
      </c>
      <c r="H309" s="166">
        <v>45.904</v>
      </c>
      <c r="I309" s="167"/>
      <c r="L309" s="163"/>
      <c r="M309" s="168"/>
      <c r="N309" s="169"/>
      <c r="O309" s="169"/>
      <c r="P309" s="169"/>
      <c r="Q309" s="169"/>
      <c r="R309" s="169"/>
      <c r="S309" s="169"/>
      <c r="T309" s="170"/>
      <c r="AT309" s="164" t="s">
        <v>154</v>
      </c>
      <c r="AU309" s="164" t="s">
        <v>82</v>
      </c>
      <c r="AV309" s="14" t="s">
        <v>152</v>
      </c>
      <c r="AW309" s="14" t="s">
        <v>33</v>
      </c>
      <c r="AX309" s="14" t="s">
        <v>80</v>
      </c>
      <c r="AY309" s="164" t="s">
        <v>145</v>
      </c>
    </row>
    <row r="310" spans="2:51" s="13" customFormat="1" ht="12">
      <c r="B310" s="154"/>
      <c r="D310" s="155" t="s">
        <v>154</v>
      </c>
      <c r="F310" s="157" t="s">
        <v>778</v>
      </c>
      <c r="H310" s="158">
        <v>52.79</v>
      </c>
      <c r="I310" s="159"/>
      <c r="L310" s="154"/>
      <c r="M310" s="160"/>
      <c r="N310" s="161"/>
      <c r="O310" s="161"/>
      <c r="P310" s="161"/>
      <c r="Q310" s="161"/>
      <c r="R310" s="161"/>
      <c r="S310" s="161"/>
      <c r="T310" s="162"/>
      <c r="AT310" s="156" t="s">
        <v>154</v>
      </c>
      <c r="AU310" s="156" t="s">
        <v>82</v>
      </c>
      <c r="AV310" s="13" t="s">
        <v>82</v>
      </c>
      <c r="AW310" s="13" t="s">
        <v>4</v>
      </c>
      <c r="AX310" s="13" t="s">
        <v>80</v>
      </c>
      <c r="AY310" s="156" t="s">
        <v>145</v>
      </c>
    </row>
    <row r="311" spans="1:65" s="2" customFormat="1" ht="48">
      <c r="A311" s="34"/>
      <c r="B311" s="140"/>
      <c r="C311" s="141" t="s">
        <v>779</v>
      </c>
      <c r="D311" s="141" t="s">
        <v>147</v>
      </c>
      <c r="E311" s="142" t="s">
        <v>780</v>
      </c>
      <c r="F311" s="143" t="s">
        <v>781</v>
      </c>
      <c r="G311" s="144" t="s">
        <v>150</v>
      </c>
      <c r="H311" s="145">
        <v>31.464</v>
      </c>
      <c r="I311" s="146"/>
      <c r="J311" s="147">
        <f>ROUND(I311*H311,2)</f>
        <v>0</v>
      </c>
      <c r="K311" s="143" t="s">
        <v>151</v>
      </c>
      <c r="L311" s="35"/>
      <c r="M311" s="148" t="s">
        <v>3</v>
      </c>
      <c r="N311" s="149" t="s">
        <v>43</v>
      </c>
      <c r="O311" s="55"/>
      <c r="P311" s="150">
        <f>O311*H311</f>
        <v>0</v>
      </c>
      <c r="Q311" s="150">
        <v>0.0004</v>
      </c>
      <c r="R311" s="150">
        <f>Q311*H311</f>
        <v>0.0125856</v>
      </c>
      <c r="S311" s="150">
        <v>0</v>
      </c>
      <c r="T311" s="15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2" t="s">
        <v>238</v>
      </c>
      <c r="AT311" s="152" t="s">
        <v>147</v>
      </c>
      <c r="AU311" s="152" t="s">
        <v>82</v>
      </c>
      <c r="AY311" s="19" t="s">
        <v>145</v>
      </c>
      <c r="BE311" s="153">
        <f>IF(N311="základní",J311,0)</f>
        <v>0</v>
      </c>
      <c r="BF311" s="153">
        <f>IF(N311="snížená",J311,0)</f>
        <v>0</v>
      </c>
      <c r="BG311" s="153">
        <f>IF(N311="zákl. přenesená",J311,0)</f>
        <v>0</v>
      </c>
      <c r="BH311" s="153">
        <f>IF(N311="sníž. přenesená",J311,0)</f>
        <v>0</v>
      </c>
      <c r="BI311" s="153">
        <f>IF(N311="nulová",J311,0)</f>
        <v>0</v>
      </c>
      <c r="BJ311" s="19" t="s">
        <v>80</v>
      </c>
      <c r="BK311" s="153">
        <f>ROUND(I311*H311,2)</f>
        <v>0</v>
      </c>
      <c r="BL311" s="19" t="s">
        <v>238</v>
      </c>
      <c r="BM311" s="152" t="s">
        <v>782</v>
      </c>
    </row>
    <row r="312" spans="1:47" s="2" customFormat="1" ht="19.5">
      <c r="A312" s="34"/>
      <c r="B312" s="35"/>
      <c r="C312" s="34"/>
      <c r="D312" s="155" t="s">
        <v>202</v>
      </c>
      <c r="E312" s="34"/>
      <c r="F312" s="171" t="s">
        <v>783</v>
      </c>
      <c r="G312" s="34"/>
      <c r="H312" s="34"/>
      <c r="I312" s="172"/>
      <c r="J312" s="34"/>
      <c r="K312" s="34"/>
      <c r="L312" s="35"/>
      <c r="M312" s="173"/>
      <c r="N312" s="174"/>
      <c r="O312" s="55"/>
      <c r="P312" s="55"/>
      <c r="Q312" s="55"/>
      <c r="R312" s="55"/>
      <c r="S312" s="55"/>
      <c r="T312" s="5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9" t="s">
        <v>202</v>
      </c>
      <c r="AU312" s="19" t="s">
        <v>82</v>
      </c>
    </row>
    <row r="313" spans="2:51" s="13" customFormat="1" ht="22.5">
      <c r="B313" s="154"/>
      <c r="D313" s="155" t="s">
        <v>154</v>
      </c>
      <c r="E313" s="156" t="s">
        <v>3</v>
      </c>
      <c r="F313" s="157" t="s">
        <v>777</v>
      </c>
      <c r="H313" s="158">
        <v>12.144</v>
      </c>
      <c r="I313" s="159"/>
      <c r="L313" s="154"/>
      <c r="M313" s="160"/>
      <c r="N313" s="161"/>
      <c r="O313" s="161"/>
      <c r="P313" s="161"/>
      <c r="Q313" s="161"/>
      <c r="R313" s="161"/>
      <c r="S313" s="161"/>
      <c r="T313" s="162"/>
      <c r="AT313" s="156" t="s">
        <v>154</v>
      </c>
      <c r="AU313" s="156" t="s">
        <v>82</v>
      </c>
      <c r="AV313" s="13" t="s">
        <v>82</v>
      </c>
      <c r="AW313" s="13" t="s">
        <v>33</v>
      </c>
      <c r="AX313" s="13" t="s">
        <v>72</v>
      </c>
      <c r="AY313" s="156" t="s">
        <v>145</v>
      </c>
    </row>
    <row r="314" spans="2:51" s="13" customFormat="1" ht="22.5">
      <c r="B314" s="154"/>
      <c r="D314" s="155" t="s">
        <v>154</v>
      </c>
      <c r="E314" s="156" t="s">
        <v>3</v>
      </c>
      <c r="F314" s="157" t="s">
        <v>775</v>
      </c>
      <c r="H314" s="158">
        <v>19.32</v>
      </c>
      <c r="I314" s="159"/>
      <c r="L314" s="154"/>
      <c r="M314" s="160"/>
      <c r="N314" s="161"/>
      <c r="O314" s="161"/>
      <c r="P314" s="161"/>
      <c r="Q314" s="161"/>
      <c r="R314" s="161"/>
      <c r="S314" s="161"/>
      <c r="T314" s="162"/>
      <c r="AT314" s="156" t="s">
        <v>154</v>
      </c>
      <c r="AU314" s="156" t="s">
        <v>82</v>
      </c>
      <c r="AV314" s="13" t="s">
        <v>82</v>
      </c>
      <c r="AW314" s="13" t="s">
        <v>33</v>
      </c>
      <c r="AX314" s="13" t="s">
        <v>72</v>
      </c>
      <c r="AY314" s="156" t="s">
        <v>145</v>
      </c>
    </row>
    <row r="315" spans="2:51" s="14" customFormat="1" ht="12">
      <c r="B315" s="163"/>
      <c r="D315" s="155" t="s">
        <v>154</v>
      </c>
      <c r="E315" s="164" t="s">
        <v>3</v>
      </c>
      <c r="F315" s="165" t="s">
        <v>166</v>
      </c>
      <c r="H315" s="166">
        <v>31.464</v>
      </c>
      <c r="I315" s="167"/>
      <c r="L315" s="163"/>
      <c r="M315" s="168"/>
      <c r="N315" s="169"/>
      <c r="O315" s="169"/>
      <c r="P315" s="169"/>
      <c r="Q315" s="169"/>
      <c r="R315" s="169"/>
      <c r="S315" s="169"/>
      <c r="T315" s="170"/>
      <c r="AT315" s="164" t="s">
        <v>154</v>
      </c>
      <c r="AU315" s="164" t="s">
        <v>82</v>
      </c>
      <c r="AV315" s="14" t="s">
        <v>152</v>
      </c>
      <c r="AW315" s="14" t="s">
        <v>33</v>
      </c>
      <c r="AX315" s="14" t="s">
        <v>80</v>
      </c>
      <c r="AY315" s="164" t="s">
        <v>145</v>
      </c>
    </row>
    <row r="316" spans="1:65" s="2" customFormat="1" ht="48">
      <c r="A316" s="34"/>
      <c r="B316" s="140"/>
      <c r="C316" s="141" t="s">
        <v>784</v>
      </c>
      <c r="D316" s="141" t="s">
        <v>147</v>
      </c>
      <c r="E316" s="142" t="s">
        <v>785</v>
      </c>
      <c r="F316" s="143" t="s">
        <v>786</v>
      </c>
      <c r="G316" s="144" t="s">
        <v>150</v>
      </c>
      <c r="H316" s="145">
        <v>111.967</v>
      </c>
      <c r="I316" s="146"/>
      <c r="J316" s="147">
        <f>ROUND(I316*H316,2)</f>
        <v>0</v>
      </c>
      <c r="K316" s="143" t="s">
        <v>151</v>
      </c>
      <c r="L316" s="35"/>
      <c r="M316" s="148" t="s">
        <v>3</v>
      </c>
      <c r="N316" s="149" t="s">
        <v>43</v>
      </c>
      <c r="O316" s="55"/>
      <c r="P316" s="150">
        <f>O316*H316</f>
        <v>0</v>
      </c>
      <c r="Q316" s="150">
        <v>0.00075</v>
      </c>
      <c r="R316" s="150">
        <f>Q316*H316</f>
        <v>0.08397525</v>
      </c>
      <c r="S316" s="150">
        <v>0</v>
      </c>
      <c r="T316" s="15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2" t="s">
        <v>238</v>
      </c>
      <c r="AT316" s="152" t="s">
        <v>147</v>
      </c>
      <c r="AU316" s="152" t="s">
        <v>82</v>
      </c>
      <c r="AY316" s="19" t="s">
        <v>145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19" t="s">
        <v>80</v>
      </c>
      <c r="BK316" s="153">
        <f>ROUND(I316*H316,2)</f>
        <v>0</v>
      </c>
      <c r="BL316" s="19" t="s">
        <v>238</v>
      </c>
      <c r="BM316" s="152" t="s">
        <v>787</v>
      </c>
    </row>
    <row r="317" spans="1:47" s="2" customFormat="1" ht="19.5">
      <c r="A317" s="34"/>
      <c r="B317" s="35"/>
      <c r="C317" s="34"/>
      <c r="D317" s="155" t="s">
        <v>202</v>
      </c>
      <c r="E317" s="34"/>
      <c r="F317" s="171" t="s">
        <v>788</v>
      </c>
      <c r="G317" s="34"/>
      <c r="H317" s="34"/>
      <c r="I317" s="172"/>
      <c r="J317" s="34"/>
      <c r="K317" s="34"/>
      <c r="L317" s="35"/>
      <c r="M317" s="173"/>
      <c r="N317" s="174"/>
      <c r="O317" s="55"/>
      <c r="P317" s="55"/>
      <c r="Q317" s="55"/>
      <c r="R317" s="55"/>
      <c r="S317" s="55"/>
      <c r="T317" s="56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9" t="s">
        <v>202</v>
      </c>
      <c r="AU317" s="19" t="s">
        <v>82</v>
      </c>
    </row>
    <row r="318" spans="2:51" s="13" customFormat="1" ht="12">
      <c r="B318" s="154"/>
      <c r="D318" s="155" t="s">
        <v>154</v>
      </c>
      <c r="E318" s="156" t="s">
        <v>3</v>
      </c>
      <c r="F318" s="157" t="s">
        <v>713</v>
      </c>
      <c r="H318" s="158">
        <v>101.788</v>
      </c>
      <c r="I318" s="159"/>
      <c r="L318" s="154"/>
      <c r="M318" s="160"/>
      <c r="N318" s="161"/>
      <c r="O318" s="161"/>
      <c r="P318" s="161"/>
      <c r="Q318" s="161"/>
      <c r="R318" s="161"/>
      <c r="S318" s="161"/>
      <c r="T318" s="162"/>
      <c r="AT318" s="156" t="s">
        <v>154</v>
      </c>
      <c r="AU318" s="156" t="s">
        <v>82</v>
      </c>
      <c r="AV318" s="13" t="s">
        <v>82</v>
      </c>
      <c r="AW318" s="13" t="s">
        <v>33</v>
      </c>
      <c r="AX318" s="13" t="s">
        <v>80</v>
      </c>
      <c r="AY318" s="156" t="s">
        <v>145</v>
      </c>
    </row>
    <row r="319" spans="2:51" s="13" customFormat="1" ht="12">
      <c r="B319" s="154"/>
      <c r="D319" s="155" t="s">
        <v>154</v>
      </c>
      <c r="F319" s="157" t="s">
        <v>789</v>
      </c>
      <c r="H319" s="158">
        <v>111.967</v>
      </c>
      <c r="I319" s="159"/>
      <c r="L319" s="154"/>
      <c r="M319" s="160"/>
      <c r="N319" s="161"/>
      <c r="O319" s="161"/>
      <c r="P319" s="161"/>
      <c r="Q319" s="161"/>
      <c r="R319" s="161"/>
      <c r="S319" s="161"/>
      <c r="T319" s="162"/>
      <c r="AT319" s="156" t="s">
        <v>154</v>
      </c>
      <c r="AU319" s="156" t="s">
        <v>82</v>
      </c>
      <c r="AV319" s="13" t="s">
        <v>82</v>
      </c>
      <c r="AW319" s="13" t="s">
        <v>4</v>
      </c>
      <c r="AX319" s="13" t="s">
        <v>80</v>
      </c>
      <c r="AY319" s="156" t="s">
        <v>145</v>
      </c>
    </row>
    <row r="320" spans="1:65" s="2" customFormat="1" ht="48">
      <c r="A320" s="34"/>
      <c r="B320" s="140"/>
      <c r="C320" s="141" t="s">
        <v>790</v>
      </c>
      <c r="D320" s="141" t="s">
        <v>147</v>
      </c>
      <c r="E320" s="142" t="s">
        <v>791</v>
      </c>
      <c r="F320" s="143" t="s">
        <v>792</v>
      </c>
      <c r="G320" s="144" t="s">
        <v>150</v>
      </c>
      <c r="H320" s="145">
        <v>63.448</v>
      </c>
      <c r="I320" s="146"/>
      <c r="J320" s="147">
        <f>ROUND(I320*H320,2)</f>
        <v>0</v>
      </c>
      <c r="K320" s="143" t="s">
        <v>151</v>
      </c>
      <c r="L320" s="35"/>
      <c r="M320" s="148" t="s">
        <v>3</v>
      </c>
      <c r="N320" s="149" t="s">
        <v>43</v>
      </c>
      <c r="O320" s="55"/>
      <c r="P320" s="150">
        <f>O320*H320</f>
        <v>0</v>
      </c>
      <c r="Q320" s="150">
        <v>0.0008</v>
      </c>
      <c r="R320" s="150">
        <f>Q320*H320</f>
        <v>0.0507584</v>
      </c>
      <c r="S320" s="150">
        <v>0</v>
      </c>
      <c r="T320" s="151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2" t="s">
        <v>238</v>
      </c>
      <c r="AT320" s="152" t="s">
        <v>147</v>
      </c>
      <c r="AU320" s="152" t="s">
        <v>82</v>
      </c>
      <c r="AY320" s="19" t="s">
        <v>145</v>
      </c>
      <c r="BE320" s="153">
        <f>IF(N320="základní",J320,0)</f>
        <v>0</v>
      </c>
      <c r="BF320" s="153">
        <f>IF(N320="snížená",J320,0)</f>
        <v>0</v>
      </c>
      <c r="BG320" s="153">
        <f>IF(N320="zákl. přenesená",J320,0)</f>
        <v>0</v>
      </c>
      <c r="BH320" s="153">
        <f>IF(N320="sníž. přenesená",J320,0)</f>
        <v>0</v>
      </c>
      <c r="BI320" s="153">
        <f>IF(N320="nulová",J320,0)</f>
        <v>0</v>
      </c>
      <c r="BJ320" s="19" t="s">
        <v>80</v>
      </c>
      <c r="BK320" s="153">
        <f>ROUND(I320*H320,2)</f>
        <v>0</v>
      </c>
      <c r="BL320" s="19" t="s">
        <v>238</v>
      </c>
      <c r="BM320" s="152" t="s">
        <v>793</v>
      </c>
    </row>
    <row r="321" spans="2:51" s="13" customFormat="1" ht="12">
      <c r="B321" s="154"/>
      <c r="D321" s="155" t="s">
        <v>154</v>
      </c>
      <c r="E321" s="156" t="s">
        <v>3</v>
      </c>
      <c r="F321" s="157" t="s">
        <v>719</v>
      </c>
      <c r="H321" s="158">
        <v>57.68</v>
      </c>
      <c r="I321" s="159"/>
      <c r="L321" s="154"/>
      <c r="M321" s="160"/>
      <c r="N321" s="161"/>
      <c r="O321" s="161"/>
      <c r="P321" s="161"/>
      <c r="Q321" s="161"/>
      <c r="R321" s="161"/>
      <c r="S321" s="161"/>
      <c r="T321" s="162"/>
      <c r="AT321" s="156" t="s">
        <v>154</v>
      </c>
      <c r="AU321" s="156" t="s">
        <v>82</v>
      </c>
      <c r="AV321" s="13" t="s">
        <v>82</v>
      </c>
      <c r="AW321" s="13" t="s">
        <v>33</v>
      </c>
      <c r="AX321" s="13" t="s">
        <v>80</v>
      </c>
      <c r="AY321" s="156" t="s">
        <v>145</v>
      </c>
    </row>
    <row r="322" spans="2:51" s="13" customFormat="1" ht="12">
      <c r="B322" s="154"/>
      <c r="D322" s="155" t="s">
        <v>154</v>
      </c>
      <c r="F322" s="157" t="s">
        <v>794</v>
      </c>
      <c r="H322" s="158">
        <v>63.448</v>
      </c>
      <c r="I322" s="159"/>
      <c r="L322" s="154"/>
      <c r="M322" s="160"/>
      <c r="N322" s="161"/>
      <c r="O322" s="161"/>
      <c r="P322" s="161"/>
      <c r="Q322" s="161"/>
      <c r="R322" s="161"/>
      <c r="S322" s="161"/>
      <c r="T322" s="162"/>
      <c r="AT322" s="156" t="s">
        <v>154</v>
      </c>
      <c r="AU322" s="156" t="s">
        <v>82</v>
      </c>
      <c r="AV322" s="13" t="s">
        <v>82</v>
      </c>
      <c r="AW322" s="13" t="s">
        <v>4</v>
      </c>
      <c r="AX322" s="13" t="s">
        <v>80</v>
      </c>
      <c r="AY322" s="156" t="s">
        <v>145</v>
      </c>
    </row>
    <row r="323" spans="1:65" s="2" customFormat="1" ht="48">
      <c r="A323" s="34"/>
      <c r="B323" s="140"/>
      <c r="C323" s="141" t="s">
        <v>795</v>
      </c>
      <c r="D323" s="141" t="s">
        <v>147</v>
      </c>
      <c r="E323" s="142" t="s">
        <v>796</v>
      </c>
      <c r="F323" s="143" t="s">
        <v>797</v>
      </c>
      <c r="G323" s="144" t="s">
        <v>315</v>
      </c>
      <c r="H323" s="182"/>
      <c r="I323" s="146"/>
      <c r="J323" s="147">
        <f>ROUND(I323*H323,2)</f>
        <v>0</v>
      </c>
      <c r="K323" s="143" t="s">
        <v>151</v>
      </c>
      <c r="L323" s="35"/>
      <c r="M323" s="148" t="s">
        <v>3</v>
      </c>
      <c r="N323" s="149" t="s">
        <v>43</v>
      </c>
      <c r="O323" s="55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2" t="s">
        <v>238</v>
      </c>
      <c r="AT323" s="152" t="s">
        <v>147</v>
      </c>
      <c r="AU323" s="152" t="s">
        <v>82</v>
      </c>
      <c r="AY323" s="19" t="s">
        <v>145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9" t="s">
        <v>80</v>
      </c>
      <c r="BK323" s="153">
        <f>ROUND(I323*H323,2)</f>
        <v>0</v>
      </c>
      <c r="BL323" s="19" t="s">
        <v>238</v>
      </c>
      <c r="BM323" s="152" t="s">
        <v>798</v>
      </c>
    </row>
    <row r="324" spans="2:63" s="12" customFormat="1" ht="12.75">
      <c r="B324" s="127"/>
      <c r="D324" s="128" t="s">
        <v>71</v>
      </c>
      <c r="E324" s="138" t="s">
        <v>799</v>
      </c>
      <c r="F324" s="138" t="s">
        <v>800</v>
      </c>
      <c r="I324" s="130"/>
      <c r="J324" s="139">
        <f>BK324</f>
        <v>0</v>
      </c>
      <c r="L324" s="127"/>
      <c r="M324" s="132"/>
      <c r="N324" s="133"/>
      <c r="O324" s="133"/>
      <c r="P324" s="134">
        <f>SUM(P325:P361)</f>
        <v>0</v>
      </c>
      <c r="Q324" s="133"/>
      <c r="R324" s="134">
        <f>SUM(R325:R361)</f>
        <v>4.64004874</v>
      </c>
      <c r="S324" s="133"/>
      <c r="T324" s="135">
        <f>SUM(T325:T361)</f>
        <v>0</v>
      </c>
      <c r="AR324" s="128" t="s">
        <v>82</v>
      </c>
      <c r="AT324" s="136" t="s">
        <v>71</v>
      </c>
      <c r="AU324" s="136" t="s">
        <v>80</v>
      </c>
      <c r="AY324" s="128" t="s">
        <v>145</v>
      </c>
      <c r="BK324" s="137">
        <f>SUM(BK325:BK361)</f>
        <v>0</v>
      </c>
    </row>
    <row r="325" spans="1:65" s="2" customFormat="1" ht="36">
      <c r="A325" s="34"/>
      <c r="B325" s="140"/>
      <c r="C325" s="141" t="s">
        <v>801</v>
      </c>
      <c r="D325" s="141" t="s">
        <v>147</v>
      </c>
      <c r="E325" s="142" t="s">
        <v>802</v>
      </c>
      <c r="F325" s="143" t="s">
        <v>803</v>
      </c>
      <c r="G325" s="144" t="s">
        <v>150</v>
      </c>
      <c r="H325" s="145">
        <v>20.48</v>
      </c>
      <c r="I325" s="146"/>
      <c r="J325" s="147">
        <f>ROUND(I325*H325,2)</f>
        <v>0</v>
      </c>
      <c r="K325" s="143" t="s">
        <v>151</v>
      </c>
      <c r="L325" s="35"/>
      <c r="M325" s="148" t="s">
        <v>3</v>
      </c>
      <c r="N325" s="149" t="s">
        <v>43</v>
      </c>
      <c r="O325" s="55"/>
      <c r="P325" s="150">
        <f>O325*H325</f>
        <v>0</v>
      </c>
      <c r="Q325" s="150">
        <v>0</v>
      </c>
      <c r="R325" s="150">
        <f>Q325*H325</f>
        <v>0</v>
      </c>
      <c r="S325" s="150">
        <v>0</v>
      </c>
      <c r="T325" s="15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52" t="s">
        <v>238</v>
      </c>
      <c r="AT325" s="152" t="s">
        <v>147</v>
      </c>
      <c r="AU325" s="152" t="s">
        <v>82</v>
      </c>
      <c r="AY325" s="19" t="s">
        <v>145</v>
      </c>
      <c r="BE325" s="153">
        <f>IF(N325="základní",J325,0)</f>
        <v>0</v>
      </c>
      <c r="BF325" s="153">
        <f>IF(N325="snížená",J325,0)</f>
        <v>0</v>
      </c>
      <c r="BG325" s="153">
        <f>IF(N325="zákl. přenesená",J325,0)</f>
        <v>0</v>
      </c>
      <c r="BH325" s="153">
        <f>IF(N325="sníž. přenesená",J325,0)</f>
        <v>0</v>
      </c>
      <c r="BI325" s="153">
        <f>IF(N325="nulová",J325,0)</f>
        <v>0</v>
      </c>
      <c r="BJ325" s="19" t="s">
        <v>80</v>
      </c>
      <c r="BK325" s="153">
        <f>ROUND(I325*H325,2)</f>
        <v>0</v>
      </c>
      <c r="BL325" s="19" t="s">
        <v>238</v>
      </c>
      <c r="BM325" s="152" t="s">
        <v>804</v>
      </c>
    </row>
    <row r="326" spans="2:51" s="13" customFormat="1" ht="12">
      <c r="B326" s="154"/>
      <c r="D326" s="155" t="s">
        <v>154</v>
      </c>
      <c r="E326" s="156" t="s">
        <v>3</v>
      </c>
      <c r="F326" s="157" t="s">
        <v>805</v>
      </c>
      <c r="H326" s="158">
        <v>20.48</v>
      </c>
      <c r="I326" s="159"/>
      <c r="L326" s="154"/>
      <c r="M326" s="160"/>
      <c r="N326" s="161"/>
      <c r="O326" s="161"/>
      <c r="P326" s="161"/>
      <c r="Q326" s="161"/>
      <c r="R326" s="161"/>
      <c r="S326" s="161"/>
      <c r="T326" s="162"/>
      <c r="AT326" s="156" t="s">
        <v>154</v>
      </c>
      <c r="AU326" s="156" t="s">
        <v>82</v>
      </c>
      <c r="AV326" s="13" t="s">
        <v>82</v>
      </c>
      <c r="AW326" s="13" t="s">
        <v>33</v>
      </c>
      <c r="AX326" s="13" t="s">
        <v>80</v>
      </c>
      <c r="AY326" s="156" t="s">
        <v>145</v>
      </c>
    </row>
    <row r="327" spans="1:65" s="2" customFormat="1" ht="24">
      <c r="A327" s="34"/>
      <c r="B327" s="140"/>
      <c r="C327" s="188" t="s">
        <v>806</v>
      </c>
      <c r="D327" s="188" t="s">
        <v>427</v>
      </c>
      <c r="E327" s="189" t="s">
        <v>807</v>
      </c>
      <c r="F327" s="190" t="s">
        <v>808</v>
      </c>
      <c r="G327" s="191" t="s">
        <v>150</v>
      </c>
      <c r="H327" s="192">
        <v>20.89</v>
      </c>
      <c r="I327" s="193"/>
      <c r="J327" s="194">
        <f>ROUND(I327*H327,2)</f>
        <v>0</v>
      </c>
      <c r="K327" s="190" t="s">
        <v>151</v>
      </c>
      <c r="L327" s="195"/>
      <c r="M327" s="196" t="s">
        <v>3</v>
      </c>
      <c r="N327" s="197" t="s">
        <v>43</v>
      </c>
      <c r="O327" s="55"/>
      <c r="P327" s="150">
        <f>O327*H327</f>
        <v>0</v>
      </c>
      <c r="Q327" s="150">
        <v>0.0035</v>
      </c>
      <c r="R327" s="150">
        <f>Q327*H327</f>
        <v>0.073115</v>
      </c>
      <c r="S327" s="150">
        <v>0</v>
      </c>
      <c r="T327" s="15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2" t="s">
        <v>338</v>
      </c>
      <c r="AT327" s="152" t="s">
        <v>427</v>
      </c>
      <c r="AU327" s="152" t="s">
        <v>82</v>
      </c>
      <c r="AY327" s="19" t="s">
        <v>145</v>
      </c>
      <c r="BE327" s="153">
        <f>IF(N327="základní",J327,0)</f>
        <v>0</v>
      </c>
      <c r="BF327" s="153">
        <f>IF(N327="snížená",J327,0)</f>
        <v>0</v>
      </c>
      <c r="BG327" s="153">
        <f>IF(N327="zákl. přenesená",J327,0)</f>
        <v>0</v>
      </c>
      <c r="BH327" s="153">
        <f>IF(N327="sníž. přenesená",J327,0)</f>
        <v>0</v>
      </c>
      <c r="BI327" s="153">
        <f>IF(N327="nulová",J327,0)</f>
        <v>0</v>
      </c>
      <c r="BJ327" s="19" t="s">
        <v>80</v>
      </c>
      <c r="BK327" s="153">
        <f>ROUND(I327*H327,2)</f>
        <v>0</v>
      </c>
      <c r="BL327" s="19" t="s">
        <v>238</v>
      </c>
      <c r="BM327" s="152" t="s">
        <v>809</v>
      </c>
    </row>
    <row r="328" spans="2:51" s="13" customFormat="1" ht="12">
      <c r="B328" s="154"/>
      <c r="D328" s="155" t="s">
        <v>154</v>
      </c>
      <c r="F328" s="157" t="s">
        <v>810</v>
      </c>
      <c r="H328" s="158">
        <v>20.89</v>
      </c>
      <c r="I328" s="159"/>
      <c r="L328" s="154"/>
      <c r="M328" s="160"/>
      <c r="N328" s="161"/>
      <c r="O328" s="161"/>
      <c r="P328" s="161"/>
      <c r="Q328" s="161"/>
      <c r="R328" s="161"/>
      <c r="S328" s="161"/>
      <c r="T328" s="162"/>
      <c r="AT328" s="156" t="s">
        <v>154</v>
      </c>
      <c r="AU328" s="156" t="s">
        <v>82</v>
      </c>
      <c r="AV328" s="13" t="s">
        <v>82</v>
      </c>
      <c r="AW328" s="13" t="s">
        <v>4</v>
      </c>
      <c r="AX328" s="13" t="s">
        <v>80</v>
      </c>
      <c r="AY328" s="156" t="s">
        <v>145</v>
      </c>
    </row>
    <row r="329" spans="1:65" s="2" customFormat="1" ht="36">
      <c r="A329" s="34"/>
      <c r="B329" s="140"/>
      <c r="C329" s="141" t="s">
        <v>811</v>
      </c>
      <c r="D329" s="141" t="s">
        <v>147</v>
      </c>
      <c r="E329" s="142" t="s">
        <v>812</v>
      </c>
      <c r="F329" s="143" t="s">
        <v>813</v>
      </c>
      <c r="G329" s="144" t="s">
        <v>150</v>
      </c>
      <c r="H329" s="145">
        <v>19.2</v>
      </c>
      <c r="I329" s="146"/>
      <c r="J329" s="147">
        <f>ROUND(I329*H329,2)</f>
        <v>0</v>
      </c>
      <c r="K329" s="143" t="s">
        <v>151</v>
      </c>
      <c r="L329" s="35"/>
      <c r="M329" s="148" t="s">
        <v>3</v>
      </c>
      <c r="N329" s="149" t="s">
        <v>43</v>
      </c>
      <c r="O329" s="55"/>
      <c r="P329" s="150">
        <f>O329*H329</f>
        <v>0</v>
      </c>
      <c r="Q329" s="150">
        <v>0.006</v>
      </c>
      <c r="R329" s="150">
        <f>Q329*H329</f>
        <v>0.1152</v>
      </c>
      <c r="S329" s="150">
        <v>0</v>
      </c>
      <c r="T329" s="15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2" t="s">
        <v>238</v>
      </c>
      <c r="AT329" s="152" t="s">
        <v>147</v>
      </c>
      <c r="AU329" s="152" t="s">
        <v>82</v>
      </c>
      <c r="AY329" s="19" t="s">
        <v>145</v>
      </c>
      <c r="BE329" s="153">
        <f>IF(N329="základní",J329,0)</f>
        <v>0</v>
      </c>
      <c r="BF329" s="153">
        <f>IF(N329="snížená",J329,0)</f>
        <v>0</v>
      </c>
      <c r="BG329" s="153">
        <f>IF(N329="zákl. přenesená",J329,0)</f>
        <v>0</v>
      </c>
      <c r="BH329" s="153">
        <f>IF(N329="sníž. přenesená",J329,0)</f>
        <v>0</v>
      </c>
      <c r="BI329" s="153">
        <f>IF(N329="nulová",J329,0)</f>
        <v>0</v>
      </c>
      <c r="BJ329" s="19" t="s">
        <v>80</v>
      </c>
      <c r="BK329" s="153">
        <f>ROUND(I329*H329,2)</f>
        <v>0</v>
      </c>
      <c r="BL329" s="19" t="s">
        <v>238</v>
      </c>
      <c r="BM329" s="152" t="s">
        <v>814</v>
      </c>
    </row>
    <row r="330" spans="2:51" s="13" customFormat="1" ht="12">
      <c r="B330" s="154"/>
      <c r="D330" s="155" t="s">
        <v>154</v>
      </c>
      <c r="E330" s="156" t="s">
        <v>3</v>
      </c>
      <c r="F330" s="157" t="s">
        <v>815</v>
      </c>
      <c r="H330" s="158">
        <v>19.2</v>
      </c>
      <c r="I330" s="159"/>
      <c r="L330" s="154"/>
      <c r="M330" s="160"/>
      <c r="N330" s="161"/>
      <c r="O330" s="161"/>
      <c r="P330" s="161"/>
      <c r="Q330" s="161"/>
      <c r="R330" s="161"/>
      <c r="S330" s="161"/>
      <c r="T330" s="162"/>
      <c r="AT330" s="156" t="s">
        <v>154</v>
      </c>
      <c r="AU330" s="156" t="s">
        <v>82</v>
      </c>
      <c r="AV330" s="13" t="s">
        <v>82</v>
      </c>
      <c r="AW330" s="13" t="s">
        <v>33</v>
      </c>
      <c r="AX330" s="13" t="s">
        <v>80</v>
      </c>
      <c r="AY330" s="156" t="s">
        <v>145</v>
      </c>
    </row>
    <row r="331" spans="1:65" s="2" customFormat="1" ht="24">
      <c r="A331" s="34"/>
      <c r="B331" s="140"/>
      <c r="C331" s="188" t="s">
        <v>816</v>
      </c>
      <c r="D331" s="188" t="s">
        <v>427</v>
      </c>
      <c r="E331" s="189" t="s">
        <v>817</v>
      </c>
      <c r="F331" s="190" t="s">
        <v>818</v>
      </c>
      <c r="G331" s="191" t="s">
        <v>150</v>
      </c>
      <c r="H331" s="192">
        <v>20.16</v>
      </c>
      <c r="I331" s="193"/>
      <c r="J331" s="194">
        <f>ROUND(I331*H331,2)</f>
        <v>0</v>
      </c>
      <c r="K331" s="190" t="s">
        <v>151</v>
      </c>
      <c r="L331" s="195"/>
      <c r="M331" s="196" t="s">
        <v>3</v>
      </c>
      <c r="N331" s="197" t="s">
        <v>43</v>
      </c>
      <c r="O331" s="55"/>
      <c r="P331" s="150">
        <f>O331*H331</f>
        <v>0</v>
      </c>
      <c r="Q331" s="150">
        <v>0.00175</v>
      </c>
      <c r="R331" s="150">
        <f>Q331*H331</f>
        <v>0.03528</v>
      </c>
      <c r="S331" s="150">
        <v>0</v>
      </c>
      <c r="T331" s="15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2" t="s">
        <v>338</v>
      </c>
      <c r="AT331" s="152" t="s">
        <v>427</v>
      </c>
      <c r="AU331" s="152" t="s">
        <v>82</v>
      </c>
      <c r="AY331" s="19" t="s">
        <v>145</v>
      </c>
      <c r="BE331" s="153">
        <f>IF(N331="základní",J331,0)</f>
        <v>0</v>
      </c>
      <c r="BF331" s="153">
        <f>IF(N331="snížená",J331,0)</f>
        <v>0</v>
      </c>
      <c r="BG331" s="153">
        <f>IF(N331="zákl. přenesená",J331,0)</f>
        <v>0</v>
      </c>
      <c r="BH331" s="153">
        <f>IF(N331="sníž. přenesená",J331,0)</f>
        <v>0</v>
      </c>
      <c r="BI331" s="153">
        <f>IF(N331="nulová",J331,0)</f>
        <v>0</v>
      </c>
      <c r="BJ331" s="19" t="s">
        <v>80</v>
      </c>
      <c r="BK331" s="153">
        <f>ROUND(I331*H331,2)</f>
        <v>0</v>
      </c>
      <c r="BL331" s="19" t="s">
        <v>238</v>
      </c>
      <c r="BM331" s="152" t="s">
        <v>819</v>
      </c>
    </row>
    <row r="332" spans="2:51" s="13" customFormat="1" ht="12">
      <c r="B332" s="154"/>
      <c r="D332" s="155" t="s">
        <v>154</v>
      </c>
      <c r="F332" s="157" t="s">
        <v>820</v>
      </c>
      <c r="H332" s="158">
        <v>20.16</v>
      </c>
      <c r="I332" s="159"/>
      <c r="L332" s="154"/>
      <c r="M332" s="160"/>
      <c r="N332" s="161"/>
      <c r="O332" s="161"/>
      <c r="P332" s="161"/>
      <c r="Q332" s="161"/>
      <c r="R332" s="161"/>
      <c r="S332" s="161"/>
      <c r="T332" s="162"/>
      <c r="AT332" s="156" t="s">
        <v>154</v>
      </c>
      <c r="AU332" s="156" t="s">
        <v>82</v>
      </c>
      <c r="AV332" s="13" t="s">
        <v>82</v>
      </c>
      <c r="AW332" s="13" t="s">
        <v>4</v>
      </c>
      <c r="AX332" s="13" t="s">
        <v>80</v>
      </c>
      <c r="AY332" s="156" t="s">
        <v>145</v>
      </c>
    </row>
    <row r="333" spans="1:65" s="2" customFormat="1" ht="36">
      <c r="A333" s="34"/>
      <c r="B333" s="140"/>
      <c r="C333" s="141" t="s">
        <v>821</v>
      </c>
      <c r="D333" s="141" t="s">
        <v>147</v>
      </c>
      <c r="E333" s="142" t="s">
        <v>812</v>
      </c>
      <c r="F333" s="143" t="s">
        <v>813</v>
      </c>
      <c r="G333" s="144" t="s">
        <v>150</v>
      </c>
      <c r="H333" s="145">
        <v>4.4</v>
      </c>
      <c r="I333" s="146"/>
      <c r="J333" s="147">
        <f>ROUND(I333*H333,2)</f>
        <v>0</v>
      </c>
      <c r="K333" s="143" t="s">
        <v>151</v>
      </c>
      <c r="L333" s="35"/>
      <c r="M333" s="148" t="s">
        <v>3</v>
      </c>
      <c r="N333" s="149" t="s">
        <v>43</v>
      </c>
      <c r="O333" s="55"/>
      <c r="P333" s="150">
        <f>O333*H333</f>
        <v>0</v>
      </c>
      <c r="Q333" s="150">
        <v>0.006</v>
      </c>
      <c r="R333" s="150">
        <f>Q333*H333</f>
        <v>0.026400000000000003</v>
      </c>
      <c r="S333" s="150">
        <v>0</v>
      </c>
      <c r="T333" s="15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2" t="s">
        <v>238</v>
      </c>
      <c r="AT333" s="152" t="s">
        <v>147</v>
      </c>
      <c r="AU333" s="152" t="s">
        <v>82</v>
      </c>
      <c r="AY333" s="19" t="s">
        <v>145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19" t="s">
        <v>80</v>
      </c>
      <c r="BK333" s="153">
        <f>ROUND(I333*H333,2)</f>
        <v>0</v>
      </c>
      <c r="BL333" s="19" t="s">
        <v>238</v>
      </c>
      <c r="BM333" s="152" t="s">
        <v>822</v>
      </c>
    </row>
    <row r="334" spans="1:47" s="2" customFormat="1" ht="19.5">
      <c r="A334" s="34"/>
      <c r="B334" s="35"/>
      <c r="C334" s="34"/>
      <c r="D334" s="155" t="s">
        <v>202</v>
      </c>
      <c r="E334" s="34"/>
      <c r="F334" s="171" t="s">
        <v>823</v>
      </c>
      <c r="G334" s="34"/>
      <c r="H334" s="34"/>
      <c r="I334" s="172"/>
      <c r="J334" s="34"/>
      <c r="K334" s="34"/>
      <c r="L334" s="35"/>
      <c r="M334" s="173"/>
      <c r="N334" s="174"/>
      <c r="O334" s="55"/>
      <c r="P334" s="55"/>
      <c r="Q334" s="55"/>
      <c r="R334" s="55"/>
      <c r="S334" s="55"/>
      <c r="T334" s="56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9" t="s">
        <v>202</v>
      </c>
      <c r="AU334" s="19" t="s">
        <v>82</v>
      </c>
    </row>
    <row r="335" spans="2:51" s="13" customFormat="1" ht="12">
      <c r="B335" s="154"/>
      <c r="D335" s="155" t="s">
        <v>154</v>
      </c>
      <c r="E335" s="156" t="s">
        <v>3</v>
      </c>
      <c r="F335" s="157" t="s">
        <v>824</v>
      </c>
      <c r="H335" s="158">
        <v>4.4</v>
      </c>
      <c r="I335" s="159"/>
      <c r="L335" s="154"/>
      <c r="M335" s="160"/>
      <c r="N335" s="161"/>
      <c r="O335" s="161"/>
      <c r="P335" s="161"/>
      <c r="Q335" s="161"/>
      <c r="R335" s="161"/>
      <c r="S335" s="161"/>
      <c r="T335" s="162"/>
      <c r="AT335" s="156" t="s">
        <v>154</v>
      </c>
      <c r="AU335" s="156" t="s">
        <v>82</v>
      </c>
      <c r="AV335" s="13" t="s">
        <v>82</v>
      </c>
      <c r="AW335" s="13" t="s">
        <v>33</v>
      </c>
      <c r="AX335" s="13" t="s">
        <v>80</v>
      </c>
      <c r="AY335" s="156" t="s">
        <v>145</v>
      </c>
    </row>
    <row r="336" spans="1:65" s="2" customFormat="1" ht="24">
      <c r="A336" s="34"/>
      <c r="B336" s="140"/>
      <c r="C336" s="188" t="s">
        <v>825</v>
      </c>
      <c r="D336" s="188" t="s">
        <v>427</v>
      </c>
      <c r="E336" s="189" t="s">
        <v>826</v>
      </c>
      <c r="F336" s="190" t="s">
        <v>827</v>
      </c>
      <c r="G336" s="191" t="s">
        <v>150</v>
      </c>
      <c r="H336" s="192">
        <v>4.62</v>
      </c>
      <c r="I336" s="193"/>
      <c r="J336" s="194">
        <f>ROUND(I336*H336,2)</f>
        <v>0</v>
      </c>
      <c r="K336" s="190" t="s">
        <v>151</v>
      </c>
      <c r="L336" s="195"/>
      <c r="M336" s="196" t="s">
        <v>3</v>
      </c>
      <c r="N336" s="197" t="s">
        <v>43</v>
      </c>
      <c r="O336" s="55"/>
      <c r="P336" s="150">
        <f>O336*H336</f>
        <v>0</v>
      </c>
      <c r="Q336" s="150">
        <v>0.0135</v>
      </c>
      <c r="R336" s="150">
        <f>Q336*H336</f>
        <v>0.06237</v>
      </c>
      <c r="S336" s="150">
        <v>0</v>
      </c>
      <c r="T336" s="151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2" t="s">
        <v>338</v>
      </c>
      <c r="AT336" s="152" t="s">
        <v>427</v>
      </c>
      <c r="AU336" s="152" t="s">
        <v>82</v>
      </c>
      <c r="AY336" s="19" t="s">
        <v>145</v>
      </c>
      <c r="BE336" s="153">
        <f>IF(N336="základní",J336,0)</f>
        <v>0</v>
      </c>
      <c r="BF336" s="153">
        <f>IF(N336="snížená",J336,0)</f>
        <v>0</v>
      </c>
      <c r="BG336" s="153">
        <f>IF(N336="zákl. přenesená",J336,0)</f>
        <v>0</v>
      </c>
      <c r="BH336" s="153">
        <f>IF(N336="sníž. přenesená",J336,0)</f>
        <v>0</v>
      </c>
      <c r="BI336" s="153">
        <f>IF(N336="nulová",J336,0)</f>
        <v>0</v>
      </c>
      <c r="BJ336" s="19" t="s">
        <v>80</v>
      </c>
      <c r="BK336" s="153">
        <f>ROUND(I336*H336,2)</f>
        <v>0</v>
      </c>
      <c r="BL336" s="19" t="s">
        <v>238</v>
      </c>
      <c r="BM336" s="152" t="s">
        <v>828</v>
      </c>
    </row>
    <row r="337" spans="1:47" s="2" customFormat="1" ht="19.5">
      <c r="A337" s="34"/>
      <c r="B337" s="35"/>
      <c r="C337" s="34"/>
      <c r="D337" s="155" t="s">
        <v>202</v>
      </c>
      <c r="E337" s="34"/>
      <c r="F337" s="171" t="s">
        <v>829</v>
      </c>
      <c r="G337" s="34"/>
      <c r="H337" s="34"/>
      <c r="I337" s="172"/>
      <c r="J337" s="34"/>
      <c r="K337" s="34"/>
      <c r="L337" s="35"/>
      <c r="M337" s="173"/>
      <c r="N337" s="174"/>
      <c r="O337" s="55"/>
      <c r="P337" s="55"/>
      <c r="Q337" s="55"/>
      <c r="R337" s="55"/>
      <c r="S337" s="55"/>
      <c r="T337" s="56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9" t="s">
        <v>202</v>
      </c>
      <c r="AU337" s="19" t="s">
        <v>82</v>
      </c>
    </row>
    <row r="338" spans="2:51" s="13" customFormat="1" ht="12">
      <c r="B338" s="154"/>
      <c r="D338" s="155" t="s">
        <v>154</v>
      </c>
      <c r="F338" s="157" t="s">
        <v>830</v>
      </c>
      <c r="H338" s="158">
        <v>4.62</v>
      </c>
      <c r="I338" s="159"/>
      <c r="L338" s="154"/>
      <c r="M338" s="160"/>
      <c r="N338" s="161"/>
      <c r="O338" s="161"/>
      <c r="P338" s="161"/>
      <c r="Q338" s="161"/>
      <c r="R338" s="161"/>
      <c r="S338" s="161"/>
      <c r="T338" s="162"/>
      <c r="AT338" s="156" t="s">
        <v>154</v>
      </c>
      <c r="AU338" s="156" t="s">
        <v>82</v>
      </c>
      <c r="AV338" s="13" t="s">
        <v>82</v>
      </c>
      <c r="AW338" s="13" t="s">
        <v>4</v>
      </c>
      <c r="AX338" s="13" t="s">
        <v>80</v>
      </c>
      <c r="AY338" s="156" t="s">
        <v>145</v>
      </c>
    </row>
    <row r="339" spans="1:65" s="2" customFormat="1" ht="36">
      <c r="A339" s="34"/>
      <c r="B339" s="140"/>
      <c r="C339" s="141" t="s">
        <v>831</v>
      </c>
      <c r="D339" s="141" t="s">
        <v>147</v>
      </c>
      <c r="E339" s="142" t="s">
        <v>832</v>
      </c>
      <c r="F339" s="143" t="s">
        <v>833</v>
      </c>
      <c r="G339" s="144" t="s">
        <v>150</v>
      </c>
      <c r="H339" s="145">
        <v>64.88</v>
      </c>
      <c r="I339" s="146"/>
      <c r="J339" s="147">
        <f>ROUND(I339*H339,2)</f>
        <v>0</v>
      </c>
      <c r="K339" s="143" t="s">
        <v>3</v>
      </c>
      <c r="L339" s="35"/>
      <c r="M339" s="148" t="s">
        <v>3</v>
      </c>
      <c r="N339" s="149" t="s">
        <v>43</v>
      </c>
      <c r="O339" s="55"/>
      <c r="P339" s="150">
        <f>O339*H339</f>
        <v>0</v>
      </c>
      <c r="Q339" s="150">
        <v>0.006</v>
      </c>
      <c r="R339" s="150">
        <f>Q339*H339</f>
        <v>0.38927999999999996</v>
      </c>
      <c r="S339" s="150">
        <v>0</v>
      </c>
      <c r="T339" s="15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52" t="s">
        <v>238</v>
      </c>
      <c r="AT339" s="152" t="s">
        <v>147</v>
      </c>
      <c r="AU339" s="152" t="s">
        <v>82</v>
      </c>
      <c r="AY339" s="19" t="s">
        <v>145</v>
      </c>
      <c r="BE339" s="153">
        <f>IF(N339="základní",J339,0)</f>
        <v>0</v>
      </c>
      <c r="BF339" s="153">
        <f>IF(N339="snížená",J339,0)</f>
        <v>0</v>
      </c>
      <c r="BG339" s="153">
        <f>IF(N339="zákl. přenesená",J339,0)</f>
        <v>0</v>
      </c>
      <c r="BH339" s="153">
        <f>IF(N339="sníž. přenesená",J339,0)</f>
        <v>0</v>
      </c>
      <c r="BI339" s="153">
        <f>IF(N339="nulová",J339,0)</f>
        <v>0</v>
      </c>
      <c r="BJ339" s="19" t="s">
        <v>80</v>
      </c>
      <c r="BK339" s="153">
        <f>ROUND(I339*H339,2)</f>
        <v>0</v>
      </c>
      <c r="BL339" s="19" t="s">
        <v>238</v>
      </c>
      <c r="BM339" s="152" t="s">
        <v>834</v>
      </c>
    </row>
    <row r="340" spans="1:47" s="2" customFormat="1" ht="19.5">
      <c r="A340" s="34"/>
      <c r="B340" s="35"/>
      <c r="C340" s="34"/>
      <c r="D340" s="155" t="s">
        <v>202</v>
      </c>
      <c r="E340" s="34"/>
      <c r="F340" s="171" t="s">
        <v>835</v>
      </c>
      <c r="G340" s="34"/>
      <c r="H340" s="34"/>
      <c r="I340" s="172"/>
      <c r="J340" s="34"/>
      <c r="K340" s="34"/>
      <c r="L340" s="35"/>
      <c r="M340" s="173"/>
      <c r="N340" s="174"/>
      <c r="O340" s="55"/>
      <c r="P340" s="55"/>
      <c r="Q340" s="55"/>
      <c r="R340" s="55"/>
      <c r="S340" s="55"/>
      <c r="T340" s="56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9" t="s">
        <v>202</v>
      </c>
      <c r="AU340" s="19" t="s">
        <v>82</v>
      </c>
    </row>
    <row r="341" spans="2:51" s="13" customFormat="1" ht="12">
      <c r="B341" s="154"/>
      <c r="D341" s="155" t="s">
        <v>154</v>
      </c>
      <c r="E341" s="156" t="s">
        <v>3</v>
      </c>
      <c r="F341" s="157" t="s">
        <v>836</v>
      </c>
      <c r="H341" s="158">
        <v>57.68</v>
      </c>
      <c r="I341" s="159"/>
      <c r="L341" s="154"/>
      <c r="M341" s="160"/>
      <c r="N341" s="161"/>
      <c r="O341" s="161"/>
      <c r="P341" s="161"/>
      <c r="Q341" s="161"/>
      <c r="R341" s="161"/>
      <c r="S341" s="161"/>
      <c r="T341" s="162"/>
      <c r="AT341" s="156" t="s">
        <v>154</v>
      </c>
      <c r="AU341" s="156" t="s">
        <v>82</v>
      </c>
      <c r="AV341" s="13" t="s">
        <v>82</v>
      </c>
      <c r="AW341" s="13" t="s">
        <v>33</v>
      </c>
      <c r="AX341" s="13" t="s">
        <v>72</v>
      </c>
      <c r="AY341" s="156" t="s">
        <v>145</v>
      </c>
    </row>
    <row r="342" spans="2:51" s="13" customFormat="1" ht="12">
      <c r="B342" s="154"/>
      <c r="D342" s="155" t="s">
        <v>154</v>
      </c>
      <c r="E342" s="156" t="s">
        <v>3</v>
      </c>
      <c r="F342" s="157" t="s">
        <v>837</v>
      </c>
      <c r="H342" s="158">
        <v>7.2</v>
      </c>
      <c r="I342" s="159"/>
      <c r="L342" s="154"/>
      <c r="M342" s="160"/>
      <c r="N342" s="161"/>
      <c r="O342" s="161"/>
      <c r="P342" s="161"/>
      <c r="Q342" s="161"/>
      <c r="R342" s="161"/>
      <c r="S342" s="161"/>
      <c r="T342" s="162"/>
      <c r="AT342" s="156" t="s">
        <v>154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145</v>
      </c>
    </row>
    <row r="343" spans="2:51" s="14" customFormat="1" ht="12">
      <c r="B343" s="163"/>
      <c r="D343" s="155" t="s">
        <v>154</v>
      </c>
      <c r="E343" s="164" t="s">
        <v>3</v>
      </c>
      <c r="F343" s="165" t="s">
        <v>166</v>
      </c>
      <c r="H343" s="166">
        <v>64.88</v>
      </c>
      <c r="I343" s="167"/>
      <c r="L343" s="163"/>
      <c r="M343" s="168"/>
      <c r="N343" s="169"/>
      <c r="O343" s="169"/>
      <c r="P343" s="169"/>
      <c r="Q343" s="169"/>
      <c r="R343" s="169"/>
      <c r="S343" s="169"/>
      <c r="T343" s="170"/>
      <c r="AT343" s="164" t="s">
        <v>154</v>
      </c>
      <c r="AU343" s="164" t="s">
        <v>82</v>
      </c>
      <c r="AV343" s="14" t="s">
        <v>152</v>
      </c>
      <c r="AW343" s="14" t="s">
        <v>33</v>
      </c>
      <c r="AX343" s="14" t="s">
        <v>80</v>
      </c>
      <c r="AY343" s="164" t="s">
        <v>145</v>
      </c>
    </row>
    <row r="344" spans="1:65" s="2" customFormat="1" ht="24">
      <c r="A344" s="34"/>
      <c r="B344" s="140"/>
      <c r="C344" s="188" t="s">
        <v>838</v>
      </c>
      <c r="D344" s="188" t="s">
        <v>427</v>
      </c>
      <c r="E344" s="189" t="s">
        <v>839</v>
      </c>
      <c r="F344" s="190" t="s">
        <v>840</v>
      </c>
      <c r="G344" s="191" t="s">
        <v>150</v>
      </c>
      <c r="H344" s="192">
        <v>68.124</v>
      </c>
      <c r="I344" s="193"/>
      <c r="J344" s="194">
        <f>ROUND(I344*H344,2)</f>
        <v>0</v>
      </c>
      <c r="K344" s="190" t="s">
        <v>151</v>
      </c>
      <c r="L344" s="195"/>
      <c r="M344" s="196" t="s">
        <v>3</v>
      </c>
      <c r="N344" s="197" t="s">
        <v>43</v>
      </c>
      <c r="O344" s="55"/>
      <c r="P344" s="150">
        <f>O344*H344</f>
        <v>0</v>
      </c>
      <c r="Q344" s="150">
        <v>0.0191</v>
      </c>
      <c r="R344" s="150">
        <f>Q344*H344</f>
        <v>1.3011684</v>
      </c>
      <c r="S344" s="150">
        <v>0</v>
      </c>
      <c r="T344" s="151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52" t="s">
        <v>338</v>
      </c>
      <c r="AT344" s="152" t="s">
        <v>427</v>
      </c>
      <c r="AU344" s="152" t="s">
        <v>82</v>
      </c>
      <c r="AY344" s="19" t="s">
        <v>145</v>
      </c>
      <c r="BE344" s="153">
        <f>IF(N344="základní",J344,0)</f>
        <v>0</v>
      </c>
      <c r="BF344" s="153">
        <f>IF(N344="snížená",J344,0)</f>
        <v>0</v>
      </c>
      <c r="BG344" s="153">
        <f>IF(N344="zákl. přenesená",J344,0)</f>
        <v>0</v>
      </c>
      <c r="BH344" s="153">
        <f>IF(N344="sníž. přenesená",J344,0)</f>
        <v>0</v>
      </c>
      <c r="BI344" s="153">
        <f>IF(N344="nulová",J344,0)</f>
        <v>0</v>
      </c>
      <c r="BJ344" s="19" t="s">
        <v>80</v>
      </c>
      <c r="BK344" s="153">
        <f>ROUND(I344*H344,2)</f>
        <v>0</v>
      </c>
      <c r="BL344" s="19" t="s">
        <v>238</v>
      </c>
      <c r="BM344" s="152" t="s">
        <v>841</v>
      </c>
    </row>
    <row r="345" spans="2:51" s="13" customFormat="1" ht="12">
      <c r="B345" s="154"/>
      <c r="D345" s="155" t="s">
        <v>154</v>
      </c>
      <c r="F345" s="157" t="s">
        <v>842</v>
      </c>
      <c r="H345" s="158">
        <v>68.124</v>
      </c>
      <c r="I345" s="159"/>
      <c r="L345" s="154"/>
      <c r="M345" s="160"/>
      <c r="N345" s="161"/>
      <c r="O345" s="161"/>
      <c r="P345" s="161"/>
      <c r="Q345" s="161"/>
      <c r="R345" s="161"/>
      <c r="S345" s="161"/>
      <c r="T345" s="162"/>
      <c r="AT345" s="156" t="s">
        <v>154</v>
      </c>
      <c r="AU345" s="156" t="s">
        <v>82</v>
      </c>
      <c r="AV345" s="13" t="s">
        <v>82</v>
      </c>
      <c r="AW345" s="13" t="s">
        <v>4</v>
      </c>
      <c r="AX345" s="13" t="s">
        <v>80</v>
      </c>
      <c r="AY345" s="156" t="s">
        <v>145</v>
      </c>
    </row>
    <row r="346" spans="1:65" s="2" customFormat="1" ht="36">
      <c r="A346" s="34"/>
      <c r="B346" s="140"/>
      <c r="C346" s="141" t="s">
        <v>843</v>
      </c>
      <c r="D346" s="141" t="s">
        <v>147</v>
      </c>
      <c r="E346" s="142" t="s">
        <v>844</v>
      </c>
      <c r="F346" s="143" t="s">
        <v>845</v>
      </c>
      <c r="G346" s="144" t="s">
        <v>150</v>
      </c>
      <c r="H346" s="145">
        <v>30.78</v>
      </c>
      <c r="I346" s="146"/>
      <c r="J346" s="147">
        <f>ROUND(I346*H346,2)</f>
        <v>0</v>
      </c>
      <c r="K346" s="143" t="s">
        <v>151</v>
      </c>
      <c r="L346" s="35"/>
      <c r="M346" s="148" t="s">
        <v>3</v>
      </c>
      <c r="N346" s="149" t="s">
        <v>43</v>
      </c>
      <c r="O346" s="55"/>
      <c r="P346" s="150">
        <f>O346*H346</f>
        <v>0</v>
      </c>
      <c r="Q346" s="150">
        <v>0.00606</v>
      </c>
      <c r="R346" s="150">
        <f>Q346*H346</f>
        <v>0.18652680000000002</v>
      </c>
      <c r="S346" s="150">
        <v>0</v>
      </c>
      <c r="T346" s="15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52" t="s">
        <v>238</v>
      </c>
      <c r="AT346" s="152" t="s">
        <v>147</v>
      </c>
      <c r="AU346" s="152" t="s">
        <v>82</v>
      </c>
      <c r="AY346" s="19" t="s">
        <v>145</v>
      </c>
      <c r="BE346" s="153">
        <f>IF(N346="základní",J346,0)</f>
        <v>0</v>
      </c>
      <c r="BF346" s="153">
        <f>IF(N346="snížená",J346,0)</f>
        <v>0</v>
      </c>
      <c r="BG346" s="153">
        <f>IF(N346="zákl. přenesená",J346,0)</f>
        <v>0</v>
      </c>
      <c r="BH346" s="153">
        <f>IF(N346="sníž. přenesená",J346,0)</f>
        <v>0</v>
      </c>
      <c r="BI346" s="153">
        <f>IF(N346="nulová",J346,0)</f>
        <v>0</v>
      </c>
      <c r="BJ346" s="19" t="s">
        <v>80</v>
      </c>
      <c r="BK346" s="153">
        <f>ROUND(I346*H346,2)</f>
        <v>0</v>
      </c>
      <c r="BL346" s="19" t="s">
        <v>238</v>
      </c>
      <c r="BM346" s="152" t="s">
        <v>846</v>
      </c>
    </row>
    <row r="347" spans="1:47" s="2" customFormat="1" ht="29.25">
      <c r="A347" s="34"/>
      <c r="B347" s="35"/>
      <c r="C347" s="34"/>
      <c r="D347" s="155" t="s">
        <v>202</v>
      </c>
      <c r="E347" s="34"/>
      <c r="F347" s="171" t="s">
        <v>847</v>
      </c>
      <c r="G347" s="34"/>
      <c r="H347" s="34"/>
      <c r="I347" s="172"/>
      <c r="J347" s="34"/>
      <c r="K347" s="34"/>
      <c r="L347" s="35"/>
      <c r="M347" s="173"/>
      <c r="N347" s="174"/>
      <c r="O347" s="55"/>
      <c r="P347" s="55"/>
      <c r="Q347" s="55"/>
      <c r="R347" s="55"/>
      <c r="S347" s="55"/>
      <c r="T347" s="56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9" t="s">
        <v>202</v>
      </c>
      <c r="AU347" s="19" t="s">
        <v>82</v>
      </c>
    </row>
    <row r="348" spans="2:51" s="13" customFormat="1" ht="12">
      <c r="B348" s="154"/>
      <c r="D348" s="155" t="s">
        <v>154</v>
      </c>
      <c r="E348" s="156" t="s">
        <v>3</v>
      </c>
      <c r="F348" s="157" t="s">
        <v>848</v>
      </c>
      <c r="H348" s="158">
        <v>30.78</v>
      </c>
      <c r="I348" s="159"/>
      <c r="L348" s="154"/>
      <c r="M348" s="160"/>
      <c r="N348" s="161"/>
      <c r="O348" s="161"/>
      <c r="P348" s="161"/>
      <c r="Q348" s="161"/>
      <c r="R348" s="161"/>
      <c r="S348" s="161"/>
      <c r="T348" s="162"/>
      <c r="AT348" s="156" t="s">
        <v>154</v>
      </c>
      <c r="AU348" s="156" t="s">
        <v>82</v>
      </c>
      <c r="AV348" s="13" t="s">
        <v>82</v>
      </c>
      <c r="AW348" s="13" t="s">
        <v>33</v>
      </c>
      <c r="AX348" s="13" t="s">
        <v>80</v>
      </c>
      <c r="AY348" s="156" t="s">
        <v>145</v>
      </c>
    </row>
    <row r="349" spans="1:65" s="2" customFormat="1" ht="24">
      <c r="A349" s="34"/>
      <c r="B349" s="140"/>
      <c r="C349" s="188" t="s">
        <v>849</v>
      </c>
      <c r="D349" s="188" t="s">
        <v>427</v>
      </c>
      <c r="E349" s="189" t="s">
        <v>850</v>
      </c>
      <c r="F349" s="190" t="s">
        <v>851</v>
      </c>
      <c r="G349" s="191" t="s">
        <v>150</v>
      </c>
      <c r="H349" s="192">
        <v>32.319</v>
      </c>
      <c r="I349" s="193"/>
      <c r="J349" s="194">
        <f>ROUND(I349*H349,2)</f>
        <v>0</v>
      </c>
      <c r="K349" s="190" t="s">
        <v>151</v>
      </c>
      <c r="L349" s="195"/>
      <c r="M349" s="196" t="s">
        <v>3</v>
      </c>
      <c r="N349" s="197" t="s">
        <v>43</v>
      </c>
      <c r="O349" s="55"/>
      <c r="P349" s="150">
        <f>O349*H349</f>
        <v>0</v>
      </c>
      <c r="Q349" s="150">
        <v>0.006</v>
      </c>
      <c r="R349" s="150">
        <f>Q349*H349</f>
        <v>0.19391400000000003</v>
      </c>
      <c r="S349" s="150">
        <v>0</v>
      </c>
      <c r="T349" s="15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52" t="s">
        <v>338</v>
      </c>
      <c r="AT349" s="152" t="s">
        <v>427</v>
      </c>
      <c r="AU349" s="152" t="s">
        <v>82</v>
      </c>
      <c r="AY349" s="19" t="s">
        <v>145</v>
      </c>
      <c r="BE349" s="153">
        <f>IF(N349="základní",J349,0)</f>
        <v>0</v>
      </c>
      <c r="BF349" s="153">
        <f>IF(N349="snížená",J349,0)</f>
        <v>0</v>
      </c>
      <c r="BG349" s="153">
        <f>IF(N349="zákl. přenesená",J349,0)</f>
        <v>0</v>
      </c>
      <c r="BH349" s="153">
        <f>IF(N349="sníž. přenesená",J349,0)</f>
        <v>0</v>
      </c>
      <c r="BI349" s="153">
        <f>IF(N349="nulová",J349,0)</f>
        <v>0</v>
      </c>
      <c r="BJ349" s="19" t="s">
        <v>80</v>
      </c>
      <c r="BK349" s="153">
        <f>ROUND(I349*H349,2)</f>
        <v>0</v>
      </c>
      <c r="BL349" s="19" t="s">
        <v>238</v>
      </c>
      <c r="BM349" s="152" t="s">
        <v>852</v>
      </c>
    </row>
    <row r="350" spans="2:51" s="13" customFormat="1" ht="12">
      <c r="B350" s="154"/>
      <c r="D350" s="155" t="s">
        <v>154</v>
      </c>
      <c r="F350" s="157" t="s">
        <v>513</v>
      </c>
      <c r="H350" s="158">
        <v>32.319</v>
      </c>
      <c r="I350" s="159"/>
      <c r="L350" s="154"/>
      <c r="M350" s="160"/>
      <c r="N350" s="161"/>
      <c r="O350" s="161"/>
      <c r="P350" s="161"/>
      <c r="Q350" s="161"/>
      <c r="R350" s="161"/>
      <c r="S350" s="161"/>
      <c r="T350" s="162"/>
      <c r="AT350" s="156" t="s">
        <v>154</v>
      </c>
      <c r="AU350" s="156" t="s">
        <v>82</v>
      </c>
      <c r="AV350" s="13" t="s">
        <v>82</v>
      </c>
      <c r="AW350" s="13" t="s">
        <v>4</v>
      </c>
      <c r="AX350" s="13" t="s">
        <v>80</v>
      </c>
      <c r="AY350" s="156" t="s">
        <v>145</v>
      </c>
    </row>
    <row r="351" spans="1:65" s="2" customFormat="1" ht="48">
      <c r="A351" s="34"/>
      <c r="B351" s="140"/>
      <c r="C351" s="141" t="s">
        <v>853</v>
      </c>
      <c r="D351" s="141" t="s">
        <v>147</v>
      </c>
      <c r="E351" s="142" t="s">
        <v>854</v>
      </c>
      <c r="F351" s="143" t="s">
        <v>855</v>
      </c>
      <c r="G351" s="144" t="s">
        <v>150</v>
      </c>
      <c r="H351" s="145">
        <v>101.788</v>
      </c>
      <c r="I351" s="146"/>
      <c r="J351" s="147">
        <f>ROUND(I351*H351,2)</f>
        <v>0</v>
      </c>
      <c r="K351" s="143" t="s">
        <v>151</v>
      </c>
      <c r="L351" s="35"/>
      <c r="M351" s="148" t="s">
        <v>3</v>
      </c>
      <c r="N351" s="149" t="s">
        <v>43</v>
      </c>
      <c r="O351" s="55"/>
      <c r="P351" s="150">
        <f>O351*H351</f>
        <v>0</v>
      </c>
      <c r="Q351" s="150">
        <v>0.00204</v>
      </c>
      <c r="R351" s="150">
        <f>Q351*H351</f>
        <v>0.20764752</v>
      </c>
      <c r="S351" s="150">
        <v>0</v>
      </c>
      <c r="T351" s="151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52" t="s">
        <v>238</v>
      </c>
      <c r="AT351" s="152" t="s">
        <v>147</v>
      </c>
      <c r="AU351" s="152" t="s">
        <v>82</v>
      </c>
      <c r="AY351" s="19" t="s">
        <v>145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19" t="s">
        <v>80</v>
      </c>
      <c r="BK351" s="153">
        <f>ROUND(I351*H351,2)</f>
        <v>0</v>
      </c>
      <c r="BL351" s="19" t="s">
        <v>238</v>
      </c>
      <c r="BM351" s="152" t="s">
        <v>856</v>
      </c>
    </row>
    <row r="352" spans="2:51" s="13" customFormat="1" ht="12">
      <c r="B352" s="154"/>
      <c r="D352" s="155" t="s">
        <v>154</v>
      </c>
      <c r="E352" s="156" t="s">
        <v>3</v>
      </c>
      <c r="F352" s="157" t="s">
        <v>713</v>
      </c>
      <c r="H352" s="158">
        <v>101.788</v>
      </c>
      <c r="I352" s="159"/>
      <c r="L352" s="154"/>
      <c r="M352" s="160"/>
      <c r="N352" s="161"/>
      <c r="O352" s="161"/>
      <c r="P352" s="161"/>
      <c r="Q352" s="161"/>
      <c r="R352" s="161"/>
      <c r="S352" s="161"/>
      <c r="T352" s="162"/>
      <c r="AT352" s="156" t="s">
        <v>154</v>
      </c>
      <c r="AU352" s="156" t="s">
        <v>82</v>
      </c>
      <c r="AV352" s="13" t="s">
        <v>82</v>
      </c>
      <c r="AW352" s="13" t="s">
        <v>33</v>
      </c>
      <c r="AX352" s="13" t="s">
        <v>80</v>
      </c>
      <c r="AY352" s="156" t="s">
        <v>145</v>
      </c>
    </row>
    <row r="353" spans="1:65" s="2" customFormat="1" ht="24">
      <c r="A353" s="34"/>
      <c r="B353" s="140"/>
      <c r="C353" s="188" t="s">
        <v>857</v>
      </c>
      <c r="D353" s="188" t="s">
        <v>427</v>
      </c>
      <c r="E353" s="189" t="s">
        <v>839</v>
      </c>
      <c r="F353" s="190" t="s">
        <v>840</v>
      </c>
      <c r="G353" s="191" t="s">
        <v>150</v>
      </c>
      <c r="H353" s="192">
        <v>106.877</v>
      </c>
      <c r="I353" s="193"/>
      <c r="J353" s="194">
        <f>ROUND(I353*H353,2)</f>
        <v>0</v>
      </c>
      <c r="K353" s="190" t="s">
        <v>151</v>
      </c>
      <c r="L353" s="195"/>
      <c r="M353" s="196" t="s">
        <v>3</v>
      </c>
      <c r="N353" s="197" t="s">
        <v>43</v>
      </c>
      <c r="O353" s="55"/>
      <c r="P353" s="150">
        <f>O353*H353</f>
        <v>0</v>
      </c>
      <c r="Q353" s="150">
        <v>0.0191</v>
      </c>
      <c r="R353" s="150">
        <f>Q353*H353</f>
        <v>2.0413506999999997</v>
      </c>
      <c r="S353" s="150">
        <v>0</v>
      </c>
      <c r="T353" s="15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52" t="s">
        <v>338</v>
      </c>
      <c r="AT353" s="152" t="s">
        <v>427</v>
      </c>
      <c r="AU353" s="152" t="s">
        <v>82</v>
      </c>
      <c r="AY353" s="19" t="s">
        <v>145</v>
      </c>
      <c r="BE353" s="153">
        <f>IF(N353="základní",J353,0)</f>
        <v>0</v>
      </c>
      <c r="BF353" s="153">
        <f>IF(N353="snížená",J353,0)</f>
        <v>0</v>
      </c>
      <c r="BG353" s="153">
        <f>IF(N353="zákl. přenesená",J353,0)</f>
        <v>0</v>
      </c>
      <c r="BH353" s="153">
        <f>IF(N353="sníž. přenesená",J353,0)</f>
        <v>0</v>
      </c>
      <c r="BI353" s="153">
        <f>IF(N353="nulová",J353,0)</f>
        <v>0</v>
      </c>
      <c r="BJ353" s="19" t="s">
        <v>80</v>
      </c>
      <c r="BK353" s="153">
        <f>ROUND(I353*H353,2)</f>
        <v>0</v>
      </c>
      <c r="BL353" s="19" t="s">
        <v>238</v>
      </c>
      <c r="BM353" s="152" t="s">
        <v>858</v>
      </c>
    </row>
    <row r="354" spans="2:51" s="13" customFormat="1" ht="12">
      <c r="B354" s="154"/>
      <c r="D354" s="155" t="s">
        <v>154</v>
      </c>
      <c r="F354" s="157" t="s">
        <v>859</v>
      </c>
      <c r="H354" s="158">
        <v>106.877</v>
      </c>
      <c r="I354" s="159"/>
      <c r="L354" s="154"/>
      <c r="M354" s="160"/>
      <c r="N354" s="161"/>
      <c r="O354" s="161"/>
      <c r="P354" s="161"/>
      <c r="Q354" s="161"/>
      <c r="R354" s="161"/>
      <c r="S354" s="161"/>
      <c r="T354" s="162"/>
      <c r="AT354" s="156" t="s">
        <v>154</v>
      </c>
      <c r="AU354" s="156" t="s">
        <v>82</v>
      </c>
      <c r="AV354" s="13" t="s">
        <v>82</v>
      </c>
      <c r="AW354" s="13" t="s">
        <v>4</v>
      </c>
      <c r="AX354" s="13" t="s">
        <v>80</v>
      </c>
      <c r="AY354" s="156" t="s">
        <v>145</v>
      </c>
    </row>
    <row r="355" spans="1:65" s="2" customFormat="1" ht="48">
      <c r="A355" s="34"/>
      <c r="B355" s="140"/>
      <c r="C355" s="141" t="s">
        <v>860</v>
      </c>
      <c r="D355" s="141" t="s">
        <v>147</v>
      </c>
      <c r="E355" s="142" t="s">
        <v>861</v>
      </c>
      <c r="F355" s="143" t="s">
        <v>862</v>
      </c>
      <c r="G355" s="144" t="s">
        <v>150</v>
      </c>
      <c r="H355" s="145">
        <v>39.68</v>
      </c>
      <c r="I355" s="146"/>
      <c r="J355" s="147">
        <f>ROUND(I355*H355,2)</f>
        <v>0</v>
      </c>
      <c r="K355" s="143" t="s">
        <v>151</v>
      </c>
      <c r="L355" s="35"/>
      <c r="M355" s="148" t="s">
        <v>3</v>
      </c>
      <c r="N355" s="149" t="s">
        <v>43</v>
      </c>
      <c r="O355" s="55"/>
      <c r="P355" s="150">
        <f>O355*H355</f>
        <v>0</v>
      </c>
      <c r="Q355" s="150">
        <v>1E-05</v>
      </c>
      <c r="R355" s="150">
        <f>Q355*H355</f>
        <v>0.00039680000000000005</v>
      </c>
      <c r="S355" s="150">
        <v>0</v>
      </c>
      <c r="T355" s="15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52" t="s">
        <v>238</v>
      </c>
      <c r="AT355" s="152" t="s">
        <v>147</v>
      </c>
      <c r="AU355" s="152" t="s">
        <v>82</v>
      </c>
      <c r="AY355" s="19" t="s">
        <v>145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19" t="s">
        <v>80</v>
      </c>
      <c r="BK355" s="153">
        <f>ROUND(I355*H355,2)</f>
        <v>0</v>
      </c>
      <c r="BL355" s="19" t="s">
        <v>238</v>
      </c>
      <c r="BM355" s="152" t="s">
        <v>863</v>
      </c>
    </row>
    <row r="356" spans="2:51" s="13" customFormat="1" ht="12">
      <c r="B356" s="154"/>
      <c r="D356" s="155" t="s">
        <v>154</v>
      </c>
      <c r="E356" s="156" t="s">
        <v>3</v>
      </c>
      <c r="F356" s="157" t="s">
        <v>864</v>
      </c>
      <c r="H356" s="158">
        <v>20.48</v>
      </c>
      <c r="I356" s="159"/>
      <c r="L356" s="154"/>
      <c r="M356" s="160"/>
      <c r="N356" s="161"/>
      <c r="O356" s="161"/>
      <c r="P356" s="161"/>
      <c r="Q356" s="161"/>
      <c r="R356" s="161"/>
      <c r="S356" s="161"/>
      <c r="T356" s="162"/>
      <c r="AT356" s="156" t="s">
        <v>154</v>
      </c>
      <c r="AU356" s="156" t="s">
        <v>82</v>
      </c>
      <c r="AV356" s="13" t="s">
        <v>82</v>
      </c>
      <c r="AW356" s="13" t="s">
        <v>33</v>
      </c>
      <c r="AX356" s="13" t="s">
        <v>72</v>
      </c>
      <c r="AY356" s="156" t="s">
        <v>145</v>
      </c>
    </row>
    <row r="357" spans="2:51" s="13" customFormat="1" ht="12">
      <c r="B357" s="154"/>
      <c r="D357" s="155" t="s">
        <v>154</v>
      </c>
      <c r="E357" s="156" t="s">
        <v>3</v>
      </c>
      <c r="F357" s="157" t="s">
        <v>865</v>
      </c>
      <c r="H357" s="158">
        <v>19.2</v>
      </c>
      <c r="I357" s="159"/>
      <c r="L357" s="154"/>
      <c r="M357" s="160"/>
      <c r="N357" s="161"/>
      <c r="O357" s="161"/>
      <c r="P357" s="161"/>
      <c r="Q357" s="161"/>
      <c r="R357" s="161"/>
      <c r="S357" s="161"/>
      <c r="T357" s="162"/>
      <c r="AT357" s="156" t="s">
        <v>154</v>
      </c>
      <c r="AU357" s="156" t="s">
        <v>82</v>
      </c>
      <c r="AV357" s="13" t="s">
        <v>82</v>
      </c>
      <c r="AW357" s="13" t="s">
        <v>33</v>
      </c>
      <c r="AX357" s="13" t="s">
        <v>72</v>
      </c>
      <c r="AY357" s="156" t="s">
        <v>145</v>
      </c>
    </row>
    <row r="358" spans="2:51" s="14" customFormat="1" ht="12">
      <c r="B358" s="163"/>
      <c r="D358" s="155" t="s">
        <v>154</v>
      </c>
      <c r="E358" s="164" t="s">
        <v>3</v>
      </c>
      <c r="F358" s="165" t="s">
        <v>166</v>
      </c>
      <c r="H358" s="166">
        <v>39.68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4" t="s">
        <v>154</v>
      </c>
      <c r="AU358" s="164" t="s">
        <v>82</v>
      </c>
      <c r="AV358" s="14" t="s">
        <v>152</v>
      </c>
      <c r="AW358" s="14" t="s">
        <v>33</v>
      </c>
      <c r="AX358" s="14" t="s">
        <v>80</v>
      </c>
      <c r="AY358" s="164" t="s">
        <v>145</v>
      </c>
    </row>
    <row r="359" spans="1:65" s="2" customFormat="1" ht="36">
      <c r="A359" s="34"/>
      <c r="B359" s="140"/>
      <c r="C359" s="188" t="s">
        <v>866</v>
      </c>
      <c r="D359" s="188" t="s">
        <v>427</v>
      </c>
      <c r="E359" s="189" t="s">
        <v>867</v>
      </c>
      <c r="F359" s="190" t="s">
        <v>868</v>
      </c>
      <c r="G359" s="191" t="s">
        <v>150</v>
      </c>
      <c r="H359" s="192">
        <v>46.247</v>
      </c>
      <c r="I359" s="193"/>
      <c r="J359" s="194">
        <f>ROUND(I359*H359,2)</f>
        <v>0</v>
      </c>
      <c r="K359" s="190" t="s">
        <v>151</v>
      </c>
      <c r="L359" s="195"/>
      <c r="M359" s="196" t="s">
        <v>3</v>
      </c>
      <c r="N359" s="197" t="s">
        <v>43</v>
      </c>
      <c r="O359" s="55"/>
      <c r="P359" s="150">
        <f>O359*H359</f>
        <v>0</v>
      </c>
      <c r="Q359" s="150">
        <v>0.00016</v>
      </c>
      <c r="R359" s="150">
        <f>Q359*H359</f>
        <v>0.007399520000000001</v>
      </c>
      <c r="S359" s="150">
        <v>0</v>
      </c>
      <c r="T359" s="151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2" t="s">
        <v>338</v>
      </c>
      <c r="AT359" s="152" t="s">
        <v>427</v>
      </c>
      <c r="AU359" s="152" t="s">
        <v>82</v>
      </c>
      <c r="AY359" s="19" t="s">
        <v>145</v>
      </c>
      <c r="BE359" s="153">
        <f>IF(N359="základní",J359,0)</f>
        <v>0</v>
      </c>
      <c r="BF359" s="153">
        <f>IF(N359="snížená",J359,0)</f>
        <v>0</v>
      </c>
      <c r="BG359" s="153">
        <f>IF(N359="zákl. přenesená",J359,0)</f>
        <v>0</v>
      </c>
      <c r="BH359" s="153">
        <f>IF(N359="sníž. přenesená",J359,0)</f>
        <v>0</v>
      </c>
      <c r="BI359" s="153">
        <f>IF(N359="nulová",J359,0)</f>
        <v>0</v>
      </c>
      <c r="BJ359" s="19" t="s">
        <v>80</v>
      </c>
      <c r="BK359" s="153">
        <f>ROUND(I359*H359,2)</f>
        <v>0</v>
      </c>
      <c r="BL359" s="19" t="s">
        <v>238</v>
      </c>
      <c r="BM359" s="152" t="s">
        <v>869</v>
      </c>
    </row>
    <row r="360" spans="2:51" s="13" customFormat="1" ht="12">
      <c r="B360" s="154"/>
      <c r="D360" s="155" t="s">
        <v>154</v>
      </c>
      <c r="F360" s="157" t="s">
        <v>870</v>
      </c>
      <c r="H360" s="158">
        <v>46.247</v>
      </c>
      <c r="I360" s="159"/>
      <c r="L360" s="154"/>
      <c r="M360" s="160"/>
      <c r="N360" s="161"/>
      <c r="O360" s="161"/>
      <c r="P360" s="161"/>
      <c r="Q360" s="161"/>
      <c r="R360" s="161"/>
      <c r="S360" s="161"/>
      <c r="T360" s="162"/>
      <c r="AT360" s="156" t="s">
        <v>154</v>
      </c>
      <c r="AU360" s="156" t="s">
        <v>82</v>
      </c>
      <c r="AV360" s="13" t="s">
        <v>82</v>
      </c>
      <c r="AW360" s="13" t="s">
        <v>4</v>
      </c>
      <c r="AX360" s="13" t="s">
        <v>80</v>
      </c>
      <c r="AY360" s="156" t="s">
        <v>145</v>
      </c>
    </row>
    <row r="361" spans="1:65" s="2" customFormat="1" ht="36">
      <c r="A361" s="34"/>
      <c r="B361" s="140"/>
      <c r="C361" s="141" t="s">
        <v>871</v>
      </c>
      <c r="D361" s="141" t="s">
        <v>147</v>
      </c>
      <c r="E361" s="142" t="s">
        <v>872</v>
      </c>
      <c r="F361" s="143" t="s">
        <v>873</v>
      </c>
      <c r="G361" s="144" t="s">
        <v>315</v>
      </c>
      <c r="H361" s="182"/>
      <c r="I361" s="146"/>
      <c r="J361" s="147">
        <f>ROUND(I361*H361,2)</f>
        <v>0</v>
      </c>
      <c r="K361" s="143" t="s">
        <v>151</v>
      </c>
      <c r="L361" s="35"/>
      <c r="M361" s="148" t="s">
        <v>3</v>
      </c>
      <c r="N361" s="149" t="s">
        <v>43</v>
      </c>
      <c r="O361" s="55"/>
      <c r="P361" s="150">
        <f>O361*H361</f>
        <v>0</v>
      </c>
      <c r="Q361" s="150">
        <v>0</v>
      </c>
      <c r="R361" s="150">
        <f>Q361*H361</f>
        <v>0</v>
      </c>
      <c r="S361" s="150">
        <v>0</v>
      </c>
      <c r="T361" s="15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52" t="s">
        <v>238</v>
      </c>
      <c r="AT361" s="152" t="s">
        <v>147</v>
      </c>
      <c r="AU361" s="152" t="s">
        <v>82</v>
      </c>
      <c r="AY361" s="19" t="s">
        <v>145</v>
      </c>
      <c r="BE361" s="153">
        <f>IF(N361="základní",J361,0)</f>
        <v>0</v>
      </c>
      <c r="BF361" s="153">
        <f>IF(N361="snížená",J361,0)</f>
        <v>0</v>
      </c>
      <c r="BG361" s="153">
        <f>IF(N361="zákl. přenesená",J361,0)</f>
        <v>0</v>
      </c>
      <c r="BH361" s="153">
        <f>IF(N361="sníž. přenesená",J361,0)</f>
        <v>0</v>
      </c>
      <c r="BI361" s="153">
        <f>IF(N361="nulová",J361,0)</f>
        <v>0</v>
      </c>
      <c r="BJ361" s="19" t="s">
        <v>80</v>
      </c>
      <c r="BK361" s="153">
        <f>ROUND(I361*H361,2)</f>
        <v>0</v>
      </c>
      <c r="BL361" s="19" t="s">
        <v>238</v>
      </c>
      <c r="BM361" s="152" t="s">
        <v>874</v>
      </c>
    </row>
    <row r="362" spans="2:63" s="12" customFormat="1" ht="12.75">
      <c r="B362" s="127"/>
      <c r="D362" s="128" t="s">
        <v>71</v>
      </c>
      <c r="E362" s="138" t="s">
        <v>875</v>
      </c>
      <c r="F362" s="138" t="s">
        <v>876</v>
      </c>
      <c r="I362" s="130"/>
      <c r="J362" s="139">
        <f>BK362</f>
        <v>0</v>
      </c>
      <c r="L362" s="127"/>
      <c r="M362" s="132"/>
      <c r="N362" s="133"/>
      <c r="O362" s="133"/>
      <c r="P362" s="134">
        <f>SUM(P363:P385)</f>
        <v>0</v>
      </c>
      <c r="Q362" s="133"/>
      <c r="R362" s="134">
        <f>SUM(R363:R385)</f>
        <v>0.021187999999999995</v>
      </c>
      <c r="S362" s="133"/>
      <c r="T362" s="135">
        <f>SUM(T363:T385)</f>
        <v>0</v>
      </c>
      <c r="AR362" s="128" t="s">
        <v>82</v>
      </c>
      <c r="AT362" s="136" t="s">
        <v>71</v>
      </c>
      <c r="AU362" s="136" t="s">
        <v>80</v>
      </c>
      <c r="AY362" s="128" t="s">
        <v>145</v>
      </c>
      <c r="BK362" s="137">
        <f>SUM(BK363:BK385)</f>
        <v>0</v>
      </c>
    </row>
    <row r="363" spans="1:65" s="2" customFormat="1" ht="24">
      <c r="A363" s="34"/>
      <c r="B363" s="140"/>
      <c r="C363" s="141" t="s">
        <v>877</v>
      </c>
      <c r="D363" s="141" t="s">
        <v>147</v>
      </c>
      <c r="E363" s="142" t="s">
        <v>878</v>
      </c>
      <c r="F363" s="143" t="s">
        <v>879</v>
      </c>
      <c r="G363" s="144" t="s">
        <v>213</v>
      </c>
      <c r="H363" s="145">
        <v>5</v>
      </c>
      <c r="I363" s="146"/>
      <c r="J363" s="147">
        <f>ROUND(I363*H363,2)</f>
        <v>0</v>
      </c>
      <c r="K363" s="143" t="s">
        <v>151</v>
      </c>
      <c r="L363" s="35"/>
      <c r="M363" s="148" t="s">
        <v>3</v>
      </c>
      <c r="N363" s="149" t="s">
        <v>43</v>
      </c>
      <c r="O363" s="55"/>
      <c r="P363" s="150">
        <f>O363*H363</f>
        <v>0</v>
      </c>
      <c r="Q363" s="150">
        <v>0</v>
      </c>
      <c r="R363" s="150">
        <f>Q363*H363</f>
        <v>0</v>
      </c>
      <c r="S363" s="150">
        <v>0</v>
      </c>
      <c r="T363" s="15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52" t="s">
        <v>238</v>
      </c>
      <c r="AT363" s="152" t="s">
        <v>147</v>
      </c>
      <c r="AU363" s="152" t="s">
        <v>82</v>
      </c>
      <c r="AY363" s="19" t="s">
        <v>145</v>
      </c>
      <c r="BE363" s="153">
        <f>IF(N363="základní",J363,0)</f>
        <v>0</v>
      </c>
      <c r="BF363" s="153">
        <f>IF(N363="snížená",J363,0)</f>
        <v>0</v>
      </c>
      <c r="BG363" s="153">
        <f>IF(N363="zákl. přenesená",J363,0)</f>
        <v>0</v>
      </c>
      <c r="BH363" s="153">
        <f>IF(N363="sníž. přenesená",J363,0)</f>
        <v>0</v>
      </c>
      <c r="BI363" s="153">
        <f>IF(N363="nulová",J363,0)</f>
        <v>0</v>
      </c>
      <c r="BJ363" s="19" t="s">
        <v>80</v>
      </c>
      <c r="BK363" s="153">
        <f>ROUND(I363*H363,2)</f>
        <v>0</v>
      </c>
      <c r="BL363" s="19" t="s">
        <v>238</v>
      </c>
      <c r="BM363" s="152" t="s">
        <v>880</v>
      </c>
    </row>
    <row r="364" spans="1:65" s="2" customFormat="1" ht="24">
      <c r="A364" s="34"/>
      <c r="B364" s="140"/>
      <c r="C364" s="188" t="s">
        <v>881</v>
      </c>
      <c r="D364" s="188" t="s">
        <v>427</v>
      </c>
      <c r="E364" s="189" t="s">
        <v>882</v>
      </c>
      <c r="F364" s="190" t="s">
        <v>883</v>
      </c>
      <c r="G364" s="191" t="s">
        <v>213</v>
      </c>
      <c r="H364" s="192">
        <v>2</v>
      </c>
      <c r="I364" s="193"/>
      <c r="J364" s="194">
        <f>ROUND(I364*H364,2)</f>
        <v>0</v>
      </c>
      <c r="K364" s="190" t="s">
        <v>3</v>
      </c>
      <c r="L364" s="195"/>
      <c r="M364" s="196" t="s">
        <v>3</v>
      </c>
      <c r="N364" s="197" t="s">
        <v>43</v>
      </c>
      <c r="O364" s="55"/>
      <c r="P364" s="150">
        <f>O364*H364</f>
        <v>0</v>
      </c>
      <c r="Q364" s="150">
        <v>0.00038</v>
      </c>
      <c r="R364" s="150">
        <f>Q364*H364</f>
        <v>0.00076</v>
      </c>
      <c r="S364" s="150">
        <v>0</v>
      </c>
      <c r="T364" s="151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2" t="s">
        <v>338</v>
      </c>
      <c r="AT364" s="152" t="s">
        <v>427</v>
      </c>
      <c r="AU364" s="152" t="s">
        <v>82</v>
      </c>
      <c r="AY364" s="19" t="s">
        <v>145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19" t="s">
        <v>80</v>
      </c>
      <c r="BK364" s="153">
        <f>ROUND(I364*H364,2)</f>
        <v>0</v>
      </c>
      <c r="BL364" s="19" t="s">
        <v>238</v>
      </c>
      <c r="BM364" s="152" t="s">
        <v>884</v>
      </c>
    </row>
    <row r="365" spans="2:51" s="13" customFormat="1" ht="12">
      <c r="B365" s="154"/>
      <c r="D365" s="155" t="s">
        <v>154</v>
      </c>
      <c r="E365" s="156" t="s">
        <v>3</v>
      </c>
      <c r="F365" s="157" t="s">
        <v>885</v>
      </c>
      <c r="H365" s="158">
        <v>2</v>
      </c>
      <c r="I365" s="159"/>
      <c r="L365" s="154"/>
      <c r="M365" s="160"/>
      <c r="N365" s="161"/>
      <c r="O365" s="161"/>
      <c r="P365" s="161"/>
      <c r="Q365" s="161"/>
      <c r="R365" s="161"/>
      <c r="S365" s="161"/>
      <c r="T365" s="162"/>
      <c r="AT365" s="156" t="s">
        <v>154</v>
      </c>
      <c r="AU365" s="156" t="s">
        <v>82</v>
      </c>
      <c r="AV365" s="13" t="s">
        <v>82</v>
      </c>
      <c r="AW365" s="13" t="s">
        <v>33</v>
      </c>
      <c r="AX365" s="13" t="s">
        <v>80</v>
      </c>
      <c r="AY365" s="156" t="s">
        <v>145</v>
      </c>
    </row>
    <row r="366" spans="1:65" s="2" customFormat="1" ht="12">
      <c r="A366" s="34"/>
      <c r="B366" s="140"/>
      <c r="C366" s="188" t="s">
        <v>886</v>
      </c>
      <c r="D366" s="188" t="s">
        <v>427</v>
      </c>
      <c r="E366" s="189" t="s">
        <v>887</v>
      </c>
      <c r="F366" s="190" t="s">
        <v>888</v>
      </c>
      <c r="G366" s="191" t="s">
        <v>213</v>
      </c>
      <c r="H366" s="192">
        <v>3</v>
      </c>
      <c r="I366" s="193"/>
      <c r="J366" s="194">
        <f>ROUND(I366*H366,2)</f>
        <v>0</v>
      </c>
      <c r="K366" s="190" t="s">
        <v>151</v>
      </c>
      <c r="L366" s="195"/>
      <c r="M366" s="196" t="s">
        <v>3</v>
      </c>
      <c r="N366" s="197" t="s">
        <v>43</v>
      </c>
      <c r="O366" s="55"/>
      <c r="P366" s="150">
        <f>O366*H366</f>
        <v>0</v>
      </c>
      <c r="Q366" s="150">
        <v>0.00046</v>
      </c>
      <c r="R366" s="150">
        <f>Q366*H366</f>
        <v>0.0013800000000000002</v>
      </c>
      <c r="S366" s="150">
        <v>0</v>
      </c>
      <c r="T366" s="151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52" t="s">
        <v>338</v>
      </c>
      <c r="AT366" s="152" t="s">
        <v>427</v>
      </c>
      <c r="AU366" s="152" t="s">
        <v>82</v>
      </c>
      <c r="AY366" s="19" t="s">
        <v>145</v>
      </c>
      <c r="BE366" s="153">
        <f>IF(N366="základní",J366,0)</f>
        <v>0</v>
      </c>
      <c r="BF366" s="153">
        <f>IF(N366="snížená",J366,0)</f>
        <v>0</v>
      </c>
      <c r="BG366" s="153">
        <f>IF(N366="zákl. přenesená",J366,0)</f>
        <v>0</v>
      </c>
      <c r="BH366" s="153">
        <f>IF(N366="sníž. přenesená",J366,0)</f>
        <v>0</v>
      </c>
      <c r="BI366" s="153">
        <f>IF(N366="nulová",J366,0)</f>
        <v>0</v>
      </c>
      <c r="BJ366" s="19" t="s">
        <v>80</v>
      </c>
      <c r="BK366" s="153">
        <f>ROUND(I366*H366,2)</f>
        <v>0</v>
      </c>
      <c r="BL366" s="19" t="s">
        <v>238</v>
      </c>
      <c r="BM366" s="152" t="s">
        <v>889</v>
      </c>
    </row>
    <row r="367" spans="2:51" s="13" customFormat="1" ht="12">
      <c r="B367" s="154"/>
      <c r="D367" s="155" t="s">
        <v>154</v>
      </c>
      <c r="E367" s="156" t="s">
        <v>3</v>
      </c>
      <c r="F367" s="157" t="s">
        <v>890</v>
      </c>
      <c r="H367" s="158">
        <v>3</v>
      </c>
      <c r="I367" s="159"/>
      <c r="L367" s="154"/>
      <c r="M367" s="160"/>
      <c r="N367" s="161"/>
      <c r="O367" s="161"/>
      <c r="P367" s="161"/>
      <c r="Q367" s="161"/>
      <c r="R367" s="161"/>
      <c r="S367" s="161"/>
      <c r="T367" s="162"/>
      <c r="AT367" s="156" t="s">
        <v>154</v>
      </c>
      <c r="AU367" s="156" t="s">
        <v>82</v>
      </c>
      <c r="AV367" s="13" t="s">
        <v>82</v>
      </c>
      <c r="AW367" s="13" t="s">
        <v>33</v>
      </c>
      <c r="AX367" s="13" t="s">
        <v>80</v>
      </c>
      <c r="AY367" s="156" t="s">
        <v>145</v>
      </c>
    </row>
    <row r="368" spans="1:65" s="2" customFormat="1" ht="24">
      <c r="A368" s="34"/>
      <c r="B368" s="140"/>
      <c r="C368" s="141" t="s">
        <v>891</v>
      </c>
      <c r="D368" s="141" t="s">
        <v>147</v>
      </c>
      <c r="E368" s="142" t="s">
        <v>892</v>
      </c>
      <c r="F368" s="143" t="s">
        <v>893</v>
      </c>
      <c r="G368" s="144" t="s">
        <v>235</v>
      </c>
      <c r="H368" s="145">
        <v>14.7</v>
      </c>
      <c r="I368" s="146"/>
      <c r="J368" s="147">
        <f>ROUND(I368*H368,2)</f>
        <v>0</v>
      </c>
      <c r="K368" s="143" t="s">
        <v>151</v>
      </c>
      <c r="L368" s="35"/>
      <c r="M368" s="148" t="s">
        <v>3</v>
      </c>
      <c r="N368" s="149" t="s">
        <v>43</v>
      </c>
      <c r="O368" s="55"/>
      <c r="P368" s="150">
        <f>O368*H368</f>
        <v>0</v>
      </c>
      <c r="Q368" s="150">
        <v>0</v>
      </c>
      <c r="R368" s="150">
        <f>Q368*H368</f>
        <v>0</v>
      </c>
      <c r="S368" s="150">
        <v>0</v>
      </c>
      <c r="T368" s="151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2" t="s">
        <v>238</v>
      </c>
      <c r="AT368" s="152" t="s">
        <v>147</v>
      </c>
      <c r="AU368" s="152" t="s">
        <v>82</v>
      </c>
      <c r="AY368" s="19" t="s">
        <v>145</v>
      </c>
      <c r="BE368" s="153">
        <f>IF(N368="základní",J368,0)</f>
        <v>0</v>
      </c>
      <c r="BF368" s="153">
        <f>IF(N368="snížená",J368,0)</f>
        <v>0</v>
      </c>
      <c r="BG368" s="153">
        <f>IF(N368="zákl. přenesená",J368,0)</f>
        <v>0</v>
      </c>
      <c r="BH368" s="153">
        <f>IF(N368="sníž. přenesená",J368,0)</f>
        <v>0</v>
      </c>
      <c r="BI368" s="153">
        <f>IF(N368="nulová",J368,0)</f>
        <v>0</v>
      </c>
      <c r="BJ368" s="19" t="s">
        <v>80</v>
      </c>
      <c r="BK368" s="153">
        <f>ROUND(I368*H368,2)</f>
        <v>0</v>
      </c>
      <c r="BL368" s="19" t="s">
        <v>238</v>
      </c>
      <c r="BM368" s="152" t="s">
        <v>894</v>
      </c>
    </row>
    <row r="369" spans="1:65" s="2" customFormat="1" ht="12">
      <c r="A369" s="34"/>
      <c r="B369" s="140"/>
      <c r="C369" s="188" t="s">
        <v>895</v>
      </c>
      <c r="D369" s="188" t="s">
        <v>427</v>
      </c>
      <c r="E369" s="189" t="s">
        <v>896</v>
      </c>
      <c r="F369" s="190" t="s">
        <v>897</v>
      </c>
      <c r="G369" s="191" t="s">
        <v>235</v>
      </c>
      <c r="H369" s="192">
        <v>10.78</v>
      </c>
      <c r="I369" s="193"/>
      <c r="J369" s="194">
        <f>ROUND(I369*H369,2)</f>
        <v>0</v>
      </c>
      <c r="K369" s="190" t="s">
        <v>151</v>
      </c>
      <c r="L369" s="195"/>
      <c r="M369" s="196" t="s">
        <v>3</v>
      </c>
      <c r="N369" s="197" t="s">
        <v>43</v>
      </c>
      <c r="O369" s="55"/>
      <c r="P369" s="150">
        <f>O369*H369</f>
        <v>0</v>
      </c>
      <c r="Q369" s="150">
        <v>0.0007</v>
      </c>
      <c r="R369" s="150">
        <f>Q369*H369</f>
        <v>0.007546</v>
      </c>
      <c r="S369" s="150">
        <v>0</v>
      </c>
      <c r="T369" s="15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52" t="s">
        <v>338</v>
      </c>
      <c r="AT369" s="152" t="s">
        <v>427</v>
      </c>
      <c r="AU369" s="152" t="s">
        <v>82</v>
      </c>
      <c r="AY369" s="19" t="s">
        <v>145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9" t="s">
        <v>80</v>
      </c>
      <c r="BK369" s="153">
        <f>ROUND(I369*H369,2)</f>
        <v>0</v>
      </c>
      <c r="BL369" s="19" t="s">
        <v>238</v>
      </c>
      <c r="BM369" s="152" t="s">
        <v>898</v>
      </c>
    </row>
    <row r="370" spans="2:51" s="13" customFormat="1" ht="12">
      <c r="B370" s="154"/>
      <c r="D370" s="155" t="s">
        <v>154</v>
      </c>
      <c r="E370" s="156" t="s">
        <v>3</v>
      </c>
      <c r="F370" s="157" t="s">
        <v>899</v>
      </c>
      <c r="H370" s="158">
        <v>9.8</v>
      </c>
      <c r="I370" s="159"/>
      <c r="L370" s="154"/>
      <c r="M370" s="160"/>
      <c r="N370" s="161"/>
      <c r="O370" s="161"/>
      <c r="P370" s="161"/>
      <c r="Q370" s="161"/>
      <c r="R370" s="161"/>
      <c r="S370" s="161"/>
      <c r="T370" s="162"/>
      <c r="AT370" s="156" t="s">
        <v>154</v>
      </c>
      <c r="AU370" s="156" t="s">
        <v>82</v>
      </c>
      <c r="AV370" s="13" t="s">
        <v>82</v>
      </c>
      <c r="AW370" s="13" t="s">
        <v>33</v>
      </c>
      <c r="AX370" s="13" t="s">
        <v>80</v>
      </c>
      <c r="AY370" s="156" t="s">
        <v>145</v>
      </c>
    </row>
    <row r="371" spans="2:51" s="13" customFormat="1" ht="12">
      <c r="B371" s="154"/>
      <c r="D371" s="155" t="s">
        <v>154</v>
      </c>
      <c r="F371" s="157" t="s">
        <v>900</v>
      </c>
      <c r="H371" s="158">
        <v>10.78</v>
      </c>
      <c r="I371" s="159"/>
      <c r="L371" s="154"/>
      <c r="M371" s="160"/>
      <c r="N371" s="161"/>
      <c r="O371" s="161"/>
      <c r="P371" s="161"/>
      <c r="Q371" s="161"/>
      <c r="R371" s="161"/>
      <c r="S371" s="161"/>
      <c r="T371" s="162"/>
      <c r="AT371" s="156" t="s">
        <v>154</v>
      </c>
      <c r="AU371" s="156" t="s">
        <v>82</v>
      </c>
      <c r="AV371" s="13" t="s">
        <v>82</v>
      </c>
      <c r="AW371" s="13" t="s">
        <v>4</v>
      </c>
      <c r="AX371" s="13" t="s">
        <v>80</v>
      </c>
      <c r="AY371" s="156" t="s">
        <v>145</v>
      </c>
    </row>
    <row r="372" spans="1:65" s="2" customFormat="1" ht="12">
      <c r="A372" s="34"/>
      <c r="B372" s="140"/>
      <c r="C372" s="188" t="s">
        <v>701</v>
      </c>
      <c r="D372" s="188" t="s">
        <v>427</v>
      </c>
      <c r="E372" s="189" t="s">
        <v>901</v>
      </c>
      <c r="F372" s="190" t="s">
        <v>902</v>
      </c>
      <c r="G372" s="191" t="s">
        <v>235</v>
      </c>
      <c r="H372" s="192">
        <v>5.39</v>
      </c>
      <c r="I372" s="193"/>
      <c r="J372" s="194">
        <f>ROUND(I372*H372,2)</f>
        <v>0</v>
      </c>
      <c r="K372" s="190" t="s">
        <v>151</v>
      </c>
      <c r="L372" s="195"/>
      <c r="M372" s="196" t="s">
        <v>3</v>
      </c>
      <c r="N372" s="197" t="s">
        <v>43</v>
      </c>
      <c r="O372" s="55"/>
      <c r="P372" s="150">
        <f>O372*H372</f>
        <v>0</v>
      </c>
      <c r="Q372" s="150">
        <v>0.0012</v>
      </c>
      <c r="R372" s="150">
        <f>Q372*H372</f>
        <v>0.006467999999999999</v>
      </c>
      <c r="S372" s="150">
        <v>0</v>
      </c>
      <c r="T372" s="151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52" t="s">
        <v>338</v>
      </c>
      <c r="AT372" s="152" t="s">
        <v>427</v>
      </c>
      <c r="AU372" s="152" t="s">
        <v>82</v>
      </c>
      <c r="AY372" s="19" t="s">
        <v>145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9" t="s">
        <v>80</v>
      </c>
      <c r="BK372" s="153">
        <f>ROUND(I372*H372,2)</f>
        <v>0</v>
      </c>
      <c r="BL372" s="19" t="s">
        <v>238</v>
      </c>
      <c r="BM372" s="152" t="s">
        <v>903</v>
      </c>
    </row>
    <row r="373" spans="2:51" s="13" customFormat="1" ht="12">
      <c r="B373" s="154"/>
      <c r="D373" s="155" t="s">
        <v>154</v>
      </c>
      <c r="E373" s="156" t="s">
        <v>3</v>
      </c>
      <c r="F373" s="157" t="s">
        <v>904</v>
      </c>
      <c r="H373" s="158">
        <v>4.9</v>
      </c>
      <c r="I373" s="159"/>
      <c r="L373" s="154"/>
      <c r="M373" s="160"/>
      <c r="N373" s="161"/>
      <c r="O373" s="161"/>
      <c r="P373" s="161"/>
      <c r="Q373" s="161"/>
      <c r="R373" s="161"/>
      <c r="S373" s="161"/>
      <c r="T373" s="162"/>
      <c r="AT373" s="156" t="s">
        <v>154</v>
      </c>
      <c r="AU373" s="156" t="s">
        <v>82</v>
      </c>
      <c r="AV373" s="13" t="s">
        <v>82</v>
      </c>
      <c r="AW373" s="13" t="s">
        <v>33</v>
      </c>
      <c r="AX373" s="13" t="s">
        <v>80</v>
      </c>
      <c r="AY373" s="156" t="s">
        <v>145</v>
      </c>
    </row>
    <row r="374" spans="2:51" s="13" customFormat="1" ht="12">
      <c r="B374" s="154"/>
      <c r="D374" s="155" t="s">
        <v>154</v>
      </c>
      <c r="F374" s="157" t="s">
        <v>905</v>
      </c>
      <c r="H374" s="158">
        <v>5.39</v>
      </c>
      <c r="I374" s="159"/>
      <c r="L374" s="154"/>
      <c r="M374" s="160"/>
      <c r="N374" s="161"/>
      <c r="O374" s="161"/>
      <c r="P374" s="161"/>
      <c r="Q374" s="161"/>
      <c r="R374" s="161"/>
      <c r="S374" s="161"/>
      <c r="T374" s="162"/>
      <c r="AT374" s="156" t="s">
        <v>154</v>
      </c>
      <c r="AU374" s="156" t="s">
        <v>82</v>
      </c>
      <c r="AV374" s="13" t="s">
        <v>82</v>
      </c>
      <c r="AW374" s="13" t="s">
        <v>4</v>
      </c>
      <c r="AX374" s="13" t="s">
        <v>80</v>
      </c>
      <c r="AY374" s="156" t="s">
        <v>145</v>
      </c>
    </row>
    <row r="375" spans="1:65" s="2" customFormat="1" ht="24">
      <c r="A375" s="34"/>
      <c r="B375" s="140"/>
      <c r="C375" s="141" t="s">
        <v>906</v>
      </c>
      <c r="D375" s="141" t="s">
        <v>147</v>
      </c>
      <c r="E375" s="142" t="s">
        <v>907</v>
      </c>
      <c r="F375" s="143" t="s">
        <v>908</v>
      </c>
      <c r="G375" s="144" t="s">
        <v>213</v>
      </c>
      <c r="H375" s="145">
        <v>17</v>
      </c>
      <c r="I375" s="146"/>
      <c r="J375" s="147">
        <f>ROUND(I375*H375,2)</f>
        <v>0</v>
      </c>
      <c r="K375" s="143" t="s">
        <v>151</v>
      </c>
      <c r="L375" s="35"/>
      <c r="M375" s="148" t="s">
        <v>3</v>
      </c>
      <c r="N375" s="149" t="s">
        <v>43</v>
      </c>
      <c r="O375" s="55"/>
      <c r="P375" s="150">
        <f>O375*H375</f>
        <v>0</v>
      </c>
      <c r="Q375" s="150">
        <v>0</v>
      </c>
      <c r="R375" s="150">
        <f>Q375*H375</f>
        <v>0</v>
      </c>
      <c r="S375" s="150">
        <v>0</v>
      </c>
      <c r="T375" s="151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52" t="s">
        <v>238</v>
      </c>
      <c r="AT375" s="152" t="s">
        <v>147</v>
      </c>
      <c r="AU375" s="152" t="s">
        <v>82</v>
      </c>
      <c r="AY375" s="19" t="s">
        <v>145</v>
      </c>
      <c r="BE375" s="153">
        <f>IF(N375="základní",J375,0)</f>
        <v>0</v>
      </c>
      <c r="BF375" s="153">
        <f>IF(N375="snížená",J375,0)</f>
        <v>0</v>
      </c>
      <c r="BG375" s="153">
        <f>IF(N375="zákl. přenesená",J375,0)</f>
        <v>0</v>
      </c>
      <c r="BH375" s="153">
        <f>IF(N375="sníž. přenesená",J375,0)</f>
        <v>0</v>
      </c>
      <c r="BI375" s="153">
        <f>IF(N375="nulová",J375,0)</f>
        <v>0</v>
      </c>
      <c r="BJ375" s="19" t="s">
        <v>80</v>
      </c>
      <c r="BK375" s="153">
        <f>ROUND(I375*H375,2)</f>
        <v>0</v>
      </c>
      <c r="BL375" s="19" t="s">
        <v>238</v>
      </c>
      <c r="BM375" s="152" t="s">
        <v>909</v>
      </c>
    </row>
    <row r="376" spans="1:65" s="2" customFormat="1" ht="12">
      <c r="A376" s="34"/>
      <c r="B376" s="140"/>
      <c r="C376" s="188" t="s">
        <v>910</v>
      </c>
      <c r="D376" s="188" t="s">
        <v>427</v>
      </c>
      <c r="E376" s="189" t="s">
        <v>911</v>
      </c>
      <c r="F376" s="190" t="s">
        <v>912</v>
      </c>
      <c r="G376" s="191" t="s">
        <v>213</v>
      </c>
      <c r="H376" s="192">
        <v>6</v>
      </c>
      <c r="I376" s="193"/>
      <c r="J376" s="194">
        <f>ROUND(I376*H376,2)</f>
        <v>0</v>
      </c>
      <c r="K376" s="190" t="s">
        <v>151</v>
      </c>
      <c r="L376" s="195"/>
      <c r="M376" s="196" t="s">
        <v>3</v>
      </c>
      <c r="N376" s="197" t="s">
        <v>43</v>
      </c>
      <c r="O376" s="55"/>
      <c r="P376" s="150">
        <f>O376*H376</f>
        <v>0</v>
      </c>
      <c r="Q376" s="150">
        <v>0.0001</v>
      </c>
      <c r="R376" s="150">
        <f>Q376*H376</f>
        <v>0.0006000000000000001</v>
      </c>
      <c r="S376" s="150">
        <v>0</v>
      </c>
      <c r="T376" s="151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52" t="s">
        <v>338</v>
      </c>
      <c r="AT376" s="152" t="s">
        <v>427</v>
      </c>
      <c r="AU376" s="152" t="s">
        <v>82</v>
      </c>
      <c r="AY376" s="19" t="s">
        <v>145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19" t="s">
        <v>80</v>
      </c>
      <c r="BK376" s="153">
        <f>ROUND(I376*H376,2)</f>
        <v>0</v>
      </c>
      <c r="BL376" s="19" t="s">
        <v>238</v>
      </c>
      <c r="BM376" s="152" t="s">
        <v>913</v>
      </c>
    </row>
    <row r="377" spans="1:65" s="2" customFormat="1" ht="12">
      <c r="A377" s="34"/>
      <c r="B377" s="140"/>
      <c r="C377" s="188" t="s">
        <v>914</v>
      </c>
      <c r="D377" s="188" t="s">
        <v>427</v>
      </c>
      <c r="E377" s="189" t="s">
        <v>915</v>
      </c>
      <c r="F377" s="190" t="s">
        <v>916</v>
      </c>
      <c r="G377" s="191" t="s">
        <v>213</v>
      </c>
      <c r="H377" s="192">
        <v>8</v>
      </c>
      <c r="I377" s="193"/>
      <c r="J377" s="194">
        <f>ROUND(I377*H377,2)</f>
        <v>0</v>
      </c>
      <c r="K377" s="190" t="s">
        <v>3</v>
      </c>
      <c r="L377" s="195"/>
      <c r="M377" s="196" t="s">
        <v>3</v>
      </c>
      <c r="N377" s="197" t="s">
        <v>43</v>
      </c>
      <c r="O377" s="55"/>
      <c r="P377" s="150">
        <f>O377*H377</f>
        <v>0</v>
      </c>
      <c r="Q377" s="150">
        <v>9E-05</v>
      </c>
      <c r="R377" s="150">
        <f>Q377*H377</f>
        <v>0.00072</v>
      </c>
      <c r="S377" s="150">
        <v>0</v>
      </c>
      <c r="T377" s="15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2" t="s">
        <v>338</v>
      </c>
      <c r="AT377" s="152" t="s">
        <v>427</v>
      </c>
      <c r="AU377" s="152" t="s">
        <v>82</v>
      </c>
      <c r="AY377" s="19" t="s">
        <v>145</v>
      </c>
      <c r="BE377" s="153">
        <f>IF(N377="základní",J377,0)</f>
        <v>0</v>
      </c>
      <c r="BF377" s="153">
        <f>IF(N377="snížená",J377,0)</f>
        <v>0</v>
      </c>
      <c r="BG377" s="153">
        <f>IF(N377="zákl. přenesená",J377,0)</f>
        <v>0</v>
      </c>
      <c r="BH377" s="153">
        <f>IF(N377="sníž. přenesená",J377,0)</f>
        <v>0</v>
      </c>
      <c r="BI377" s="153">
        <f>IF(N377="nulová",J377,0)</f>
        <v>0</v>
      </c>
      <c r="BJ377" s="19" t="s">
        <v>80</v>
      </c>
      <c r="BK377" s="153">
        <f>ROUND(I377*H377,2)</f>
        <v>0</v>
      </c>
      <c r="BL377" s="19" t="s">
        <v>238</v>
      </c>
      <c r="BM377" s="152" t="s">
        <v>917</v>
      </c>
    </row>
    <row r="378" spans="1:65" s="2" customFormat="1" ht="12">
      <c r="A378" s="34"/>
      <c r="B378" s="140"/>
      <c r="C378" s="188" t="s">
        <v>918</v>
      </c>
      <c r="D378" s="188" t="s">
        <v>427</v>
      </c>
      <c r="E378" s="189" t="s">
        <v>919</v>
      </c>
      <c r="F378" s="190" t="s">
        <v>920</v>
      </c>
      <c r="G378" s="191" t="s">
        <v>213</v>
      </c>
      <c r="H378" s="192">
        <v>2</v>
      </c>
      <c r="I378" s="193"/>
      <c r="J378" s="194">
        <f>ROUND(I378*H378,2)</f>
        <v>0</v>
      </c>
      <c r="K378" s="190" t="s">
        <v>151</v>
      </c>
      <c r="L378" s="195"/>
      <c r="M378" s="196" t="s">
        <v>3</v>
      </c>
      <c r="N378" s="197" t="s">
        <v>43</v>
      </c>
      <c r="O378" s="55"/>
      <c r="P378" s="150">
        <f>O378*H378</f>
        <v>0</v>
      </c>
      <c r="Q378" s="150">
        <v>0.00022</v>
      </c>
      <c r="R378" s="150">
        <f>Q378*H378</f>
        <v>0.00044</v>
      </c>
      <c r="S378" s="150">
        <v>0</v>
      </c>
      <c r="T378" s="151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52" t="s">
        <v>338</v>
      </c>
      <c r="AT378" s="152" t="s">
        <v>427</v>
      </c>
      <c r="AU378" s="152" t="s">
        <v>82</v>
      </c>
      <c r="AY378" s="19" t="s">
        <v>145</v>
      </c>
      <c r="BE378" s="153">
        <f>IF(N378="základní",J378,0)</f>
        <v>0</v>
      </c>
      <c r="BF378" s="153">
        <f>IF(N378="snížená",J378,0)</f>
        <v>0</v>
      </c>
      <c r="BG378" s="153">
        <f>IF(N378="zákl. přenesená",J378,0)</f>
        <v>0</v>
      </c>
      <c r="BH378" s="153">
        <f>IF(N378="sníž. přenesená",J378,0)</f>
        <v>0</v>
      </c>
      <c r="BI378" s="153">
        <f>IF(N378="nulová",J378,0)</f>
        <v>0</v>
      </c>
      <c r="BJ378" s="19" t="s">
        <v>80</v>
      </c>
      <c r="BK378" s="153">
        <f>ROUND(I378*H378,2)</f>
        <v>0</v>
      </c>
      <c r="BL378" s="19" t="s">
        <v>238</v>
      </c>
      <c r="BM378" s="152" t="s">
        <v>921</v>
      </c>
    </row>
    <row r="379" spans="1:65" s="2" customFormat="1" ht="12">
      <c r="A379" s="34"/>
      <c r="B379" s="140"/>
      <c r="C379" s="188" t="s">
        <v>922</v>
      </c>
      <c r="D379" s="188" t="s">
        <v>427</v>
      </c>
      <c r="E379" s="189" t="s">
        <v>923</v>
      </c>
      <c r="F379" s="190" t="s">
        <v>924</v>
      </c>
      <c r="G379" s="191" t="s">
        <v>213</v>
      </c>
      <c r="H379" s="192">
        <v>1</v>
      </c>
      <c r="I379" s="193"/>
      <c r="J379" s="194">
        <f>ROUND(I379*H379,2)</f>
        <v>0</v>
      </c>
      <c r="K379" s="190" t="s">
        <v>3</v>
      </c>
      <c r="L379" s="195"/>
      <c r="M379" s="196" t="s">
        <v>3</v>
      </c>
      <c r="N379" s="197" t="s">
        <v>43</v>
      </c>
      <c r="O379" s="55"/>
      <c r="P379" s="150">
        <f>O379*H379</f>
        <v>0</v>
      </c>
      <c r="Q379" s="150">
        <v>4E-05</v>
      </c>
      <c r="R379" s="150">
        <f>Q379*H379</f>
        <v>4E-05</v>
      </c>
      <c r="S379" s="150">
        <v>0</v>
      </c>
      <c r="T379" s="151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52" t="s">
        <v>338</v>
      </c>
      <c r="AT379" s="152" t="s">
        <v>427</v>
      </c>
      <c r="AU379" s="152" t="s">
        <v>82</v>
      </c>
      <c r="AY379" s="19" t="s">
        <v>145</v>
      </c>
      <c r="BE379" s="153">
        <f>IF(N379="základní",J379,0)</f>
        <v>0</v>
      </c>
      <c r="BF379" s="153">
        <f>IF(N379="snížená",J379,0)</f>
        <v>0</v>
      </c>
      <c r="BG379" s="153">
        <f>IF(N379="zákl. přenesená",J379,0)</f>
        <v>0</v>
      </c>
      <c r="BH379" s="153">
        <f>IF(N379="sníž. přenesená",J379,0)</f>
        <v>0</v>
      </c>
      <c r="BI379" s="153">
        <f>IF(N379="nulová",J379,0)</f>
        <v>0</v>
      </c>
      <c r="BJ379" s="19" t="s">
        <v>80</v>
      </c>
      <c r="BK379" s="153">
        <f>ROUND(I379*H379,2)</f>
        <v>0</v>
      </c>
      <c r="BL379" s="19" t="s">
        <v>238</v>
      </c>
      <c r="BM379" s="152" t="s">
        <v>925</v>
      </c>
    </row>
    <row r="380" spans="2:51" s="13" customFormat="1" ht="12">
      <c r="B380" s="154"/>
      <c r="D380" s="155" t="s">
        <v>154</v>
      </c>
      <c r="E380" s="156" t="s">
        <v>3</v>
      </c>
      <c r="F380" s="157" t="s">
        <v>926</v>
      </c>
      <c r="H380" s="158">
        <v>1</v>
      </c>
      <c r="I380" s="159"/>
      <c r="L380" s="154"/>
      <c r="M380" s="160"/>
      <c r="N380" s="161"/>
      <c r="O380" s="161"/>
      <c r="P380" s="161"/>
      <c r="Q380" s="161"/>
      <c r="R380" s="161"/>
      <c r="S380" s="161"/>
      <c r="T380" s="162"/>
      <c r="AT380" s="156" t="s">
        <v>154</v>
      </c>
      <c r="AU380" s="156" t="s">
        <v>82</v>
      </c>
      <c r="AV380" s="13" t="s">
        <v>82</v>
      </c>
      <c r="AW380" s="13" t="s">
        <v>33</v>
      </c>
      <c r="AX380" s="13" t="s">
        <v>80</v>
      </c>
      <c r="AY380" s="156" t="s">
        <v>145</v>
      </c>
    </row>
    <row r="381" spans="1:65" s="2" customFormat="1" ht="24">
      <c r="A381" s="34"/>
      <c r="B381" s="140"/>
      <c r="C381" s="141" t="s">
        <v>927</v>
      </c>
      <c r="D381" s="141" t="s">
        <v>147</v>
      </c>
      <c r="E381" s="142" t="s">
        <v>928</v>
      </c>
      <c r="F381" s="143" t="s">
        <v>929</v>
      </c>
      <c r="G381" s="144" t="s">
        <v>235</v>
      </c>
      <c r="H381" s="145">
        <v>14.7</v>
      </c>
      <c r="I381" s="146"/>
      <c r="J381" s="147">
        <f>ROUND(I381*H381,2)</f>
        <v>0</v>
      </c>
      <c r="K381" s="143" t="s">
        <v>151</v>
      </c>
      <c r="L381" s="35"/>
      <c r="M381" s="148" t="s">
        <v>3</v>
      </c>
      <c r="N381" s="149" t="s">
        <v>43</v>
      </c>
      <c r="O381" s="55"/>
      <c r="P381" s="150">
        <f>O381*H381</f>
        <v>0</v>
      </c>
      <c r="Q381" s="150">
        <v>0.00022</v>
      </c>
      <c r="R381" s="150">
        <f>Q381*H381</f>
        <v>0.003234</v>
      </c>
      <c r="S381" s="150">
        <v>0</v>
      </c>
      <c r="T381" s="151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52" t="s">
        <v>238</v>
      </c>
      <c r="AT381" s="152" t="s">
        <v>147</v>
      </c>
      <c r="AU381" s="152" t="s">
        <v>82</v>
      </c>
      <c r="AY381" s="19" t="s">
        <v>145</v>
      </c>
      <c r="BE381" s="153">
        <f>IF(N381="základní",J381,0)</f>
        <v>0</v>
      </c>
      <c r="BF381" s="153">
        <f>IF(N381="snížená",J381,0)</f>
        <v>0</v>
      </c>
      <c r="BG381" s="153">
        <f>IF(N381="zákl. přenesená",J381,0)</f>
        <v>0</v>
      </c>
      <c r="BH381" s="153">
        <f>IF(N381="sníž. přenesená",J381,0)</f>
        <v>0</v>
      </c>
      <c r="BI381" s="153">
        <f>IF(N381="nulová",J381,0)</f>
        <v>0</v>
      </c>
      <c r="BJ381" s="19" t="s">
        <v>80</v>
      </c>
      <c r="BK381" s="153">
        <f>ROUND(I381*H381,2)</f>
        <v>0</v>
      </c>
      <c r="BL381" s="19" t="s">
        <v>238</v>
      </c>
      <c r="BM381" s="152" t="s">
        <v>930</v>
      </c>
    </row>
    <row r="382" spans="2:51" s="13" customFormat="1" ht="22.5">
      <c r="B382" s="154"/>
      <c r="D382" s="155" t="s">
        <v>154</v>
      </c>
      <c r="E382" s="156" t="s">
        <v>3</v>
      </c>
      <c r="F382" s="157" t="s">
        <v>931</v>
      </c>
      <c r="H382" s="158">
        <v>4.9</v>
      </c>
      <c r="I382" s="159"/>
      <c r="L382" s="154"/>
      <c r="M382" s="160"/>
      <c r="N382" s="161"/>
      <c r="O382" s="161"/>
      <c r="P382" s="161"/>
      <c r="Q382" s="161"/>
      <c r="R382" s="161"/>
      <c r="S382" s="161"/>
      <c r="T382" s="162"/>
      <c r="AT382" s="156" t="s">
        <v>154</v>
      </c>
      <c r="AU382" s="156" t="s">
        <v>82</v>
      </c>
      <c r="AV382" s="13" t="s">
        <v>82</v>
      </c>
      <c r="AW382" s="13" t="s">
        <v>33</v>
      </c>
      <c r="AX382" s="13" t="s">
        <v>72</v>
      </c>
      <c r="AY382" s="156" t="s">
        <v>145</v>
      </c>
    </row>
    <row r="383" spans="2:51" s="13" customFormat="1" ht="22.5">
      <c r="B383" s="154"/>
      <c r="D383" s="155" t="s">
        <v>154</v>
      </c>
      <c r="E383" s="156" t="s">
        <v>3</v>
      </c>
      <c r="F383" s="157" t="s">
        <v>932</v>
      </c>
      <c r="H383" s="158">
        <v>9.8</v>
      </c>
      <c r="I383" s="159"/>
      <c r="L383" s="154"/>
      <c r="M383" s="160"/>
      <c r="N383" s="161"/>
      <c r="O383" s="161"/>
      <c r="P383" s="161"/>
      <c r="Q383" s="161"/>
      <c r="R383" s="161"/>
      <c r="S383" s="161"/>
      <c r="T383" s="162"/>
      <c r="AT383" s="156" t="s">
        <v>154</v>
      </c>
      <c r="AU383" s="156" t="s">
        <v>82</v>
      </c>
      <c r="AV383" s="13" t="s">
        <v>82</v>
      </c>
      <c r="AW383" s="13" t="s">
        <v>33</v>
      </c>
      <c r="AX383" s="13" t="s">
        <v>72</v>
      </c>
      <c r="AY383" s="156" t="s">
        <v>145</v>
      </c>
    </row>
    <row r="384" spans="2:51" s="14" customFormat="1" ht="12">
      <c r="B384" s="163"/>
      <c r="D384" s="155" t="s">
        <v>154</v>
      </c>
      <c r="E384" s="164" t="s">
        <v>3</v>
      </c>
      <c r="F384" s="165" t="s">
        <v>166</v>
      </c>
      <c r="H384" s="166">
        <v>14.7</v>
      </c>
      <c r="I384" s="167"/>
      <c r="L384" s="163"/>
      <c r="M384" s="168"/>
      <c r="N384" s="169"/>
      <c r="O384" s="169"/>
      <c r="P384" s="169"/>
      <c r="Q384" s="169"/>
      <c r="R384" s="169"/>
      <c r="S384" s="169"/>
      <c r="T384" s="170"/>
      <c r="AT384" s="164" t="s">
        <v>154</v>
      </c>
      <c r="AU384" s="164" t="s">
        <v>82</v>
      </c>
      <c r="AV384" s="14" t="s">
        <v>152</v>
      </c>
      <c r="AW384" s="14" t="s">
        <v>33</v>
      </c>
      <c r="AX384" s="14" t="s">
        <v>80</v>
      </c>
      <c r="AY384" s="164" t="s">
        <v>145</v>
      </c>
    </row>
    <row r="385" spans="1:65" s="2" customFormat="1" ht="36">
      <c r="A385" s="34"/>
      <c r="B385" s="140"/>
      <c r="C385" s="141" t="s">
        <v>933</v>
      </c>
      <c r="D385" s="141" t="s">
        <v>147</v>
      </c>
      <c r="E385" s="142" t="s">
        <v>934</v>
      </c>
      <c r="F385" s="143" t="s">
        <v>935</v>
      </c>
      <c r="G385" s="144" t="s">
        <v>315</v>
      </c>
      <c r="H385" s="182"/>
      <c r="I385" s="146"/>
      <c r="J385" s="147">
        <f>ROUND(I385*H385,2)</f>
        <v>0</v>
      </c>
      <c r="K385" s="143" t="s">
        <v>151</v>
      </c>
      <c r="L385" s="35"/>
      <c r="M385" s="148" t="s">
        <v>3</v>
      </c>
      <c r="N385" s="149" t="s">
        <v>43</v>
      </c>
      <c r="O385" s="55"/>
      <c r="P385" s="150">
        <f>O385*H385</f>
        <v>0</v>
      </c>
      <c r="Q385" s="150">
        <v>0</v>
      </c>
      <c r="R385" s="150">
        <f>Q385*H385</f>
        <v>0</v>
      </c>
      <c r="S385" s="150">
        <v>0</v>
      </c>
      <c r="T385" s="151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52" t="s">
        <v>238</v>
      </c>
      <c r="AT385" s="152" t="s">
        <v>147</v>
      </c>
      <c r="AU385" s="152" t="s">
        <v>82</v>
      </c>
      <c r="AY385" s="19" t="s">
        <v>145</v>
      </c>
      <c r="BE385" s="153">
        <f>IF(N385="základní",J385,0)</f>
        <v>0</v>
      </c>
      <c r="BF385" s="153">
        <f>IF(N385="snížená",J385,0)</f>
        <v>0</v>
      </c>
      <c r="BG385" s="153">
        <f>IF(N385="zákl. přenesená",J385,0)</f>
        <v>0</v>
      </c>
      <c r="BH385" s="153">
        <f>IF(N385="sníž. přenesená",J385,0)</f>
        <v>0</v>
      </c>
      <c r="BI385" s="153">
        <f>IF(N385="nulová",J385,0)</f>
        <v>0</v>
      </c>
      <c r="BJ385" s="19" t="s">
        <v>80</v>
      </c>
      <c r="BK385" s="153">
        <f>ROUND(I385*H385,2)</f>
        <v>0</v>
      </c>
      <c r="BL385" s="19" t="s">
        <v>238</v>
      </c>
      <c r="BM385" s="152" t="s">
        <v>936</v>
      </c>
    </row>
    <row r="386" spans="2:63" s="12" customFormat="1" ht="12.75">
      <c r="B386" s="127"/>
      <c r="D386" s="128" t="s">
        <v>71</v>
      </c>
      <c r="E386" s="138" t="s">
        <v>937</v>
      </c>
      <c r="F386" s="138" t="s">
        <v>938</v>
      </c>
      <c r="I386" s="130"/>
      <c r="J386" s="139">
        <f>BK386</f>
        <v>0</v>
      </c>
      <c r="L386" s="127"/>
      <c r="M386" s="132"/>
      <c r="N386" s="133"/>
      <c r="O386" s="133"/>
      <c r="P386" s="134">
        <f>SUM(P387:P443)</f>
        <v>0</v>
      </c>
      <c r="Q386" s="133"/>
      <c r="R386" s="134">
        <f>SUM(R387:R443)</f>
        <v>1.0965685</v>
      </c>
      <c r="S386" s="133"/>
      <c r="T386" s="135">
        <f>SUM(T387:T443)</f>
        <v>0</v>
      </c>
      <c r="AR386" s="128" t="s">
        <v>82</v>
      </c>
      <c r="AT386" s="136" t="s">
        <v>71</v>
      </c>
      <c r="AU386" s="136" t="s">
        <v>80</v>
      </c>
      <c r="AY386" s="128" t="s">
        <v>145</v>
      </c>
      <c r="BK386" s="137">
        <f>SUM(BK387:BK443)</f>
        <v>0</v>
      </c>
    </row>
    <row r="387" spans="1:65" s="2" customFormat="1" ht="24">
      <c r="A387" s="34"/>
      <c r="B387" s="140"/>
      <c r="C387" s="141" t="s">
        <v>939</v>
      </c>
      <c r="D387" s="141" t="s">
        <v>147</v>
      </c>
      <c r="E387" s="142" t="s">
        <v>940</v>
      </c>
      <c r="F387" s="143" t="s">
        <v>941</v>
      </c>
      <c r="G387" s="144" t="s">
        <v>111</v>
      </c>
      <c r="H387" s="145">
        <v>0.345</v>
      </c>
      <c r="I387" s="146"/>
      <c r="J387" s="147">
        <f>ROUND(I387*H387,2)</f>
        <v>0</v>
      </c>
      <c r="K387" s="143" t="s">
        <v>151</v>
      </c>
      <c r="L387" s="35"/>
      <c r="M387" s="148" t="s">
        <v>3</v>
      </c>
      <c r="N387" s="149" t="s">
        <v>43</v>
      </c>
      <c r="O387" s="55"/>
      <c r="P387" s="150">
        <f>O387*H387</f>
        <v>0</v>
      </c>
      <c r="Q387" s="150">
        <v>0</v>
      </c>
      <c r="R387" s="150">
        <f>Q387*H387</f>
        <v>0</v>
      </c>
      <c r="S387" s="150">
        <v>0</v>
      </c>
      <c r="T387" s="151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2" t="s">
        <v>238</v>
      </c>
      <c r="AT387" s="152" t="s">
        <v>147</v>
      </c>
      <c r="AU387" s="152" t="s">
        <v>82</v>
      </c>
      <c r="AY387" s="19" t="s">
        <v>145</v>
      </c>
      <c r="BE387" s="153">
        <f>IF(N387="základní",J387,0)</f>
        <v>0</v>
      </c>
      <c r="BF387" s="153">
        <f>IF(N387="snížená",J387,0)</f>
        <v>0</v>
      </c>
      <c r="BG387" s="153">
        <f>IF(N387="zákl. přenesená",J387,0)</f>
        <v>0</v>
      </c>
      <c r="BH387" s="153">
        <f>IF(N387="sníž. přenesená",J387,0)</f>
        <v>0</v>
      </c>
      <c r="BI387" s="153">
        <f>IF(N387="nulová",J387,0)</f>
        <v>0</v>
      </c>
      <c r="BJ387" s="19" t="s">
        <v>80</v>
      </c>
      <c r="BK387" s="153">
        <f>ROUND(I387*H387,2)</f>
        <v>0</v>
      </c>
      <c r="BL387" s="19" t="s">
        <v>238</v>
      </c>
      <c r="BM387" s="152" t="s">
        <v>942</v>
      </c>
    </row>
    <row r="388" spans="2:51" s="15" customFormat="1" ht="12">
      <c r="B388" s="175"/>
      <c r="D388" s="155" t="s">
        <v>154</v>
      </c>
      <c r="E388" s="176" t="s">
        <v>3</v>
      </c>
      <c r="F388" s="177" t="s">
        <v>943</v>
      </c>
      <c r="H388" s="176" t="s">
        <v>3</v>
      </c>
      <c r="I388" s="178"/>
      <c r="L388" s="175"/>
      <c r="M388" s="179"/>
      <c r="N388" s="180"/>
      <c r="O388" s="180"/>
      <c r="P388" s="180"/>
      <c r="Q388" s="180"/>
      <c r="R388" s="180"/>
      <c r="S388" s="180"/>
      <c r="T388" s="181"/>
      <c r="AT388" s="176" t="s">
        <v>154</v>
      </c>
      <c r="AU388" s="176" t="s">
        <v>82</v>
      </c>
      <c r="AV388" s="15" t="s">
        <v>80</v>
      </c>
      <c r="AW388" s="15" t="s">
        <v>33</v>
      </c>
      <c r="AX388" s="15" t="s">
        <v>72</v>
      </c>
      <c r="AY388" s="176" t="s">
        <v>145</v>
      </c>
    </row>
    <row r="389" spans="2:51" s="13" customFormat="1" ht="12">
      <c r="B389" s="154"/>
      <c r="D389" s="155" t="s">
        <v>154</v>
      </c>
      <c r="E389" s="156" t="s">
        <v>3</v>
      </c>
      <c r="F389" s="157" t="s">
        <v>944</v>
      </c>
      <c r="H389" s="158">
        <v>0.224</v>
      </c>
      <c r="I389" s="159"/>
      <c r="L389" s="154"/>
      <c r="M389" s="160"/>
      <c r="N389" s="161"/>
      <c r="O389" s="161"/>
      <c r="P389" s="161"/>
      <c r="Q389" s="161"/>
      <c r="R389" s="161"/>
      <c r="S389" s="161"/>
      <c r="T389" s="162"/>
      <c r="AT389" s="156" t="s">
        <v>154</v>
      </c>
      <c r="AU389" s="156" t="s">
        <v>82</v>
      </c>
      <c r="AV389" s="13" t="s">
        <v>82</v>
      </c>
      <c r="AW389" s="13" t="s">
        <v>33</v>
      </c>
      <c r="AX389" s="13" t="s">
        <v>72</v>
      </c>
      <c r="AY389" s="156" t="s">
        <v>145</v>
      </c>
    </row>
    <row r="390" spans="2:51" s="13" customFormat="1" ht="12">
      <c r="B390" s="154"/>
      <c r="D390" s="155" t="s">
        <v>154</v>
      </c>
      <c r="E390" s="156" t="s">
        <v>3</v>
      </c>
      <c r="F390" s="157" t="s">
        <v>945</v>
      </c>
      <c r="H390" s="158">
        <v>0.065</v>
      </c>
      <c r="I390" s="159"/>
      <c r="L390" s="154"/>
      <c r="M390" s="160"/>
      <c r="N390" s="161"/>
      <c r="O390" s="161"/>
      <c r="P390" s="161"/>
      <c r="Q390" s="161"/>
      <c r="R390" s="161"/>
      <c r="S390" s="161"/>
      <c r="T390" s="162"/>
      <c r="AT390" s="156" t="s">
        <v>154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145</v>
      </c>
    </row>
    <row r="391" spans="2:51" s="13" customFormat="1" ht="12">
      <c r="B391" s="154"/>
      <c r="D391" s="155" t="s">
        <v>154</v>
      </c>
      <c r="E391" s="156" t="s">
        <v>3</v>
      </c>
      <c r="F391" s="157" t="s">
        <v>946</v>
      </c>
      <c r="H391" s="158">
        <v>0.056</v>
      </c>
      <c r="I391" s="159"/>
      <c r="L391" s="154"/>
      <c r="M391" s="160"/>
      <c r="N391" s="161"/>
      <c r="O391" s="161"/>
      <c r="P391" s="161"/>
      <c r="Q391" s="161"/>
      <c r="R391" s="161"/>
      <c r="S391" s="161"/>
      <c r="T391" s="162"/>
      <c r="AT391" s="156" t="s">
        <v>154</v>
      </c>
      <c r="AU391" s="156" t="s">
        <v>82</v>
      </c>
      <c r="AV391" s="13" t="s">
        <v>82</v>
      </c>
      <c r="AW391" s="13" t="s">
        <v>33</v>
      </c>
      <c r="AX391" s="13" t="s">
        <v>72</v>
      </c>
      <c r="AY391" s="156" t="s">
        <v>145</v>
      </c>
    </row>
    <row r="392" spans="2:51" s="14" customFormat="1" ht="12">
      <c r="B392" s="163"/>
      <c r="D392" s="155" t="s">
        <v>154</v>
      </c>
      <c r="E392" s="164" t="s">
        <v>3</v>
      </c>
      <c r="F392" s="165" t="s">
        <v>166</v>
      </c>
      <c r="H392" s="166">
        <v>0.345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4" t="s">
        <v>154</v>
      </c>
      <c r="AU392" s="164" t="s">
        <v>82</v>
      </c>
      <c r="AV392" s="14" t="s">
        <v>152</v>
      </c>
      <c r="AW392" s="14" t="s">
        <v>33</v>
      </c>
      <c r="AX392" s="14" t="s">
        <v>80</v>
      </c>
      <c r="AY392" s="164" t="s">
        <v>145</v>
      </c>
    </row>
    <row r="393" spans="1:65" s="2" customFormat="1" ht="48">
      <c r="A393" s="34"/>
      <c r="B393" s="140"/>
      <c r="C393" s="141" t="s">
        <v>947</v>
      </c>
      <c r="D393" s="141" t="s">
        <v>147</v>
      </c>
      <c r="E393" s="142" t="s">
        <v>948</v>
      </c>
      <c r="F393" s="143" t="s">
        <v>949</v>
      </c>
      <c r="G393" s="144" t="s">
        <v>111</v>
      </c>
      <c r="H393" s="145">
        <v>1.618</v>
      </c>
      <c r="I393" s="146"/>
      <c r="J393" s="147">
        <f>ROUND(I393*H393,2)</f>
        <v>0</v>
      </c>
      <c r="K393" s="143" t="s">
        <v>151</v>
      </c>
      <c r="L393" s="35"/>
      <c r="M393" s="148" t="s">
        <v>3</v>
      </c>
      <c r="N393" s="149" t="s">
        <v>43</v>
      </c>
      <c r="O393" s="55"/>
      <c r="P393" s="150">
        <f>O393*H393</f>
        <v>0</v>
      </c>
      <c r="Q393" s="150">
        <v>0.00122</v>
      </c>
      <c r="R393" s="150">
        <f>Q393*H393</f>
        <v>0.00197396</v>
      </c>
      <c r="S393" s="150">
        <v>0</v>
      </c>
      <c r="T393" s="151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52" t="s">
        <v>238</v>
      </c>
      <c r="AT393" s="152" t="s">
        <v>147</v>
      </c>
      <c r="AU393" s="152" t="s">
        <v>82</v>
      </c>
      <c r="AY393" s="19" t="s">
        <v>145</v>
      </c>
      <c r="BE393" s="153">
        <f>IF(N393="základní",J393,0)</f>
        <v>0</v>
      </c>
      <c r="BF393" s="153">
        <f>IF(N393="snížená",J393,0)</f>
        <v>0</v>
      </c>
      <c r="BG393" s="153">
        <f>IF(N393="zákl. přenesená",J393,0)</f>
        <v>0</v>
      </c>
      <c r="BH393" s="153">
        <f>IF(N393="sníž. přenesená",J393,0)</f>
        <v>0</v>
      </c>
      <c r="BI393" s="153">
        <f>IF(N393="nulová",J393,0)</f>
        <v>0</v>
      </c>
      <c r="BJ393" s="19" t="s">
        <v>80</v>
      </c>
      <c r="BK393" s="153">
        <f>ROUND(I393*H393,2)</f>
        <v>0</v>
      </c>
      <c r="BL393" s="19" t="s">
        <v>238</v>
      </c>
      <c r="BM393" s="152" t="s">
        <v>950</v>
      </c>
    </row>
    <row r="394" spans="1:65" s="2" customFormat="1" ht="48">
      <c r="A394" s="34"/>
      <c r="B394" s="140"/>
      <c r="C394" s="141" t="s">
        <v>951</v>
      </c>
      <c r="D394" s="141" t="s">
        <v>147</v>
      </c>
      <c r="E394" s="142" t="s">
        <v>952</v>
      </c>
      <c r="F394" s="143" t="s">
        <v>953</v>
      </c>
      <c r="G394" s="144" t="s">
        <v>213</v>
      </c>
      <c r="H394" s="145">
        <v>64</v>
      </c>
      <c r="I394" s="146"/>
      <c r="J394" s="147">
        <f>ROUND(I394*H394,2)</f>
        <v>0</v>
      </c>
      <c r="K394" s="143" t="s">
        <v>151</v>
      </c>
      <c r="L394" s="35"/>
      <c r="M394" s="148" t="s">
        <v>3</v>
      </c>
      <c r="N394" s="149" t="s">
        <v>43</v>
      </c>
      <c r="O394" s="55"/>
      <c r="P394" s="150">
        <f>O394*H394</f>
        <v>0</v>
      </c>
      <c r="Q394" s="150">
        <v>0</v>
      </c>
      <c r="R394" s="150">
        <f>Q394*H394</f>
        <v>0</v>
      </c>
      <c r="S394" s="150">
        <v>0</v>
      </c>
      <c r="T394" s="151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52" t="s">
        <v>238</v>
      </c>
      <c r="AT394" s="152" t="s">
        <v>147</v>
      </c>
      <c r="AU394" s="152" t="s">
        <v>82</v>
      </c>
      <c r="AY394" s="19" t="s">
        <v>145</v>
      </c>
      <c r="BE394" s="153">
        <f>IF(N394="základní",J394,0)</f>
        <v>0</v>
      </c>
      <c r="BF394" s="153">
        <f>IF(N394="snížená",J394,0)</f>
        <v>0</v>
      </c>
      <c r="BG394" s="153">
        <f>IF(N394="zákl. přenesená",J394,0)</f>
        <v>0</v>
      </c>
      <c r="BH394" s="153">
        <f>IF(N394="sníž. přenesená",J394,0)</f>
        <v>0</v>
      </c>
      <c r="BI394" s="153">
        <f>IF(N394="nulová",J394,0)</f>
        <v>0</v>
      </c>
      <c r="BJ394" s="19" t="s">
        <v>80</v>
      </c>
      <c r="BK394" s="153">
        <f>ROUND(I394*H394,2)</f>
        <v>0</v>
      </c>
      <c r="BL394" s="19" t="s">
        <v>238</v>
      </c>
      <c r="BM394" s="152" t="s">
        <v>954</v>
      </c>
    </row>
    <row r="395" spans="2:51" s="13" customFormat="1" ht="12">
      <c r="B395" s="154"/>
      <c r="D395" s="155" t="s">
        <v>154</v>
      </c>
      <c r="E395" s="156" t="s">
        <v>3</v>
      </c>
      <c r="F395" s="157" t="s">
        <v>955</v>
      </c>
      <c r="H395" s="158">
        <v>64</v>
      </c>
      <c r="I395" s="159"/>
      <c r="L395" s="154"/>
      <c r="M395" s="160"/>
      <c r="N395" s="161"/>
      <c r="O395" s="161"/>
      <c r="P395" s="161"/>
      <c r="Q395" s="161"/>
      <c r="R395" s="161"/>
      <c r="S395" s="161"/>
      <c r="T395" s="162"/>
      <c r="AT395" s="156" t="s">
        <v>154</v>
      </c>
      <c r="AU395" s="156" t="s">
        <v>82</v>
      </c>
      <c r="AV395" s="13" t="s">
        <v>82</v>
      </c>
      <c r="AW395" s="13" t="s">
        <v>33</v>
      </c>
      <c r="AX395" s="13" t="s">
        <v>80</v>
      </c>
      <c r="AY395" s="156" t="s">
        <v>145</v>
      </c>
    </row>
    <row r="396" spans="1:65" s="2" customFormat="1" ht="12">
      <c r="A396" s="34"/>
      <c r="B396" s="140"/>
      <c r="C396" s="188" t="s">
        <v>956</v>
      </c>
      <c r="D396" s="188" t="s">
        <v>427</v>
      </c>
      <c r="E396" s="189" t="s">
        <v>957</v>
      </c>
      <c r="F396" s="190" t="s">
        <v>958</v>
      </c>
      <c r="G396" s="191" t="s">
        <v>213</v>
      </c>
      <c r="H396" s="192">
        <v>40</v>
      </c>
      <c r="I396" s="193"/>
      <c r="J396" s="194">
        <f>ROUND(I396*H396,2)</f>
        <v>0</v>
      </c>
      <c r="K396" s="190" t="s">
        <v>3</v>
      </c>
      <c r="L396" s="195"/>
      <c r="M396" s="196" t="s">
        <v>3</v>
      </c>
      <c r="N396" s="197" t="s">
        <v>43</v>
      </c>
      <c r="O396" s="55"/>
      <c r="P396" s="150">
        <f>O396*H396</f>
        <v>0</v>
      </c>
      <c r="Q396" s="150">
        <v>0</v>
      </c>
      <c r="R396" s="150">
        <f>Q396*H396</f>
        <v>0</v>
      </c>
      <c r="S396" s="150">
        <v>0</v>
      </c>
      <c r="T396" s="151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2" t="s">
        <v>338</v>
      </c>
      <c r="AT396" s="152" t="s">
        <v>427</v>
      </c>
      <c r="AU396" s="152" t="s">
        <v>82</v>
      </c>
      <c r="AY396" s="19" t="s">
        <v>145</v>
      </c>
      <c r="BE396" s="153">
        <f>IF(N396="základní",J396,0)</f>
        <v>0</v>
      </c>
      <c r="BF396" s="153">
        <f>IF(N396="snížená",J396,0)</f>
        <v>0</v>
      </c>
      <c r="BG396" s="153">
        <f>IF(N396="zákl. přenesená",J396,0)</f>
        <v>0</v>
      </c>
      <c r="BH396" s="153">
        <f>IF(N396="sníž. přenesená",J396,0)</f>
        <v>0</v>
      </c>
      <c r="BI396" s="153">
        <f>IF(N396="nulová",J396,0)</f>
        <v>0</v>
      </c>
      <c r="BJ396" s="19" t="s">
        <v>80</v>
      </c>
      <c r="BK396" s="153">
        <f>ROUND(I396*H396,2)</f>
        <v>0</v>
      </c>
      <c r="BL396" s="19" t="s">
        <v>238</v>
      </c>
      <c r="BM396" s="152" t="s">
        <v>959</v>
      </c>
    </row>
    <row r="397" spans="2:51" s="13" customFormat="1" ht="12">
      <c r="B397" s="154"/>
      <c r="D397" s="155" t="s">
        <v>154</v>
      </c>
      <c r="E397" s="156" t="s">
        <v>3</v>
      </c>
      <c r="F397" s="157" t="s">
        <v>960</v>
      </c>
      <c r="H397" s="158">
        <v>40</v>
      </c>
      <c r="I397" s="159"/>
      <c r="L397" s="154"/>
      <c r="M397" s="160"/>
      <c r="N397" s="161"/>
      <c r="O397" s="161"/>
      <c r="P397" s="161"/>
      <c r="Q397" s="161"/>
      <c r="R397" s="161"/>
      <c r="S397" s="161"/>
      <c r="T397" s="162"/>
      <c r="AT397" s="156" t="s">
        <v>154</v>
      </c>
      <c r="AU397" s="156" t="s">
        <v>82</v>
      </c>
      <c r="AV397" s="13" t="s">
        <v>82</v>
      </c>
      <c r="AW397" s="13" t="s">
        <v>33</v>
      </c>
      <c r="AX397" s="13" t="s">
        <v>80</v>
      </c>
      <c r="AY397" s="156" t="s">
        <v>145</v>
      </c>
    </row>
    <row r="398" spans="1:65" s="2" customFormat="1" ht="12">
      <c r="A398" s="34"/>
      <c r="B398" s="140"/>
      <c r="C398" s="188" t="s">
        <v>961</v>
      </c>
      <c r="D398" s="188" t="s">
        <v>427</v>
      </c>
      <c r="E398" s="189" t="s">
        <v>962</v>
      </c>
      <c r="F398" s="190" t="s">
        <v>963</v>
      </c>
      <c r="G398" s="191" t="s">
        <v>235</v>
      </c>
      <c r="H398" s="192">
        <v>6</v>
      </c>
      <c r="I398" s="193"/>
      <c r="J398" s="194">
        <f>ROUND(I398*H398,2)</f>
        <v>0</v>
      </c>
      <c r="K398" s="190" t="s">
        <v>151</v>
      </c>
      <c r="L398" s="195"/>
      <c r="M398" s="196" t="s">
        <v>3</v>
      </c>
      <c r="N398" s="197" t="s">
        <v>43</v>
      </c>
      <c r="O398" s="55"/>
      <c r="P398" s="150">
        <f>O398*H398</f>
        <v>0</v>
      </c>
      <c r="Q398" s="150">
        <v>0.00102</v>
      </c>
      <c r="R398" s="150">
        <f>Q398*H398</f>
        <v>0.0061200000000000004</v>
      </c>
      <c r="S398" s="150">
        <v>0</v>
      </c>
      <c r="T398" s="151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52" t="s">
        <v>338</v>
      </c>
      <c r="AT398" s="152" t="s">
        <v>427</v>
      </c>
      <c r="AU398" s="152" t="s">
        <v>82</v>
      </c>
      <c r="AY398" s="19" t="s">
        <v>145</v>
      </c>
      <c r="BE398" s="153">
        <f>IF(N398="základní",J398,0)</f>
        <v>0</v>
      </c>
      <c r="BF398" s="153">
        <f>IF(N398="snížená",J398,0)</f>
        <v>0</v>
      </c>
      <c r="BG398" s="153">
        <f>IF(N398="zákl. přenesená",J398,0)</f>
        <v>0</v>
      </c>
      <c r="BH398" s="153">
        <f>IF(N398="sníž. přenesená",J398,0)</f>
        <v>0</v>
      </c>
      <c r="BI398" s="153">
        <f>IF(N398="nulová",J398,0)</f>
        <v>0</v>
      </c>
      <c r="BJ398" s="19" t="s">
        <v>80</v>
      </c>
      <c r="BK398" s="153">
        <f>ROUND(I398*H398,2)</f>
        <v>0</v>
      </c>
      <c r="BL398" s="19" t="s">
        <v>238</v>
      </c>
      <c r="BM398" s="152" t="s">
        <v>964</v>
      </c>
    </row>
    <row r="399" spans="2:51" s="13" customFormat="1" ht="12">
      <c r="B399" s="154"/>
      <c r="D399" s="155" t="s">
        <v>154</v>
      </c>
      <c r="E399" s="156" t="s">
        <v>3</v>
      </c>
      <c r="F399" s="157" t="s">
        <v>965</v>
      </c>
      <c r="H399" s="158">
        <v>6</v>
      </c>
      <c r="I399" s="159"/>
      <c r="L399" s="154"/>
      <c r="M399" s="160"/>
      <c r="N399" s="161"/>
      <c r="O399" s="161"/>
      <c r="P399" s="161"/>
      <c r="Q399" s="161"/>
      <c r="R399" s="161"/>
      <c r="S399" s="161"/>
      <c r="T399" s="162"/>
      <c r="AT399" s="156" t="s">
        <v>154</v>
      </c>
      <c r="AU399" s="156" t="s">
        <v>82</v>
      </c>
      <c r="AV399" s="13" t="s">
        <v>82</v>
      </c>
      <c r="AW399" s="13" t="s">
        <v>33</v>
      </c>
      <c r="AX399" s="13" t="s">
        <v>80</v>
      </c>
      <c r="AY399" s="156" t="s">
        <v>145</v>
      </c>
    </row>
    <row r="400" spans="1:65" s="2" customFormat="1" ht="36">
      <c r="A400" s="34"/>
      <c r="B400" s="140"/>
      <c r="C400" s="141" t="s">
        <v>966</v>
      </c>
      <c r="D400" s="141" t="s">
        <v>147</v>
      </c>
      <c r="E400" s="142" t="s">
        <v>967</v>
      </c>
      <c r="F400" s="143" t="s">
        <v>968</v>
      </c>
      <c r="G400" s="144" t="s">
        <v>213</v>
      </c>
      <c r="H400" s="145">
        <v>24</v>
      </c>
      <c r="I400" s="146"/>
      <c r="J400" s="147">
        <f>ROUND(I400*H400,2)</f>
        <v>0</v>
      </c>
      <c r="K400" s="143" t="s">
        <v>151</v>
      </c>
      <c r="L400" s="35"/>
      <c r="M400" s="148" t="s">
        <v>3</v>
      </c>
      <c r="N400" s="149" t="s">
        <v>43</v>
      </c>
      <c r="O400" s="55"/>
      <c r="P400" s="150">
        <f>O400*H400</f>
        <v>0</v>
      </c>
      <c r="Q400" s="150">
        <v>4E-05</v>
      </c>
      <c r="R400" s="150">
        <f>Q400*H400</f>
        <v>0.0009600000000000001</v>
      </c>
      <c r="S400" s="150">
        <v>0</v>
      </c>
      <c r="T400" s="151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2" t="s">
        <v>152</v>
      </c>
      <c r="AT400" s="152" t="s">
        <v>147</v>
      </c>
      <c r="AU400" s="152" t="s">
        <v>82</v>
      </c>
      <c r="AY400" s="19" t="s">
        <v>145</v>
      </c>
      <c r="BE400" s="153">
        <f>IF(N400="základní",J400,0)</f>
        <v>0</v>
      </c>
      <c r="BF400" s="153">
        <f>IF(N400="snížená",J400,0)</f>
        <v>0</v>
      </c>
      <c r="BG400" s="153">
        <f>IF(N400="zákl. přenesená",J400,0)</f>
        <v>0</v>
      </c>
      <c r="BH400" s="153">
        <f>IF(N400="sníž. přenesená",J400,0)</f>
        <v>0</v>
      </c>
      <c r="BI400" s="153">
        <f>IF(N400="nulová",J400,0)</f>
        <v>0</v>
      </c>
      <c r="BJ400" s="19" t="s">
        <v>80</v>
      </c>
      <c r="BK400" s="153">
        <f>ROUND(I400*H400,2)</f>
        <v>0</v>
      </c>
      <c r="BL400" s="19" t="s">
        <v>152</v>
      </c>
      <c r="BM400" s="152" t="s">
        <v>969</v>
      </c>
    </row>
    <row r="401" spans="2:51" s="13" customFormat="1" ht="12">
      <c r="B401" s="154"/>
      <c r="D401" s="155" t="s">
        <v>154</v>
      </c>
      <c r="E401" s="156" t="s">
        <v>3</v>
      </c>
      <c r="F401" s="157" t="s">
        <v>970</v>
      </c>
      <c r="H401" s="158">
        <v>24</v>
      </c>
      <c r="I401" s="159"/>
      <c r="L401" s="154"/>
      <c r="M401" s="160"/>
      <c r="N401" s="161"/>
      <c r="O401" s="161"/>
      <c r="P401" s="161"/>
      <c r="Q401" s="161"/>
      <c r="R401" s="161"/>
      <c r="S401" s="161"/>
      <c r="T401" s="162"/>
      <c r="AT401" s="156" t="s">
        <v>154</v>
      </c>
      <c r="AU401" s="156" t="s">
        <v>82</v>
      </c>
      <c r="AV401" s="13" t="s">
        <v>82</v>
      </c>
      <c r="AW401" s="13" t="s">
        <v>33</v>
      </c>
      <c r="AX401" s="13" t="s">
        <v>80</v>
      </c>
      <c r="AY401" s="156" t="s">
        <v>145</v>
      </c>
    </row>
    <row r="402" spans="1:65" s="2" customFormat="1" ht="48">
      <c r="A402" s="34"/>
      <c r="B402" s="140"/>
      <c r="C402" s="141" t="s">
        <v>971</v>
      </c>
      <c r="D402" s="141" t="s">
        <v>147</v>
      </c>
      <c r="E402" s="142" t="s">
        <v>972</v>
      </c>
      <c r="F402" s="143" t="s">
        <v>973</v>
      </c>
      <c r="G402" s="144" t="s">
        <v>235</v>
      </c>
      <c r="H402" s="145">
        <v>72.8</v>
      </c>
      <c r="I402" s="146"/>
      <c r="J402" s="147">
        <f>ROUND(I402*H402,2)</f>
        <v>0</v>
      </c>
      <c r="K402" s="143" t="s">
        <v>151</v>
      </c>
      <c r="L402" s="35"/>
      <c r="M402" s="148" t="s">
        <v>3</v>
      </c>
      <c r="N402" s="149" t="s">
        <v>43</v>
      </c>
      <c r="O402" s="55"/>
      <c r="P402" s="150">
        <f>O402*H402</f>
        <v>0</v>
      </c>
      <c r="Q402" s="150">
        <v>0</v>
      </c>
      <c r="R402" s="150">
        <f>Q402*H402</f>
        <v>0</v>
      </c>
      <c r="S402" s="150">
        <v>0</v>
      </c>
      <c r="T402" s="151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52" t="s">
        <v>238</v>
      </c>
      <c r="AT402" s="152" t="s">
        <v>147</v>
      </c>
      <c r="AU402" s="152" t="s">
        <v>82</v>
      </c>
      <c r="AY402" s="19" t="s">
        <v>145</v>
      </c>
      <c r="BE402" s="153">
        <f>IF(N402="základní",J402,0)</f>
        <v>0</v>
      </c>
      <c r="BF402" s="153">
        <f>IF(N402="snížená",J402,0)</f>
        <v>0</v>
      </c>
      <c r="BG402" s="153">
        <f>IF(N402="zákl. přenesená",J402,0)</f>
        <v>0</v>
      </c>
      <c r="BH402" s="153">
        <f>IF(N402="sníž. přenesená",J402,0)</f>
        <v>0</v>
      </c>
      <c r="BI402" s="153">
        <f>IF(N402="nulová",J402,0)</f>
        <v>0</v>
      </c>
      <c r="BJ402" s="19" t="s">
        <v>80</v>
      </c>
      <c r="BK402" s="153">
        <f>ROUND(I402*H402,2)</f>
        <v>0</v>
      </c>
      <c r="BL402" s="19" t="s">
        <v>238</v>
      </c>
      <c r="BM402" s="152" t="s">
        <v>974</v>
      </c>
    </row>
    <row r="403" spans="2:51" s="13" customFormat="1" ht="12">
      <c r="B403" s="154"/>
      <c r="D403" s="155" t="s">
        <v>154</v>
      </c>
      <c r="E403" s="156" t="s">
        <v>3</v>
      </c>
      <c r="F403" s="157" t="s">
        <v>975</v>
      </c>
      <c r="H403" s="158">
        <v>21.7</v>
      </c>
      <c r="I403" s="159"/>
      <c r="L403" s="154"/>
      <c r="M403" s="160"/>
      <c r="N403" s="161"/>
      <c r="O403" s="161"/>
      <c r="P403" s="161"/>
      <c r="Q403" s="161"/>
      <c r="R403" s="161"/>
      <c r="S403" s="161"/>
      <c r="T403" s="162"/>
      <c r="AT403" s="156" t="s">
        <v>154</v>
      </c>
      <c r="AU403" s="156" t="s">
        <v>82</v>
      </c>
      <c r="AV403" s="13" t="s">
        <v>82</v>
      </c>
      <c r="AW403" s="13" t="s">
        <v>33</v>
      </c>
      <c r="AX403" s="13" t="s">
        <v>72</v>
      </c>
      <c r="AY403" s="156" t="s">
        <v>145</v>
      </c>
    </row>
    <row r="404" spans="2:51" s="13" customFormat="1" ht="12">
      <c r="B404" s="154"/>
      <c r="D404" s="155" t="s">
        <v>154</v>
      </c>
      <c r="E404" s="156" t="s">
        <v>3</v>
      </c>
      <c r="F404" s="157" t="s">
        <v>976</v>
      </c>
      <c r="H404" s="158">
        <v>34</v>
      </c>
      <c r="I404" s="159"/>
      <c r="L404" s="154"/>
      <c r="M404" s="160"/>
      <c r="N404" s="161"/>
      <c r="O404" s="161"/>
      <c r="P404" s="161"/>
      <c r="Q404" s="161"/>
      <c r="R404" s="161"/>
      <c r="S404" s="161"/>
      <c r="T404" s="162"/>
      <c r="AT404" s="156" t="s">
        <v>154</v>
      </c>
      <c r="AU404" s="156" t="s">
        <v>82</v>
      </c>
      <c r="AV404" s="13" t="s">
        <v>82</v>
      </c>
      <c r="AW404" s="13" t="s">
        <v>33</v>
      </c>
      <c r="AX404" s="13" t="s">
        <v>72</v>
      </c>
      <c r="AY404" s="156" t="s">
        <v>145</v>
      </c>
    </row>
    <row r="405" spans="2:51" s="13" customFormat="1" ht="12">
      <c r="B405" s="154"/>
      <c r="D405" s="155" t="s">
        <v>154</v>
      </c>
      <c r="E405" s="156" t="s">
        <v>3</v>
      </c>
      <c r="F405" s="157" t="s">
        <v>977</v>
      </c>
      <c r="H405" s="158">
        <v>17.1</v>
      </c>
      <c r="I405" s="159"/>
      <c r="L405" s="154"/>
      <c r="M405" s="160"/>
      <c r="N405" s="161"/>
      <c r="O405" s="161"/>
      <c r="P405" s="161"/>
      <c r="Q405" s="161"/>
      <c r="R405" s="161"/>
      <c r="S405" s="161"/>
      <c r="T405" s="162"/>
      <c r="AT405" s="156" t="s">
        <v>154</v>
      </c>
      <c r="AU405" s="156" t="s">
        <v>82</v>
      </c>
      <c r="AV405" s="13" t="s">
        <v>82</v>
      </c>
      <c r="AW405" s="13" t="s">
        <v>33</v>
      </c>
      <c r="AX405" s="13" t="s">
        <v>72</v>
      </c>
      <c r="AY405" s="156" t="s">
        <v>145</v>
      </c>
    </row>
    <row r="406" spans="2:51" s="14" customFormat="1" ht="12">
      <c r="B406" s="163"/>
      <c r="D406" s="155" t="s">
        <v>154</v>
      </c>
      <c r="E406" s="164" t="s">
        <v>3</v>
      </c>
      <c r="F406" s="165" t="s">
        <v>166</v>
      </c>
      <c r="H406" s="166">
        <v>72.8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4" t="s">
        <v>154</v>
      </c>
      <c r="AU406" s="164" t="s">
        <v>82</v>
      </c>
      <c r="AV406" s="14" t="s">
        <v>152</v>
      </c>
      <c r="AW406" s="14" t="s">
        <v>33</v>
      </c>
      <c r="AX406" s="14" t="s">
        <v>80</v>
      </c>
      <c r="AY406" s="164" t="s">
        <v>145</v>
      </c>
    </row>
    <row r="407" spans="1:65" s="2" customFormat="1" ht="24">
      <c r="A407" s="34"/>
      <c r="B407" s="140"/>
      <c r="C407" s="188" t="s">
        <v>978</v>
      </c>
      <c r="D407" s="188" t="s">
        <v>427</v>
      </c>
      <c r="E407" s="189" t="s">
        <v>979</v>
      </c>
      <c r="F407" s="190" t="s">
        <v>980</v>
      </c>
      <c r="G407" s="191" t="s">
        <v>111</v>
      </c>
      <c r="H407" s="192">
        <v>0.147</v>
      </c>
      <c r="I407" s="193"/>
      <c r="J407" s="194">
        <f>ROUND(I407*H407,2)</f>
        <v>0</v>
      </c>
      <c r="K407" s="190" t="s">
        <v>151</v>
      </c>
      <c r="L407" s="195"/>
      <c r="M407" s="196" t="s">
        <v>3</v>
      </c>
      <c r="N407" s="197" t="s">
        <v>43</v>
      </c>
      <c r="O407" s="55"/>
      <c r="P407" s="150">
        <f>O407*H407</f>
        <v>0</v>
      </c>
      <c r="Q407" s="150">
        <v>0.55</v>
      </c>
      <c r="R407" s="150">
        <f>Q407*H407</f>
        <v>0.08085</v>
      </c>
      <c r="S407" s="150">
        <v>0</v>
      </c>
      <c r="T407" s="151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2" t="s">
        <v>338</v>
      </c>
      <c r="AT407" s="152" t="s">
        <v>427</v>
      </c>
      <c r="AU407" s="152" t="s">
        <v>82</v>
      </c>
      <c r="AY407" s="19" t="s">
        <v>145</v>
      </c>
      <c r="BE407" s="153">
        <f>IF(N407="základní",J407,0)</f>
        <v>0</v>
      </c>
      <c r="BF407" s="153">
        <f>IF(N407="snížená",J407,0)</f>
        <v>0</v>
      </c>
      <c r="BG407" s="153">
        <f>IF(N407="zákl. přenesená",J407,0)</f>
        <v>0</v>
      </c>
      <c r="BH407" s="153">
        <f>IF(N407="sníž. přenesená",J407,0)</f>
        <v>0</v>
      </c>
      <c r="BI407" s="153">
        <f>IF(N407="nulová",J407,0)</f>
        <v>0</v>
      </c>
      <c r="BJ407" s="19" t="s">
        <v>80</v>
      </c>
      <c r="BK407" s="153">
        <f>ROUND(I407*H407,2)</f>
        <v>0</v>
      </c>
      <c r="BL407" s="19" t="s">
        <v>238</v>
      </c>
      <c r="BM407" s="152" t="s">
        <v>981</v>
      </c>
    </row>
    <row r="408" spans="2:51" s="13" customFormat="1" ht="12">
      <c r="B408" s="154"/>
      <c r="D408" s="155" t="s">
        <v>154</v>
      </c>
      <c r="E408" s="156" t="s">
        <v>3</v>
      </c>
      <c r="F408" s="157" t="s">
        <v>945</v>
      </c>
      <c r="H408" s="158">
        <v>0.065</v>
      </c>
      <c r="I408" s="159"/>
      <c r="L408" s="154"/>
      <c r="M408" s="160"/>
      <c r="N408" s="161"/>
      <c r="O408" s="161"/>
      <c r="P408" s="161"/>
      <c r="Q408" s="161"/>
      <c r="R408" s="161"/>
      <c r="S408" s="161"/>
      <c r="T408" s="162"/>
      <c r="AT408" s="156" t="s">
        <v>154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145</v>
      </c>
    </row>
    <row r="409" spans="2:51" s="13" customFormat="1" ht="12">
      <c r="B409" s="154"/>
      <c r="D409" s="155" t="s">
        <v>154</v>
      </c>
      <c r="E409" s="156" t="s">
        <v>3</v>
      </c>
      <c r="F409" s="157" t="s">
        <v>982</v>
      </c>
      <c r="H409" s="158">
        <v>0.068</v>
      </c>
      <c r="I409" s="159"/>
      <c r="L409" s="154"/>
      <c r="M409" s="160"/>
      <c r="N409" s="161"/>
      <c r="O409" s="161"/>
      <c r="P409" s="161"/>
      <c r="Q409" s="161"/>
      <c r="R409" s="161"/>
      <c r="S409" s="161"/>
      <c r="T409" s="162"/>
      <c r="AT409" s="156" t="s">
        <v>154</v>
      </c>
      <c r="AU409" s="156" t="s">
        <v>82</v>
      </c>
      <c r="AV409" s="13" t="s">
        <v>82</v>
      </c>
      <c r="AW409" s="13" t="s">
        <v>33</v>
      </c>
      <c r="AX409" s="13" t="s">
        <v>72</v>
      </c>
      <c r="AY409" s="156" t="s">
        <v>145</v>
      </c>
    </row>
    <row r="410" spans="2:51" s="13" customFormat="1" ht="12">
      <c r="B410" s="154"/>
      <c r="D410" s="155" t="s">
        <v>154</v>
      </c>
      <c r="E410" s="156" t="s">
        <v>3</v>
      </c>
      <c r="F410" s="157" t="s">
        <v>983</v>
      </c>
      <c r="H410" s="158">
        <v>0.014</v>
      </c>
      <c r="I410" s="159"/>
      <c r="L410" s="154"/>
      <c r="M410" s="160"/>
      <c r="N410" s="161"/>
      <c r="O410" s="161"/>
      <c r="P410" s="161"/>
      <c r="Q410" s="161"/>
      <c r="R410" s="161"/>
      <c r="S410" s="161"/>
      <c r="T410" s="162"/>
      <c r="AT410" s="156" t="s">
        <v>154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145</v>
      </c>
    </row>
    <row r="411" spans="2:51" s="14" customFormat="1" ht="12">
      <c r="B411" s="163"/>
      <c r="D411" s="155" t="s">
        <v>154</v>
      </c>
      <c r="E411" s="164" t="s">
        <v>3</v>
      </c>
      <c r="F411" s="165" t="s">
        <v>166</v>
      </c>
      <c r="H411" s="166">
        <v>0.147</v>
      </c>
      <c r="I411" s="167"/>
      <c r="L411" s="163"/>
      <c r="M411" s="168"/>
      <c r="N411" s="169"/>
      <c r="O411" s="169"/>
      <c r="P411" s="169"/>
      <c r="Q411" s="169"/>
      <c r="R411" s="169"/>
      <c r="S411" s="169"/>
      <c r="T411" s="170"/>
      <c r="AT411" s="164" t="s">
        <v>154</v>
      </c>
      <c r="AU411" s="164" t="s">
        <v>82</v>
      </c>
      <c r="AV411" s="14" t="s">
        <v>152</v>
      </c>
      <c r="AW411" s="14" t="s">
        <v>33</v>
      </c>
      <c r="AX411" s="14" t="s">
        <v>80</v>
      </c>
      <c r="AY411" s="164" t="s">
        <v>145</v>
      </c>
    </row>
    <row r="412" spans="1:65" s="2" customFormat="1" ht="48">
      <c r="A412" s="34"/>
      <c r="B412" s="140"/>
      <c r="C412" s="141" t="s">
        <v>984</v>
      </c>
      <c r="D412" s="141" t="s">
        <v>147</v>
      </c>
      <c r="E412" s="142" t="s">
        <v>985</v>
      </c>
      <c r="F412" s="143" t="s">
        <v>986</v>
      </c>
      <c r="G412" s="144" t="s">
        <v>235</v>
      </c>
      <c r="H412" s="145">
        <v>78.59</v>
      </c>
      <c r="I412" s="146"/>
      <c r="J412" s="147">
        <f>ROUND(I412*H412,2)</f>
        <v>0</v>
      </c>
      <c r="K412" s="143" t="s">
        <v>151</v>
      </c>
      <c r="L412" s="35"/>
      <c r="M412" s="148" t="s">
        <v>3</v>
      </c>
      <c r="N412" s="149" t="s">
        <v>43</v>
      </c>
      <c r="O412" s="55"/>
      <c r="P412" s="150">
        <f>O412*H412</f>
        <v>0</v>
      </c>
      <c r="Q412" s="150">
        <v>0</v>
      </c>
      <c r="R412" s="150">
        <f>Q412*H412</f>
        <v>0</v>
      </c>
      <c r="S412" s="150">
        <v>0</v>
      </c>
      <c r="T412" s="151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52" t="s">
        <v>238</v>
      </c>
      <c r="AT412" s="152" t="s">
        <v>147</v>
      </c>
      <c r="AU412" s="152" t="s">
        <v>82</v>
      </c>
      <c r="AY412" s="19" t="s">
        <v>145</v>
      </c>
      <c r="BE412" s="153">
        <f>IF(N412="základní",J412,0)</f>
        <v>0</v>
      </c>
      <c r="BF412" s="153">
        <f>IF(N412="snížená",J412,0)</f>
        <v>0</v>
      </c>
      <c r="BG412" s="153">
        <f>IF(N412="zákl. přenesená",J412,0)</f>
        <v>0</v>
      </c>
      <c r="BH412" s="153">
        <f>IF(N412="sníž. přenesená",J412,0)</f>
        <v>0</v>
      </c>
      <c r="BI412" s="153">
        <f>IF(N412="nulová",J412,0)</f>
        <v>0</v>
      </c>
      <c r="BJ412" s="19" t="s">
        <v>80</v>
      </c>
      <c r="BK412" s="153">
        <f>ROUND(I412*H412,2)</f>
        <v>0</v>
      </c>
      <c r="BL412" s="19" t="s">
        <v>238</v>
      </c>
      <c r="BM412" s="152" t="s">
        <v>987</v>
      </c>
    </row>
    <row r="413" spans="2:51" s="13" customFormat="1" ht="12">
      <c r="B413" s="154"/>
      <c r="D413" s="155" t="s">
        <v>154</v>
      </c>
      <c r="E413" s="156" t="s">
        <v>3</v>
      </c>
      <c r="F413" s="157" t="s">
        <v>988</v>
      </c>
      <c r="H413" s="158">
        <v>11.32</v>
      </c>
      <c r="I413" s="159"/>
      <c r="L413" s="154"/>
      <c r="M413" s="160"/>
      <c r="N413" s="161"/>
      <c r="O413" s="161"/>
      <c r="P413" s="161"/>
      <c r="Q413" s="161"/>
      <c r="R413" s="161"/>
      <c r="S413" s="161"/>
      <c r="T413" s="162"/>
      <c r="AT413" s="156" t="s">
        <v>154</v>
      </c>
      <c r="AU413" s="156" t="s">
        <v>82</v>
      </c>
      <c r="AV413" s="13" t="s">
        <v>82</v>
      </c>
      <c r="AW413" s="13" t="s">
        <v>33</v>
      </c>
      <c r="AX413" s="13" t="s">
        <v>72</v>
      </c>
      <c r="AY413" s="156" t="s">
        <v>145</v>
      </c>
    </row>
    <row r="414" spans="2:51" s="13" customFormat="1" ht="12">
      <c r="B414" s="154"/>
      <c r="D414" s="155" t="s">
        <v>154</v>
      </c>
      <c r="E414" s="156" t="s">
        <v>3</v>
      </c>
      <c r="F414" s="157" t="s">
        <v>989</v>
      </c>
      <c r="H414" s="158">
        <v>22.68</v>
      </c>
      <c r="I414" s="159"/>
      <c r="L414" s="154"/>
      <c r="M414" s="160"/>
      <c r="N414" s="161"/>
      <c r="O414" s="161"/>
      <c r="P414" s="161"/>
      <c r="Q414" s="161"/>
      <c r="R414" s="161"/>
      <c r="S414" s="161"/>
      <c r="T414" s="162"/>
      <c r="AT414" s="156" t="s">
        <v>154</v>
      </c>
      <c r="AU414" s="156" t="s">
        <v>82</v>
      </c>
      <c r="AV414" s="13" t="s">
        <v>82</v>
      </c>
      <c r="AW414" s="13" t="s">
        <v>33</v>
      </c>
      <c r="AX414" s="13" t="s">
        <v>72</v>
      </c>
      <c r="AY414" s="156" t="s">
        <v>145</v>
      </c>
    </row>
    <row r="415" spans="2:51" s="13" customFormat="1" ht="12">
      <c r="B415" s="154"/>
      <c r="D415" s="155" t="s">
        <v>154</v>
      </c>
      <c r="E415" s="156" t="s">
        <v>3</v>
      </c>
      <c r="F415" s="157" t="s">
        <v>990</v>
      </c>
      <c r="H415" s="158">
        <v>20</v>
      </c>
      <c r="I415" s="159"/>
      <c r="L415" s="154"/>
      <c r="M415" s="160"/>
      <c r="N415" s="161"/>
      <c r="O415" s="161"/>
      <c r="P415" s="161"/>
      <c r="Q415" s="161"/>
      <c r="R415" s="161"/>
      <c r="S415" s="161"/>
      <c r="T415" s="162"/>
      <c r="AT415" s="156" t="s">
        <v>154</v>
      </c>
      <c r="AU415" s="156" t="s">
        <v>82</v>
      </c>
      <c r="AV415" s="13" t="s">
        <v>82</v>
      </c>
      <c r="AW415" s="13" t="s">
        <v>33</v>
      </c>
      <c r="AX415" s="13" t="s">
        <v>72</v>
      </c>
      <c r="AY415" s="156" t="s">
        <v>145</v>
      </c>
    </row>
    <row r="416" spans="2:51" s="13" customFormat="1" ht="22.5">
      <c r="B416" s="154"/>
      <c r="D416" s="155" t="s">
        <v>154</v>
      </c>
      <c r="E416" s="156" t="s">
        <v>3</v>
      </c>
      <c r="F416" s="157" t="s">
        <v>991</v>
      </c>
      <c r="H416" s="158">
        <v>9.09</v>
      </c>
      <c r="I416" s="159"/>
      <c r="L416" s="154"/>
      <c r="M416" s="160"/>
      <c r="N416" s="161"/>
      <c r="O416" s="161"/>
      <c r="P416" s="161"/>
      <c r="Q416" s="161"/>
      <c r="R416" s="161"/>
      <c r="S416" s="161"/>
      <c r="T416" s="162"/>
      <c r="AT416" s="156" t="s">
        <v>154</v>
      </c>
      <c r="AU416" s="156" t="s">
        <v>82</v>
      </c>
      <c r="AV416" s="13" t="s">
        <v>82</v>
      </c>
      <c r="AW416" s="13" t="s">
        <v>33</v>
      </c>
      <c r="AX416" s="13" t="s">
        <v>72</v>
      </c>
      <c r="AY416" s="156" t="s">
        <v>145</v>
      </c>
    </row>
    <row r="417" spans="2:51" s="13" customFormat="1" ht="12">
      <c r="B417" s="154"/>
      <c r="D417" s="155" t="s">
        <v>154</v>
      </c>
      <c r="E417" s="156" t="s">
        <v>3</v>
      </c>
      <c r="F417" s="157" t="s">
        <v>992</v>
      </c>
      <c r="H417" s="158">
        <v>15.5</v>
      </c>
      <c r="I417" s="159"/>
      <c r="L417" s="154"/>
      <c r="M417" s="160"/>
      <c r="N417" s="161"/>
      <c r="O417" s="161"/>
      <c r="P417" s="161"/>
      <c r="Q417" s="161"/>
      <c r="R417" s="161"/>
      <c r="S417" s="161"/>
      <c r="T417" s="162"/>
      <c r="AT417" s="156" t="s">
        <v>154</v>
      </c>
      <c r="AU417" s="156" t="s">
        <v>82</v>
      </c>
      <c r="AV417" s="13" t="s">
        <v>82</v>
      </c>
      <c r="AW417" s="13" t="s">
        <v>33</v>
      </c>
      <c r="AX417" s="13" t="s">
        <v>72</v>
      </c>
      <c r="AY417" s="156" t="s">
        <v>145</v>
      </c>
    </row>
    <row r="418" spans="2:51" s="14" customFormat="1" ht="12">
      <c r="B418" s="163"/>
      <c r="D418" s="155" t="s">
        <v>154</v>
      </c>
      <c r="E418" s="164" t="s">
        <v>3</v>
      </c>
      <c r="F418" s="165" t="s">
        <v>166</v>
      </c>
      <c r="H418" s="166">
        <v>78.59</v>
      </c>
      <c r="I418" s="167"/>
      <c r="L418" s="163"/>
      <c r="M418" s="168"/>
      <c r="N418" s="169"/>
      <c r="O418" s="169"/>
      <c r="P418" s="169"/>
      <c r="Q418" s="169"/>
      <c r="R418" s="169"/>
      <c r="S418" s="169"/>
      <c r="T418" s="170"/>
      <c r="AT418" s="164" t="s">
        <v>154</v>
      </c>
      <c r="AU418" s="164" t="s">
        <v>82</v>
      </c>
      <c r="AV418" s="14" t="s">
        <v>152</v>
      </c>
      <c r="AW418" s="14" t="s">
        <v>33</v>
      </c>
      <c r="AX418" s="14" t="s">
        <v>80</v>
      </c>
      <c r="AY418" s="164" t="s">
        <v>145</v>
      </c>
    </row>
    <row r="419" spans="1:65" s="2" customFormat="1" ht="12">
      <c r="A419" s="34"/>
      <c r="B419" s="140"/>
      <c r="C419" s="188" t="s">
        <v>993</v>
      </c>
      <c r="D419" s="188" t="s">
        <v>427</v>
      </c>
      <c r="E419" s="189" t="s">
        <v>994</v>
      </c>
      <c r="F419" s="190" t="s">
        <v>995</v>
      </c>
      <c r="G419" s="191" t="s">
        <v>111</v>
      </c>
      <c r="H419" s="192">
        <v>1.281</v>
      </c>
      <c r="I419" s="193"/>
      <c r="J419" s="194">
        <f>ROUND(I419*H419,2)</f>
        <v>0</v>
      </c>
      <c r="K419" s="190" t="s">
        <v>151</v>
      </c>
      <c r="L419" s="195"/>
      <c r="M419" s="196" t="s">
        <v>3</v>
      </c>
      <c r="N419" s="197" t="s">
        <v>43</v>
      </c>
      <c r="O419" s="55"/>
      <c r="P419" s="150">
        <f>O419*H419</f>
        <v>0</v>
      </c>
      <c r="Q419" s="150">
        <v>0.55</v>
      </c>
      <c r="R419" s="150">
        <f>Q419*H419</f>
        <v>0.70455</v>
      </c>
      <c r="S419" s="150">
        <v>0</v>
      </c>
      <c r="T419" s="151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52" t="s">
        <v>338</v>
      </c>
      <c r="AT419" s="152" t="s">
        <v>427</v>
      </c>
      <c r="AU419" s="152" t="s">
        <v>82</v>
      </c>
      <c r="AY419" s="19" t="s">
        <v>145</v>
      </c>
      <c r="BE419" s="153">
        <f>IF(N419="základní",J419,0)</f>
        <v>0</v>
      </c>
      <c r="BF419" s="153">
        <f>IF(N419="snížená",J419,0)</f>
        <v>0</v>
      </c>
      <c r="BG419" s="153">
        <f>IF(N419="zákl. přenesená",J419,0)</f>
        <v>0</v>
      </c>
      <c r="BH419" s="153">
        <f>IF(N419="sníž. přenesená",J419,0)</f>
        <v>0</v>
      </c>
      <c r="BI419" s="153">
        <f>IF(N419="nulová",J419,0)</f>
        <v>0</v>
      </c>
      <c r="BJ419" s="19" t="s">
        <v>80</v>
      </c>
      <c r="BK419" s="153">
        <f>ROUND(I419*H419,2)</f>
        <v>0</v>
      </c>
      <c r="BL419" s="19" t="s">
        <v>238</v>
      </c>
      <c r="BM419" s="152" t="s">
        <v>996</v>
      </c>
    </row>
    <row r="420" spans="2:51" s="13" customFormat="1" ht="12">
      <c r="B420" s="154"/>
      <c r="D420" s="155" t="s">
        <v>154</v>
      </c>
      <c r="E420" s="156" t="s">
        <v>3</v>
      </c>
      <c r="F420" s="157" t="s">
        <v>997</v>
      </c>
      <c r="H420" s="158">
        <v>0.158</v>
      </c>
      <c r="I420" s="159"/>
      <c r="L420" s="154"/>
      <c r="M420" s="160"/>
      <c r="N420" s="161"/>
      <c r="O420" s="161"/>
      <c r="P420" s="161"/>
      <c r="Q420" s="161"/>
      <c r="R420" s="161"/>
      <c r="S420" s="161"/>
      <c r="T420" s="162"/>
      <c r="AT420" s="156" t="s">
        <v>154</v>
      </c>
      <c r="AU420" s="156" t="s">
        <v>82</v>
      </c>
      <c r="AV420" s="13" t="s">
        <v>82</v>
      </c>
      <c r="AW420" s="13" t="s">
        <v>33</v>
      </c>
      <c r="AX420" s="13" t="s">
        <v>72</v>
      </c>
      <c r="AY420" s="156" t="s">
        <v>145</v>
      </c>
    </row>
    <row r="421" spans="2:51" s="13" customFormat="1" ht="12">
      <c r="B421" s="154"/>
      <c r="D421" s="155" t="s">
        <v>154</v>
      </c>
      <c r="E421" s="156" t="s">
        <v>3</v>
      </c>
      <c r="F421" s="157" t="s">
        <v>998</v>
      </c>
      <c r="H421" s="158">
        <v>0.318</v>
      </c>
      <c r="I421" s="159"/>
      <c r="L421" s="154"/>
      <c r="M421" s="160"/>
      <c r="N421" s="161"/>
      <c r="O421" s="161"/>
      <c r="P421" s="161"/>
      <c r="Q421" s="161"/>
      <c r="R421" s="161"/>
      <c r="S421" s="161"/>
      <c r="T421" s="162"/>
      <c r="AT421" s="156" t="s">
        <v>154</v>
      </c>
      <c r="AU421" s="156" t="s">
        <v>82</v>
      </c>
      <c r="AV421" s="13" t="s">
        <v>82</v>
      </c>
      <c r="AW421" s="13" t="s">
        <v>33</v>
      </c>
      <c r="AX421" s="13" t="s">
        <v>72</v>
      </c>
      <c r="AY421" s="156" t="s">
        <v>145</v>
      </c>
    </row>
    <row r="422" spans="2:51" s="13" customFormat="1" ht="12">
      <c r="B422" s="154"/>
      <c r="D422" s="155" t="s">
        <v>154</v>
      </c>
      <c r="E422" s="156" t="s">
        <v>3</v>
      </c>
      <c r="F422" s="157" t="s">
        <v>999</v>
      </c>
      <c r="H422" s="158">
        <v>0.28</v>
      </c>
      <c r="I422" s="159"/>
      <c r="L422" s="154"/>
      <c r="M422" s="160"/>
      <c r="N422" s="161"/>
      <c r="O422" s="161"/>
      <c r="P422" s="161"/>
      <c r="Q422" s="161"/>
      <c r="R422" s="161"/>
      <c r="S422" s="161"/>
      <c r="T422" s="162"/>
      <c r="AT422" s="156" t="s">
        <v>154</v>
      </c>
      <c r="AU422" s="156" t="s">
        <v>82</v>
      </c>
      <c r="AV422" s="13" t="s">
        <v>82</v>
      </c>
      <c r="AW422" s="13" t="s">
        <v>33</v>
      </c>
      <c r="AX422" s="13" t="s">
        <v>72</v>
      </c>
      <c r="AY422" s="156" t="s">
        <v>145</v>
      </c>
    </row>
    <row r="423" spans="2:51" s="13" customFormat="1" ht="22.5">
      <c r="B423" s="154"/>
      <c r="D423" s="155" t="s">
        <v>154</v>
      </c>
      <c r="E423" s="156" t="s">
        <v>3</v>
      </c>
      <c r="F423" s="157" t="s">
        <v>1000</v>
      </c>
      <c r="H423" s="158">
        <v>0.178</v>
      </c>
      <c r="I423" s="159"/>
      <c r="L423" s="154"/>
      <c r="M423" s="160"/>
      <c r="N423" s="161"/>
      <c r="O423" s="161"/>
      <c r="P423" s="161"/>
      <c r="Q423" s="161"/>
      <c r="R423" s="161"/>
      <c r="S423" s="161"/>
      <c r="T423" s="162"/>
      <c r="AT423" s="156" t="s">
        <v>154</v>
      </c>
      <c r="AU423" s="156" t="s">
        <v>82</v>
      </c>
      <c r="AV423" s="13" t="s">
        <v>82</v>
      </c>
      <c r="AW423" s="13" t="s">
        <v>33</v>
      </c>
      <c r="AX423" s="13" t="s">
        <v>72</v>
      </c>
      <c r="AY423" s="156" t="s">
        <v>145</v>
      </c>
    </row>
    <row r="424" spans="2:51" s="13" customFormat="1" ht="12">
      <c r="B424" s="154"/>
      <c r="D424" s="155" t="s">
        <v>154</v>
      </c>
      <c r="E424" s="156" t="s">
        <v>3</v>
      </c>
      <c r="F424" s="157" t="s">
        <v>1001</v>
      </c>
      <c r="H424" s="158">
        <v>0.347</v>
      </c>
      <c r="I424" s="159"/>
      <c r="L424" s="154"/>
      <c r="M424" s="160"/>
      <c r="N424" s="161"/>
      <c r="O424" s="161"/>
      <c r="P424" s="161"/>
      <c r="Q424" s="161"/>
      <c r="R424" s="161"/>
      <c r="S424" s="161"/>
      <c r="T424" s="162"/>
      <c r="AT424" s="156" t="s">
        <v>154</v>
      </c>
      <c r="AU424" s="156" t="s">
        <v>82</v>
      </c>
      <c r="AV424" s="13" t="s">
        <v>82</v>
      </c>
      <c r="AW424" s="13" t="s">
        <v>33</v>
      </c>
      <c r="AX424" s="13" t="s">
        <v>72</v>
      </c>
      <c r="AY424" s="156" t="s">
        <v>145</v>
      </c>
    </row>
    <row r="425" spans="2:51" s="14" customFormat="1" ht="12">
      <c r="B425" s="163"/>
      <c r="D425" s="155" t="s">
        <v>154</v>
      </c>
      <c r="E425" s="164" t="s">
        <v>3</v>
      </c>
      <c r="F425" s="165" t="s">
        <v>166</v>
      </c>
      <c r="H425" s="166">
        <v>1.281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4" t="s">
        <v>154</v>
      </c>
      <c r="AU425" s="164" t="s">
        <v>82</v>
      </c>
      <c r="AV425" s="14" t="s">
        <v>152</v>
      </c>
      <c r="AW425" s="14" t="s">
        <v>33</v>
      </c>
      <c r="AX425" s="14" t="s">
        <v>80</v>
      </c>
      <c r="AY425" s="164" t="s">
        <v>145</v>
      </c>
    </row>
    <row r="426" spans="1:65" s="2" customFormat="1" ht="36">
      <c r="A426" s="34"/>
      <c r="B426" s="140"/>
      <c r="C426" s="141" t="s">
        <v>1002</v>
      </c>
      <c r="D426" s="141" t="s">
        <v>147</v>
      </c>
      <c r="E426" s="142" t="s">
        <v>1003</v>
      </c>
      <c r="F426" s="143" t="s">
        <v>1004</v>
      </c>
      <c r="G426" s="144" t="s">
        <v>150</v>
      </c>
      <c r="H426" s="145">
        <v>38.77</v>
      </c>
      <c r="I426" s="146"/>
      <c r="J426" s="147">
        <f>ROUND(I426*H426,2)</f>
        <v>0</v>
      </c>
      <c r="K426" s="143" t="s">
        <v>151</v>
      </c>
      <c r="L426" s="35"/>
      <c r="M426" s="148" t="s">
        <v>3</v>
      </c>
      <c r="N426" s="149" t="s">
        <v>43</v>
      </c>
      <c r="O426" s="55"/>
      <c r="P426" s="150">
        <f>O426*H426</f>
        <v>0</v>
      </c>
      <c r="Q426" s="150">
        <v>0</v>
      </c>
      <c r="R426" s="150">
        <f>Q426*H426</f>
        <v>0</v>
      </c>
      <c r="S426" s="150">
        <v>0</v>
      </c>
      <c r="T426" s="151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52" t="s">
        <v>238</v>
      </c>
      <c r="AT426" s="152" t="s">
        <v>147</v>
      </c>
      <c r="AU426" s="152" t="s">
        <v>82</v>
      </c>
      <c r="AY426" s="19" t="s">
        <v>145</v>
      </c>
      <c r="BE426" s="153">
        <f>IF(N426="základní",J426,0)</f>
        <v>0</v>
      </c>
      <c r="BF426" s="153">
        <f>IF(N426="snížená",J426,0)</f>
        <v>0</v>
      </c>
      <c r="BG426" s="153">
        <f>IF(N426="zákl. přenesená",J426,0)</f>
        <v>0</v>
      </c>
      <c r="BH426" s="153">
        <f>IF(N426="sníž. přenesená",J426,0)</f>
        <v>0</v>
      </c>
      <c r="BI426" s="153">
        <f>IF(N426="nulová",J426,0)</f>
        <v>0</v>
      </c>
      <c r="BJ426" s="19" t="s">
        <v>80</v>
      </c>
      <c r="BK426" s="153">
        <f>ROUND(I426*H426,2)</f>
        <v>0</v>
      </c>
      <c r="BL426" s="19" t="s">
        <v>238</v>
      </c>
      <c r="BM426" s="152" t="s">
        <v>1005</v>
      </c>
    </row>
    <row r="427" spans="2:51" s="13" customFormat="1" ht="12">
      <c r="B427" s="154"/>
      <c r="D427" s="155" t="s">
        <v>154</v>
      </c>
      <c r="E427" s="156" t="s">
        <v>3</v>
      </c>
      <c r="F427" s="157" t="s">
        <v>1006</v>
      </c>
      <c r="H427" s="158">
        <v>38.77</v>
      </c>
      <c r="I427" s="159"/>
      <c r="L427" s="154"/>
      <c r="M427" s="160"/>
      <c r="N427" s="161"/>
      <c r="O427" s="161"/>
      <c r="P427" s="161"/>
      <c r="Q427" s="161"/>
      <c r="R427" s="161"/>
      <c r="S427" s="161"/>
      <c r="T427" s="162"/>
      <c r="AT427" s="156" t="s">
        <v>154</v>
      </c>
      <c r="AU427" s="156" t="s">
        <v>82</v>
      </c>
      <c r="AV427" s="13" t="s">
        <v>82</v>
      </c>
      <c r="AW427" s="13" t="s">
        <v>33</v>
      </c>
      <c r="AX427" s="13" t="s">
        <v>72</v>
      </c>
      <c r="AY427" s="156" t="s">
        <v>145</v>
      </c>
    </row>
    <row r="428" spans="2:51" s="14" customFormat="1" ht="12">
      <c r="B428" s="163"/>
      <c r="D428" s="155" t="s">
        <v>154</v>
      </c>
      <c r="E428" s="164" t="s">
        <v>362</v>
      </c>
      <c r="F428" s="165" t="s">
        <v>166</v>
      </c>
      <c r="H428" s="166">
        <v>38.77</v>
      </c>
      <c r="I428" s="167"/>
      <c r="L428" s="163"/>
      <c r="M428" s="168"/>
      <c r="N428" s="169"/>
      <c r="O428" s="169"/>
      <c r="P428" s="169"/>
      <c r="Q428" s="169"/>
      <c r="R428" s="169"/>
      <c r="S428" s="169"/>
      <c r="T428" s="170"/>
      <c r="AT428" s="164" t="s">
        <v>154</v>
      </c>
      <c r="AU428" s="164" t="s">
        <v>82</v>
      </c>
      <c r="AV428" s="14" t="s">
        <v>152</v>
      </c>
      <c r="AW428" s="14" t="s">
        <v>33</v>
      </c>
      <c r="AX428" s="14" t="s">
        <v>80</v>
      </c>
      <c r="AY428" s="164" t="s">
        <v>145</v>
      </c>
    </row>
    <row r="429" spans="1:65" s="2" customFormat="1" ht="24">
      <c r="A429" s="34"/>
      <c r="B429" s="140"/>
      <c r="C429" s="141" t="s">
        <v>1007</v>
      </c>
      <c r="D429" s="141" t="s">
        <v>147</v>
      </c>
      <c r="E429" s="142" t="s">
        <v>1008</v>
      </c>
      <c r="F429" s="143" t="s">
        <v>1009</v>
      </c>
      <c r="G429" s="144" t="s">
        <v>235</v>
      </c>
      <c r="H429" s="145">
        <v>54</v>
      </c>
      <c r="I429" s="146"/>
      <c r="J429" s="147">
        <f>ROUND(I429*H429,2)</f>
        <v>0</v>
      </c>
      <c r="K429" s="143" t="s">
        <v>151</v>
      </c>
      <c r="L429" s="35"/>
      <c r="M429" s="148" t="s">
        <v>3</v>
      </c>
      <c r="N429" s="149" t="s">
        <v>43</v>
      </c>
      <c r="O429" s="55"/>
      <c r="P429" s="150">
        <f>O429*H429</f>
        <v>0</v>
      </c>
      <c r="Q429" s="150">
        <v>0</v>
      </c>
      <c r="R429" s="150">
        <f>Q429*H429</f>
        <v>0</v>
      </c>
      <c r="S429" s="150">
        <v>0</v>
      </c>
      <c r="T429" s="151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52" t="s">
        <v>238</v>
      </c>
      <c r="AT429" s="152" t="s">
        <v>147</v>
      </c>
      <c r="AU429" s="152" t="s">
        <v>82</v>
      </c>
      <c r="AY429" s="19" t="s">
        <v>145</v>
      </c>
      <c r="BE429" s="153">
        <f>IF(N429="základní",J429,0)</f>
        <v>0</v>
      </c>
      <c r="BF429" s="153">
        <f>IF(N429="snížená",J429,0)</f>
        <v>0</v>
      </c>
      <c r="BG429" s="153">
        <f>IF(N429="zákl. přenesená",J429,0)</f>
        <v>0</v>
      </c>
      <c r="BH429" s="153">
        <f>IF(N429="sníž. přenesená",J429,0)</f>
        <v>0</v>
      </c>
      <c r="BI429" s="153">
        <f>IF(N429="nulová",J429,0)</f>
        <v>0</v>
      </c>
      <c r="BJ429" s="19" t="s">
        <v>80</v>
      </c>
      <c r="BK429" s="153">
        <f>ROUND(I429*H429,2)</f>
        <v>0</v>
      </c>
      <c r="BL429" s="19" t="s">
        <v>238</v>
      </c>
      <c r="BM429" s="152" t="s">
        <v>1010</v>
      </c>
    </row>
    <row r="430" spans="2:51" s="13" customFormat="1" ht="12">
      <c r="B430" s="154"/>
      <c r="D430" s="155" t="s">
        <v>154</v>
      </c>
      <c r="E430" s="156" t="s">
        <v>3</v>
      </c>
      <c r="F430" s="157" t="s">
        <v>1011</v>
      </c>
      <c r="H430" s="158">
        <v>54</v>
      </c>
      <c r="I430" s="159"/>
      <c r="L430" s="154"/>
      <c r="M430" s="160"/>
      <c r="N430" s="161"/>
      <c r="O430" s="161"/>
      <c r="P430" s="161"/>
      <c r="Q430" s="161"/>
      <c r="R430" s="161"/>
      <c r="S430" s="161"/>
      <c r="T430" s="162"/>
      <c r="AT430" s="156" t="s">
        <v>154</v>
      </c>
      <c r="AU430" s="156" t="s">
        <v>82</v>
      </c>
      <c r="AV430" s="13" t="s">
        <v>82</v>
      </c>
      <c r="AW430" s="13" t="s">
        <v>33</v>
      </c>
      <c r="AX430" s="13" t="s">
        <v>80</v>
      </c>
      <c r="AY430" s="156" t="s">
        <v>145</v>
      </c>
    </row>
    <row r="431" spans="1:65" s="2" customFormat="1" ht="24">
      <c r="A431" s="34"/>
      <c r="B431" s="140"/>
      <c r="C431" s="188" t="s">
        <v>1012</v>
      </c>
      <c r="D431" s="188" t="s">
        <v>427</v>
      </c>
      <c r="E431" s="189" t="s">
        <v>1013</v>
      </c>
      <c r="F431" s="190" t="s">
        <v>1014</v>
      </c>
      <c r="G431" s="191" t="s">
        <v>111</v>
      </c>
      <c r="H431" s="192">
        <v>0.19</v>
      </c>
      <c r="I431" s="193"/>
      <c r="J431" s="194">
        <f>ROUND(I431*H431,2)</f>
        <v>0</v>
      </c>
      <c r="K431" s="190" t="s">
        <v>151</v>
      </c>
      <c r="L431" s="195"/>
      <c r="M431" s="196" t="s">
        <v>3</v>
      </c>
      <c r="N431" s="197" t="s">
        <v>43</v>
      </c>
      <c r="O431" s="55"/>
      <c r="P431" s="150">
        <f>O431*H431</f>
        <v>0</v>
      </c>
      <c r="Q431" s="150">
        <v>0.55</v>
      </c>
      <c r="R431" s="150">
        <f>Q431*H431</f>
        <v>0.10450000000000001</v>
      </c>
      <c r="S431" s="150">
        <v>0</v>
      </c>
      <c r="T431" s="151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52" t="s">
        <v>338</v>
      </c>
      <c r="AT431" s="152" t="s">
        <v>427</v>
      </c>
      <c r="AU431" s="152" t="s">
        <v>82</v>
      </c>
      <c r="AY431" s="19" t="s">
        <v>145</v>
      </c>
      <c r="BE431" s="153">
        <f>IF(N431="základní",J431,0)</f>
        <v>0</v>
      </c>
      <c r="BF431" s="153">
        <f>IF(N431="snížená",J431,0)</f>
        <v>0</v>
      </c>
      <c r="BG431" s="153">
        <f>IF(N431="zákl. přenesená",J431,0)</f>
        <v>0</v>
      </c>
      <c r="BH431" s="153">
        <f>IF(N431="sníž. přenesená",J431,0)</f>
        <v>0</v>
      </c>
      <c r="BI431" s="153">
        <f>IF(N431="nulová",J431,0)</f>
        <v>0</v>
      </c>
      <c r="BJ431" s="19" t="s">
        <v>80</v>
      </c>
      <c r="BK431" s="153">
        <f>ROUND(I431*H431,2)</f>
        <v>0</v>
      </c>
      <c r="BL431" s="19" t="s">
        <v>238</v>
      </c>
      <c r="BM431" s="152" t="s">
        <v>1015</v>
      </c>
    </row>
    <row r="432" spans="2:51" s="13" customFormat="1" ht="12">
      <c r="B432" s="154"/>
      <c r="D432" s="155" t="s">
        <v>154</v>
      </c>
      <c r="E432" s="156" t="s">
        <v>3</v>
      </c>
      <c r="F432" s="157" t="s">
        <v>1016</v>
      </c>
      <c r="H432" s="158">
        <v>0.081</v>
      </c>
      <c r="I432" s="159"/>
      <c r="L432" s="154"/>
      <c r="M432" s="160"/>
      <c r="N432" s="161"/>
      <c r="O432" s="161"/>
      <c r="P432" s="161"/>
      <c r="Q432" s="161"/>
      <c r="R432" s="161"/>
      <c r="S432" s="161"/>
      <c r="T432" s="162"/>
      <c r="AT432" s="156" t="s">
        <v>154</v>
      </c>
      <c r="AU432" s="156" t="s">
        <v>82</v>
      </c>
      <c r="AV432" s="13" t="s">
        <v>82</v>
      </c>
      <c r="AW432" s="13" t="s">
        <v>33</v>
      </c>
      <c r="AX432" s="13" t="s">
        <v>72</v>
      </c>
      <c r="AY432" s="156" t="s">
        <v>145</v>
      </c>
    </row>
    <row r="433" spans="2:51" s="13" customFormat="1" ht="12">
      <c r="B433" s="154"/>
      <c r="D433" s="155" t="s">
        <v>154</v>
      </c>
      <c r="E433" s="156" t="s">
        <v>3</v>
      </c>
      <c r="F433" s="157" t="s">
        <v>1017</v>
      </c>
      <c r="H433" s="158">
        <v>0.109</v>
      </c>
      <c r="I433" s="159"/>
      <c r="L433" s="154"/>
      <c r="M433" s="160"/>
      <c r="N433" s="161"/>
      <c r="O433" s="161"/>
      <c r="P433" s="161"/>
      <c r="Q433" s="161"/>
      <c r="R433" s="161"/>
      <c r="S433" s="161"/>
      <c r="T433" s="162"/>
      <c r="AT433" s="156" t="s">
        <v>154</v>
      </c>
      <c r="AU433" s="156" t="s">
        <v>82</v>
      </c>
      <c r="AV433" s="13" t="s">
        <v>82</v>
      </c>
      <c r="AW433" s="13" t="s">
        <v>33</v>
      </c>
      <c r="AX433" s="13" t="s">
        <v>72</v>
      </c>
      <c r="AY433" s="156" t="s">
        <v>145</v>
      </c>
    </row>
    <row r="434" spans="2:51" s="14" customFormat="1" ht="12">
      <c r="B434" s="163"/>
      <c r="D434" s="155" t="s">
        <v>154</v>
      </c>
      <c r="E434" s="164" t="s">
        <v>3</v>
      </c>
      <c r="F434" s="165" t="s">
        <v>166</v>
      </c>
      <c r="H434" s="166">
        <v>0.19</v>
      </c>
      <c r="I434" s="167"/>
      <c r="L434" s="163"/>
      <c r="M434" s="168"/>
      <c r="N434" s="169"/>
      <c r="O434" s="169"/>
      <c r="P434" s="169"/>
      <c r="Q434" s="169"/>
      <c r="R434" s="169"/>
      <c r="S434" s="169"/>
      <c r="T434" s="170"/>
      <c r="AT434" s="164" t="s">
        <v>154</v>
      </c>
      <c r="AU434" s="164" t="s">
        <v>82</v>
      </c>
      <c r="AV434" s="14" t="s">
        <v>152</v>
      </c>
      <c r="AW434" s="14" t="s">
        <v>33</v>
      </c>
      <c r="AX434" s="14" t="s">
        <v>80</v>
      </c>
      <c r="AY434" s="164" t="s">
        <v>145</v>
      </c>
    </row>
    <row r="435" spans="1:65" s="2" customFormat="1" ht="36">
      <c r="A435" s="34"/>
      <c r="B435" s="140"/>
      <c r="C435" s="141" t="s">
        <v>1018</v>
      </c>
      <c r="D435" s="141" t="s">
        <v>147</v>
      </c>
      <c r="E435" s="142" t="s">
        <v>1019</v>
      </c>
      <c r="F435" s="143" t="s">
        <v>1020</v>
      </c>
      <c r="G435" s="144" t="s">
        <v>111</v>
      </c>
      <c r="H435" s="145">
        <v>1.618</v>
      </c>
      <c r="I435" s="146"/>
      <c r="J435" s="147">
        <f>ROUND(I435*H435,2)</f>
        <v>0</v>
      </c>
      <c r="K435" s="143" t="s">
        <v>151</v>
      </c>
      <c r="L435" s="35"/>
      <c r="M435" s="148" t="s">
        <v>3</v>
      </c>
      <c r="N435" s="149" t="s">
        <v>43</v>
      </c>
      <c r="O435" s="55"/>
      <c r="P435" s="150">
        <f>O435*H435</f>
        <v>0</v>
      </c>
      <c r="Q435" s="150">
        <v>0.02337</v>
      </c>
      <c r="R435" s="150">
        <f>Q435*H435</f>
        <v>0.03781266</v>
      </c>
      <c r="S435" s="150">
        <v>0</v>
      </c>
      <c r="T435" s="151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2" t="s">
        <v>238</v>
      </c>
      <c r="AT435" s="152" t="s">
        <v>147</v>
      </c>
      <c r="AU435" s="152" t="s">
        <v>82</v>
      </c>
      <c r="AY435" s="19" t="s">
        <v>145</v>
      </c>
      <c r="BE435" s="153">
        <f>IF(N435="základní",J435,0)</f>
        <v>0</v>
      </c>
      <c r="BF435" s="153">
        <f>IF(N435="snížená",J435,0)</f>
        <v>0</v>
      </c>
      <c r="BG435" s="153">
        <f>IF(N435="zákl. přenesená",J435,0)</f>
        <v>0</v>
      </c>
      <c r="BH435" s="153">
        <f>IF(N435="sníž. přenesená",J435,0)</f>
        <v>0</v>
      </c>
      <c r="BI435" s="153">
        <f>IF(N435="nulová",J435,0)</f>
        <v>0</v>
      </c>
      <c r="BJ435" s="19" t="s">
        <v>80</v>
      </c>
      <c r="BK435" s="153">
        <f>ROUND(I435*H435,2)</f>
        <v>0</v>
      </c>
      <c r="BL435" s="19" t="s">
        <v>238</v>
      </c>
      <c r="BM435" s="152" t="s">
        <v>1021</v>
      </c>
    </row>
    <row r="436" spans="2:51" s="13" customFormat="1" ht="12">
      <c r="B436" s="154"/>
      <c r="D436" s="155" t="s">
        <v>154</v>
      </c>
      <c r="E436" s="156" t="s">
        <v>3</v>
      </c>
      <c r="F436" s="157" t="s">
        <v>1022</v>
      </c>
      <c r="H436" s="158">
        <v>1.618</v>
      </c>
      <c r="I436" s="159"/>
      <c r="L436" s="154"/>
      <c r="M436" s="160"/>
      <c r="N436" s="161"/>
      <c r="O436" s="161"/>
      <c r="P436" s="161"/>
      <c r="Q436" s="161"/>
      <c r="R436" s="161"/>
      <c r="S436" s="161"/>
      <c r="T436" s="162"/>
      <c r="AT436" s="156" t="s">
        <v>154</v>
      </c>
      <c r="AU436" s="156" t="s">
        <v>82</v>
      </c>
      <c r="AV436" s="13" t="s">
        <v>82</v>
      </c>
      <c r="AW436" s="13" t="s">
        <v>33</v>
      </c>
      <c r="AX436" s="13" t="s">
        <v>80</v>
      </c>
      <c r="AY436" s="156" t="s">
        <v>145</v>
      </c>
    </row>
    <row r="437" spans="1:65" s="2" customFormat="1" ht="24">
      <c r="A437" s="34"/>
      <c r="B437" s="140"/>
      <c r="C437" s="141" t="s">
        <v>1023</v>
      </c>
      <c r="D437" s="141" t="s">
        <v>147</v>
      </c>
      <c r="E437" s="142" t="s">
        <v>1024</v>
      </c>
      <c r="F437" s="143" t="s">
        <v>1025</v>
      </c>
      <c r="G437" s="144" t="s">
        <v>150</v>
      </c>
      <c r="H437" s="145">
        <v>16.23</v>
      </c>
      <c r="I437" s="146"/>
      <c r="J437" s="147">
        <f>ROUND(I437*H437,2)</f>
        <v>0</v>
      </c>
      <c r="K437" s="143" t="s">
        <v>151</v>
      </c>
      <c r="L437" s="35"/>
      <c r="M437" s="148" t="s">
        <v>3</v>
      </c>
      <c r="N437" s="149" t="s">
        <v>43</v>
      </c>
      <c r="O437" s="55"/>
      <c r="P437" s="150">
        <f>O437*H437</f>
        <v>0</v>
      </c>
      <c r="Q437" s="150">
        <v>0</v>
      </c>
      <c r="R437" s="150">
        <f>Q437*H437</f>
        <v>0</v>
      </c>
      <c r="S437" s="150">
        <v>0</v>
      </c>
      <c r="T437" s="151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52" t="s">
        <v>238</v>
      </c>
      <c r="AT437" s="152" t="s">
        <v>147</v>
      </c>
      <c r="AU437" s="152" t="s">
        <v>82</v>
      </c>
      <c r="AY437" s="19" t="s">
        <v>145</v>
      </c>
      <c r="BE437" s="153">
        <f>IF(N437="základní",J437,0)</f>
        <v>0</v>
      </c>
      <c r="BF437" s="153">
        <f>IF(N437="snížená",J437,0)</f>
        <v>0</v>
      </c>
      <c r="BG437" s="153">
        <f>IF(N437="zákl. přenesená",J437,0)</f>
        <v>0</v>
      </c>
      <c r="BH437" s="153">
        <f>IF(N437="sníž. přenesená",J437,0)</f>
        <v>0</v>
      </c>
      <c r="BI437" s="153">
        <f>IF(N437="nulová",J437,0)</f>
        <v>0</v>
      </c>
      <c r="BJ437" s="19" t="s">
        <v>80</v>
      </c>
      <c r="BK437" s="153">
        <f>ROUND(I437*H437,2)</f>
        <v>0</v>
      </c>
      <c r="BL437" s="19" t="s">
        <v>238</v>
      </c>
      <c r="BM437" s="152" t="s">
        <v>1026</v>
      </c>
    </row>
    <row r="438" spans="2:51" s="13" customFormat="1" ht="12">
      <c r="B438" s="154"/>
      <c r="D438" s="155" t="s">
        <v>154</v>
      </c>
      <c r="E438" s="156" t="s">
        <v>3</v>
      </c>
      <c r="F438" s="157" t="s">
        <v>1027</v>
      </c>
      <c r="H438" s="158">
        <v>16.23</v>
      </c>
      <c r="I438" s="159"/>
      <c r="L438" s="154"/>
      <c r="M438" s="160"/>
      <c r="N438" s="161"/>
      <c r="O438" s="161"/>
      <c r="P438" s="161"/>
      <c r="Q438" s="161"/>
      <c r="R438" s="161"/>
      <c r="S438" s="161"/>
      <c r="T438" s="162"/>
      <c r="AT438" s="156" t="s">
        <v>154</v>
      </c>
      <c r="AU438" s="156" t="s">
        <v>82</v>
      </c>
      <c r="AV438" s="13" t="s">
        <v>82</v>
      </c>
      <c r="AW438" s="13" t="s">
        <v>33</v>
      </c>
      <c r="AX438" s="13" t="s">
        <v>80</v>
      </c>
      <c r="AY438" s="156" t="s">
        <v>145</v>
      </c>
    </row>
    <row r="439" spans="1:65" s="2" customFormat="1" ht="24">
      <c r="A439" s="34"/>
      <c r="B439" s="140"/>
      <c r="C439" s="188" t="s">
        <v>1028</v>
      </c>
      <c r="D439" s="188" t="s">
        <v>427</v>
      </c>
      <c r="E439" s="189" t="s">
        <v>1029</v>
      </c>
      <c r="F439" s="190" t="s">
        <v>1030</v>
      </c>
      <c r="G439" s="191" t="s">
        <v>150</v>
      </c>
      <c r="H439" s="192">
        <v>17.042</v>
      </c>
      <c r="I439" s="193"/>
      <c r="J439" s="194">
        <f>ROUND(I439*H439,2)</f>
        <v>0</v>
      </c>
      <c r="K439" s="190" t="s">
        <v>151</v>
      </c>
      <c r="L439" s="195"/>
      <c r="M439" s="196" t="s">
        <v>3</v>
      </c>
      <c r="N439" s="197" t="s">
        <v>43</v>
      </c>
      <c r="O439" s="55"/>
      <c r="P439" s="150">
        <f>O439*H439</f>
        <v>0</v>
      </c>
      <c r="Q439" s="150">
        <v>0.00931</v>
      </c>
      <c r="R439" s="150">
        <f>Q439*H439</f>
        <v>0.15866102</v>
      </c>
      <c r="S439" s="150">
        <v>0</v>
      </c>
      <c r="T439" s="151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52" t="s">
        <v>338</v>
      </c>
      <c r="AT439" s="152" t="s">
        <v>427</v>
      </c>
      <c r="AU439" s="152" t="s">
        <v>82</v>
      </c>
      <c r="AY439" s="19" t="s">
        <v>145</v>
      </c>
      <c r="BE439" s="153">
        <f>IF(N439="základní",J439,0)</f>
        <v>0</v>
      </c>
      <c r="BF439" s="153">
        <f>IF(N439="snížená",J439,0)</f>
        <v>0</v>
      </c>
      <c r="BG439" s="153">
        <f>IF(N439="zákl. přenesená",J439,0)</f>
        <v>0</v>
      </c>
      <c r="BH439" s="153">
        <f>IF(N439="sníž. přenesená",J439,0)</f>
        <v>0</v>
      </c>
      <c r="BI439" s="153">
        <f>IF(N439="nulová",J439,0)</f>
        <v>0</v>
      </c>
      <c r="BJ439" s="19" t="s">
        <v>80</v>
      </c>
      <c r="BK439" s="153">
        <f>ROUND(I439*H439,2)</f>
        <v>0</v>
      </c>
      <c r="BL439" s="19" t="s">
        <v>238</v>
      </c>
      <c r="BM439" s="152" t="s">
        <v>1031</v>
      </c>
    </row>
    <row r="440" spans="2:51" s="13" customFormat="1" ht="12">
      <c r="B440" s="154"/>
      <c r="D440" s="155" t="s">
        <v>154</v>
      </c>
      <c r="F440" s="157" t="s">
        <v>1032</v>
      </c>
      <c r="H440" s="158">
        <v>17.042</v>
      </c>
      <c r="I440" s="159"/>
      <c r="L440" s="154"/>
      <c r="M440" s="160"/>
      <c r="N440" s="161"/>
      <c r="O440" s="161"/>
      <c r="P440" s="161"/>
      <c r="Q440" s="161"/>
      <c r="R440" s="161"/>
      <c r="S440" s="161"/>
      <c r="T440" s="162"/>
      <c r="AT440" s="156" t="s">
        <v>154</v>
      </c>
      <c r="AU440" s="156" t="s">
        <v>82</v>
      </c>
      <c r="AV440" s="13" t="s">
        <v>82</v>
      </c>
      <c r="AW440" s="13" t="s">
        <v>4</v>
      </c>
      <c r="AX440" s="13" t="s">
        <v>80</v>
      </c>
      <c r="AY440" s="156" t="s">
        <v>145</v>
      </c>
    </row>
    <row r="441" spans="1:65" s="2" customFormat="1" ht="24">
      <c r="A441" s="34"/>
      <c r="B441" s="140"/>
      <c r="C441" s="141" t="s">
        <v>1033</v>
      </c>
      <c r="D441" s="141" t="s">
        <v>147</v>
      </c>
      <c r="E441" s="142" t="s">
        <v>1034</v>
      </c>
      <c r="F441" s="143" t="s">
        <v>1035</v>
      </c>
      <c r="G441" s="144" t="s">
        <v>111</v>
      </c>
      <c r="H441" s="145">
        <v>0.406</v>
      </c>
      <c r="I441" s="146"/>
      <c r="J441" s="147">
        <f>ROUND(I441*H441,2)</f>
        <v>0</v>
      </c>
      <c r="K441" s="143" t="s">
        <v>151</v>
      </c>
      <c r="L441" s="35"/>
      <c r="M441" s="148" t="s">
        <v>3</v>
      </c>
      <c r="N441" s="149" t="s">
        <v>43</v>
      </c>
      <c r="O441" s="55"/>
      <c r="P441" s="150">
        <f>O441*H441</f>
        <v>0</v>
      </c>
      <c r="Q441" s="150">
        <v>0.00281</v>
      </c>
      <c r="R441" s="150">
        <f>Q441*H441</f>
        <v>0.00114086</v>
      </c>
      <c r="S441" s="150">
        <v>0</v>
      </c>
      <c r="T441" s="151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52" t="s">
        <v>238</v>
      </c>
      <c r="AT441" s="152" t="s">
        <v>147</v>
      </c>
      <c r="AU441" s="152" t="s">
        <v>82</v>
      </c>
      <c r="AY441" s="19" t="s">
        <v>145</v>
      </c>
      <c r="BE441" s="153">
        <f>IF(N441="základní",J441,0)</f>
        <v>0</v>
      </c>
      <c r="BF441" s="153">
        <f>IF(N441="snížená",J441,0)</f>
        <v>0</v>
      </c>
      <c r="BG441" s="153">
        <f>IF(N441="zákl. přenesená",J441,0)</f>
        <v>0</v>
      </c>
      <c r="BH441" s="153">
        <f>IF(N441="sníž. přenesená",J441,0)</f>
        <v>0</v>
      </c>
      <c r="BI441" s="153">
        <f>IF(N441="nulová",J441,0)</f>
        <v>0</v>
      </c>
      <c r="BJ441" s="19" t="s">
        <v>80</v>
      </c>
      <c r="BK441" s="153">
        <f>ROUND(I441*H441,2)</f>
        <v>0</v>
      </c>
      <c r="BL441" s="19" t="s">
        <v>238</v>
      </c>
      <c r="BM441" s="152" t="s">
        <v>1036</v>
      </c>
    </row>
    <row r="442" spans="2:51" s="13" customFormat="1" ht="12">
      <c r="B442" s="154"/>
      <c r="D442" s="155" t="s">
        <v>154</v>
      </c>
      <c r="E442" s="156" t="s">
        <v>3</v>
      </c>
      <c r="F442" s="157" t="s">
        <v>1037</v>
      </c>
      <c r="H442" s="158">
        <v>0.406</v>
      </c>
      <c r="I442" s="159"/>
      <c r="L442" s="154"/>
      <c r="M442" s="160"/>
      <c r="N442" s="161"/>
      <c r="O442" s="161"/>
      <c r="P442" s="161"/>
      <c r="Q442" s="161"/>
      <c r="R442" s="161"/>
      <c r="S442" s="161"/>
      <c r="T442" s="162"/>
      <c r="AT442" s="156" t="s">
        <v>154</v>
      </c>
      <c r="AU442" s="156" t="s">
        <v>82</v>
      </c>
      <c r="AV442" s="13" t="s">
        <v>82</v>
      </c>
      <c r="AW442" s="13" t="s">
        <v>33</v>
      </c>
      <c r="AX442" s="13" t="s">
        <v>80</v>
      </c>
      <c r="AY442" s="156" t="s">
        <v>145</v>
      </c>
    </row>
    <row r="443" spans="1:65" s="2" customFormat="1" ht="48">
      <c r="A443" s="34"/>
      <c r="B443" s="140"/>
      <c r="C443" s="141" t="s">
        <v>1038</v>
      </c>
      <c r="D443" s="141" t="s">
        <v>147</v>
      </c>
      <c r="E443" s="142" t="s">
        <v>1039</v>
      </c>
      <c r="F443" s="143" t="s">
        <v>1040</v>
      </c>
      <c r="G443" s="144" t="s">
        <v>280</v>
      </c>
      <c r="H443" s="145">
        <v>1.096</v>
      </c>
      <c r="I443" s="146"/>
      <c r="J443" s="147">
        <f>ROUND(I443*H443,2)</f>
        <v>0</v>
      </c>
      <c r="K443" s="143" t="s">
        <v>151</v>
      </c>
      <c r="L443" s="35"/>
      <c r="M443" s="148" t="s">
        <v>3</v>
      </c>
      <c r="N443" s="149" t="s">
        <v>43</v>
      </c>
      <c r="O443" s="55"/>
      <c r="P443" s="150">
        <f>O443*H443</f>
        <v>0</v>
      </c>
      <c r="Q443" s="150">
        <v>0</v>
      </c>
      <c r="R443" s="150">
        <f>Q443*H443</f>
        <v>0</v>
      </c>
      <c r="S443" s="150">
        <v>0</v>
      </c>
      <c r="T443" s="151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2" t="s">
        <v>238</v>
      </c>
      <c r="AT443" s="152" t="s">
        <v>147</v>
      </c>
      <c r="AU443" s="152" t="s">
        <v>82</v>
      </c>
      <c r="AY443" s="19" t="s">
        <v>145</v>
      </c>
      <c r="BE443" s="153">
        <f>IF(N443="základní",J443,0)</f>
        <v>0</v>
      </c>
      <c r="BF443" s="153">
        <f>IF(N443="snížená",J443,0)</f>
        <v>0</v>
      </c>
      <c r="BG443" s="153">
        <f>IF(N443="zákl. přenesená",J443,0)</f>
        <v>0</v>
      </c>
      <c r="BH443" s="153">
        <f>IF(N443="sníž. přenesená",J443,0)</f>
        <v>0</v>
      </c>
      <c r="BI443" s="153">
        <f>IF(N443="nulová",J443,0)</f>
        <v>0</v>
      </c>
      <c r="BJ443" s="19" t="s">
        <v>80</v>
      </c>
      <c r="BK443" s="153">
        <f>ROUND(I443*H443,2)</f>
        <v>0</v>
      </c>
      <c r="BL443" s="19" t="s">
        <v>238</v>
      </c>
      <c r="BM443" s="152" t="s">
        <v>1041</v>
      </c>
    </row>
    <row r="444" spans="2:63" s="12" customFormat="1" ht="12.75">
      <c r="B444" s="127"/>
      <c r="D444" s="128" t="s">
        <v>71</v>
      </c>
      <c r="E444" s="138" t="s">
        <v>1042</v>
      </c>
      <c r="F444" s="138" t="s">
        <v>1043</v>
      </c>
      <c r="I444" s="130"/>
      <c r="J444" s="139">
        <f>BK444</f>
        <v>0</v>
      </c>
      <c r="L444" s="127"/>
      <c r="M444" s="132"/>
      <c r="N444" s="133"/>
      <c r="O444" s="133"/>
      <c r="P444" s="134">
        <f>SUM(P445:P452)</f>
        <v>0</v>
      </c>
      <c r="Q444" s="133"/>
      <c r="R444" s="134">
        <f>SUM(R445:R452)</f>
        <v>0.07939199999999999</v>
      </c>
      <c r="S444" s="133"/>
      <c r="T444" s="135">
        <f>SUM(T445:T452)</f>
        <v>0</v>
      </c>
      <c r="AR444" s="128" t="s">
        <v>82</v>
      </c>
      <c r="AT444" s="136" t="s">
        <v>71</v>
      </c>
      <c r="AU444" s="136" t="s">
        <v>80</v>
      </c>
      <c r="AY444" s="128" t="s">
        <v>145</v>
      </c>
      <c r="BK444" s="137">
        <f>SUM(BK445:BK452)</f>
        <v>0</v>
      </c>
    </row>
    <row r="445" spans="1:65" s="2" customFormat="1" ht="36">
      <c r="A445" s="34"/>
      <c r="B445" s="140"/>
      <c r="C445" s="141" t="s">
        <v>1044</v>
      </c>
      <c r="D445" s="141" t="s">
        <v>147</v>
      </c>
      <c r="E445" s="142" t="s">
        <v>1045</v>
      </c>
      <c r="F445" s="143" t="s">
        <v>1046</v>
      </c>
      <c r="G445" s="144" t="s">
        <v>235</v>
      </c>
      <c r="H445" s="145">
        <v>21.8</v>
      </c>
      <c r="I445" s="146"/>
      <c r="J445" s="147">
        <f>ROUND(I445*H445,2)</f>
        <v>0</v>
      </c>
      <c r="K445" s="143" t="s">
        <v>151</v>
      </c>
      <c r="L445" s="35"/>
      <c r="M445" s="148" t="s">
        <v>3</v>
      </c>
      <c r="N445" s="149" t="s">
        <v>43</v>
      </c>
      <c r="O445" s="55"/>
      <c r="P445" s="150">
        <f>O445*H445</f>
        <v>0</v>
      </c>
      <c r="Q445" s="150">
        <v>0.00297</v>
      </c>
      <c r="R445" s="150">
        <f>Q445*H445</f>
        <v>0.064746</v>
      </c>
      <c r="S445" s="150">
        <v>0</v>
      </c>
      <c r="T445" s="151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52" t="s">
        <v>238</v>
      </c>
      <c r="AT445" s="152" t="s">
        <v>147</v>
      </c>
      <c r="AU445" s="152" t="s">
        <v>82</v>
      </c>
      <c r="AY445" s="19" t="s">
        <v>145</v>
      </c>
      <c r="BE445" s="153">
        <f>IF(N445="základní",J445,0)</f>
        <v>0</v>
      </c>
      <c r="BF445" s="153">
        <f>IF(N445="snížená",J445,0)</f>
        <v>0</v>
      </c>
      <c r="BG445" s="153">
        <f>IF(N445="zákl. přenesená",J445,0)</f>
        <v>0</v>
      </c>
      <c r="BH445" s="153">
        <f>IF(N445="sníž. přenesená",J445,0)</f>
        <v>0</v>
      </c>
      <c r="BI445" s="153">
        <f>IF(N445="nulová",J445,0)</f>
        <v>0</v>
      </c>
      <c r="BJ445" s="19" t="s">
        <v>80</v>
      </c>
      <c r="BK445" s="153">
        <f>ROUND(I445*H445,2)</f>
        <v>0</v>
      </c>
      <c r="BL445" s="19" t="s">
        <v>238</v>
      </c>
      <c r="BM445" s="152" t="s">
        <v>1047</v>
      </c>
    </row>
    <row r="446" spans="2:51" s="13" customFormat="1" ht="12">
      <c r="B446" s="154"/>
      <c r="D446" s="155" t="s">
        <v>154</v>
      </c>
      <c r="E446" s="156" t="s">
        <v>3</v>
      </c>
      <c r="F446" s="157" t="s">
        <v>365</v>
      </c>
      <c r="H446" s="158">
        <v>21.8</v>
      </c>
      <c r="I446" s="159"/>
      <c r="L446" s="154"/>
      <c r="M446" s="160"/>
      <c r="N446" s="161"/>
      <c r="O446" s="161"/>
      <c r="P446" s="161"/>
      <c r="Q446" s="161"/>
      <c r="R446" s="161"/>
      <c r="S446" s="161"/>
      <c r="T446" s="162"/>
      <c r="AT446" s="156" t="s">
        <v>154</v>
      </c>
      <c r="AU446" s="156" t="s">
        <v>82</v>
      </c>
      <c r="AV446" s="13" t="s">
        <v>82</v>
      </c>
      <c r="AW446" s="13" t="s">
        <v>33</v>
      </c>
      <c r="AX446" s="13" t="s">
        <v>80</v>
      </c>
      <c r="AY446" s="156" t="s">
        <v>145</v>
      </c>
    </row>
    <row r="447" spans="1:65" s="2" customFormat="1" ht="36">
      <c r="A447" s="34"/>
      <c r="B447" s="140"/>
      <c r="C447" s="141" t="s">
        <v>1048</v>
      </c>
      <c r="D447" s="141" t="s">
        <v>147</v>
      </c>
      <c r="E447" s="142" t="s">
        <v>1049</v>
      </c>
      <c r="F447" s="143" t="s">
        <v>1050</v>
      </c>
      <c r="G447" s="144" t="s">
        <v>235</v>
      </c>
      <c r="H447" s="145">
        <v>5.45</v>
      </c>
      <c r="I447" s="146"/>
      <c r="J447" s="147">
        <f>ROUND(I447*H447,2)</f>
        <v>0</v>
      </c>
      <c r="K447" s="143" t="s">
        <v>151</v>
      </c>
      <c r="L447" s="35"/>
      <c r="M447" s="148" t="s">
        <v>3</v>
      </c>
      <c r="N447" s="149" t="s">
        <v>43</v>
      </c>
      <c r="O447" s="55"/>
      <c r="P447" s="150">
        <f>O447*H447</f>
        <v>0</v>
      </c>
      <c r="Q447" s="150">
        <v>0.00228</v>
      </c>
      <c r="R447" s="150">
        <f>Q447*H447</f>
        <v>0.012426</v>
      </c>
      <c r="S447" s="150">
        <v>0</v>
      </c>
      <c r="T447" s="151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52" t="s">
        <v>238</v>
      </c>
      <c r="AT447" s="152" t="s">
        <v>147</v>
      </c>
      <c r="AU447" s="152" t="s">
        <v>82</v>
      </c>
      <c r="AY447" s="19" t="s">
        <v>145</v>
      </c>
      <c r="BE447" s="153">
        <f>IF(N447="základní",J447,0)</f>
        <v>0</v>
      </c>
      <c r="BF447" s="153">
        <f>IF(N447="snížená",J447,0)</f>
        <v>0</v>
      </c>
      <c r="BG447" s="153">
        <f>IF(N447="zákl. přenesená",J447,0)</f>
        <v>0</v>
      </c>
      <c r="BH447" s="153">
        <f>IF(N447="sníž. přenesená",J447,0)</f>
        <v>0</v>
      </c>
      <c r="BI447" s="153">
        <f>IF(N447="nulová",J447,0)</f>
        <v>0</v>
      </c>
      <c r="BJ447" s="19" t="s">
        <v>80</v>
      </c>
      <c r="BK447" s="153">
        <f>ROUND(I447*H447,2)</f>
        <v>0</v>
      </c>
      <c r="BL447" s="19" t="s">
        <v>238</v>
      </c>
      <c r="BM447" s="152" t="s">
        <v>1051</v>
      </c>
    </row>
    <row r="448" spans="2:51" s="13" customFormat="1" ht="12">
      <c r="B448" s="154"/>
      <c r="D448" s="155" t="s">
        <v>154</v>
      </c>
      <c r="E448" s="156" t="s">
        <v>3</v>
      </c>
      <c r="F448" s="157" t="s">
        <v>1052</v>
      </c>
      <c r="H448" s="158">
        <v>5.45</v>
      </c>
      <c r="I448" s="159"/>
      <c r="L448" s="154"/>
      <c r="M448" s="160"/>
      <c r="N448" s="161"/>
      <c r="O448" s="161"/>
      <c r="P448" s="161"/>
      <c r="Q448" s="161"/>
      <c r="R448" s="161"/>
      <c r="S448" s="161"/>
      <c r="T448" s="162"/>
      <c r="AT448" s="156" t="s">
        <v>154</v>
      </c>
      <c r="AU448" s="156" t="s">
        <v>82</v>
      </c>
      <c r="AV448" s="13" t="s">
        <v>82</v>
      </c>
      <c r="AW448" s="13" t="s">
        <v>33</v>
      </c>
      <c r="AX448" s="13" t="s">
        <v>80</v>
      </c>
      <c r="AY448" s="156" t="s">
        <v>145</v>
      </c>
    </row>
    <row r="449" spans="1:65" s="2" customFormat="1" ht="36">
      <c r="A449" s="34"/>
      <c r="B449" s="140"/>
      <c r="C449" s="141" t="s">
        <v>1053</v>
      </c>
      <c r="D449" s="141" t="s">
        <v>147</v>
      </c>
      <c r="E449" s="142" t="s">
        <v>1054</v>
      </c>
      <c r="F449" s="143" t="s">
        <v>1055</v>
      </c>
      <c r="G449" s="144" t="s">
        <v>213</v>
      </c>
      <c r="H449" s="145">
        <v>1</v>
      </c>
      <c r="I449" s="146"/>
      <c r="J449" s="147">
        <f>ROUND(I449*H449,2)</f>
        <v>0</v>
      </c>
      <c r="K449" s="143" t="s">
        <v>151</v>
      </c>
      <c r="L449" s="35"/>
      <c r="M449" s="148" t="s">
        <v>3</v>
      </c>
      <c r="N449" s="149" t="s">
        <v>43</v>
      </c>
      <c r="O449" s="55"/>
      <c r="P449" s="150">
        <f>O449*H449</f>
        <v>0</v>
      </c>
      <c r="Q449" s="150">
        <v>0.00031</v>
      </c>
      <c r="R449" s="150">
        <f>Q449*H449</f>
        <v>0.00031</v>
      </c>
      <c r="S449" s="150">
        <v>0</v>
      </c>
      <c r="T449" s="151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52" t="s">
        <v>238</v>
      </c>
      <c r="AT449" s="152" t="s">
        <v>147</v>
      </c>
      <c r="AU449" s="152" t="s">
        <v>82</v>
      </c>
      <c r="AY449" s="19" t="s">
        <v>145</v>
      </c>
      <c r="BE449" s="153">
        <f>IF(N449="základní",J449,0)</f>
        <v>0</v>
      </c>
      <c r="BF449" s="153">
        <f>IF(N449="snížená",J449,0)</f>
        <v>0</v>
      </c>
      <c r="BG449" s="153">
        <f>IF(N449="zákl. přenesená",J449,0)</f>
        <v>0</v>
      </c>
      <c r="BH449" s="153">
        <f>IF(N449="sníž. přenesená",J449,0)</f>
        <v>0</v>
      </c>
      <c r="BI449" s="153">
        <f>IF(N449="nulová",J449,0)</f>
        <v>0</v>
      </c>
      <c r="BJ449" s="19" t="s">
        <v>80</v>
      </c>
      <c r="BK449" s="153">
        <f>ROUND(I449*H449,2)</f>
        <v>0</v>
      </c>
      <c r="BL449" s="19" t="s">
        <v>238</v>
      </c>
      <c r="BM449" s="152" t="s">
        <v>1056</v>
      </c>
    </row>
    <row r="450" spans="1:65" s="2" customFormat="1" ht="36">
      <c r="A450" s="34"/>
      <c r="B450" s="140"/>
      <c r="C450" s="141" t="s">
        <v>1057</v>
      </c>
      <c r="D450" s="141" t="s">
        <v>147</v>
      </c>
      <c r="E450" s="142" t="s">
        <v>1058</v>
      </c>
      <c r="F450" s="143" t="s">
        <v>1059</v>
      </c>
      <c r="G450" s="144" t="s">
        <v>235</v>
      </c>
      <c r="H450" s="145">
        <v>1</v>
      </c>
      <c r="I450" s="146"/>
      <c r="J450" s="147">
        <f>ROUND(I450*H450,2)</f>
        <v>0</v>
      </c>
      <c r="K450" s="143" t="s">
        <v>151</v>
      </c>
      <c r="L450" s="35"/>
      <c r="M450" s="148" t="s">
        <v>3</v>
      </c>
      <c r="N450" s="149" t="s">
        <v>43</v>
      </c>
      <c r="O450" s="55"/>
      <c r="P450" s="150">
        <f>O450*H450</f>
        <v>0</v>
      </c>
      <c r="Q450" s="150">
        <v>0.00191</v>
      </c>
      <c r="R450" s="150">
        <f>Q450*H450</f>
        <v>0.00191</v>
      </c>
      <c r="S450" s="150">
        <v>0</v>
      </c>
      <c r="T450" s="151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52" t="s">
        <v>238</v>
      </c>
      <c r="AT450" s="152" t="s">
        <v>147</v>
      </c>
      <c r="AU450" s="152" t="s">
        <v>82</v>
      </c>
      <c r="AY450" s="19" t="s">
        <v>145</v>
      </c>
      <c r="BE450" s="153">
        <f>IF(N450="základní",J450,0)</f>
        <v>0</v>
      </c>
      <c r="BF450" s="153">
        <f>IF(N450="snížená",J450,0)</f>
        <v>0</v>
      </c>
      <c r="BG450" s="153">
        <f>IF(N450="zákl. přenesená",J450,0)</f>
        <v>0</v>
      </c>
      <c r="BH450" s="153">
        <f>IF(N450="sníž. přenesená",J450,0)</f>
        <v>0</v>
      </c>
      <c r="BI450" s="153">
        <f>IF(N450="nulová",J450,0)</f>
        <v>0</v>
      </c>
      <c r="BJ450" s="19" t="s">
        <v>80</v>
      </c>
      <c r="BK450" s="153">
        <f>ROUND(I450*H450,2)</f>
        <v>0</v>
      </c>
      <c r="BL450" s="19" t="s">
        <v>238</v>
      </c>
      <c r="BM450" s="152" t="s">
        <v>1060</v>
      </c>
    </row>
    <row r="451" spans="2:51" s="13" customFormat="1" ht="12">
      <c r="B451" s="154"/>
      <c r="D451" s="155" t="s">
        <v>154</v>
      </c>
      <c r="E451" s="156" t="s">
        <v>3</v>
      </c>
      <c r="F451" s="157" t="s">
        <v>80</v>
      </c>
      <c r="H451" s="158">
        <v>1</v>
      </c>
      <c r="I451" s="159"/>
      <c r="L451" s="154"/>
      <c r="M451" s="160"/>
      <c r="N451" s="161"/>
      <c r="O451" s="161"/>
      <c r="P451" s="161"/>
      <c r="Q451" s="161"/>
      <c r="R451" s="161"/>
      <c r="S451" s="161"/>
      <c r="T451" s="162"/>
      <c r="AT451" s="156" t="s">
        <v>154</v>
      </c>
      <c r="AU451" s="156" t="s">
        <v>82</v>
      </c>
      <c r="AV451" s="13" t="s">
        <v>82</v>
      </c>
      <c r="AW451" s="13" t="s">
        <v>33</v>
      </c>
      <c r="AX451" s="13" t="s">
        <v>80</v>
      </c>
      <c r="AY451" s="156" t="s">
        <v>145</v>
      </c>
    </row>
    <row r="452" spans="1:65" s="2" customFormat="1" ht="48">
      <c r="A452" s="34"/>
      <c r="B452" s="140"/>
      <c r="C452" s="141" t="s">
        <v>1061</v>
      </c>
      <c r="D452" s="141" t="s">
        <v>147</v>
      </c>
      <c r="E452" s="142" t="s">
        <v>1062</v>
      </c>
      <c r="F452" s="143" t="s">
        <v>1063</v>
      </c>
      <c r="G452" s="144" t="s">
        <v>280</v>
      </c>
      <c r="H452" s="145">
        <v>0.079</v>
      </c>
      <c r="I452" s="146"/>
      <c r="J452" s="147">
        <f>ROUND(I452*H452,2)</f>
        <v>0</v>
      </c>
      <c r="K452" s="143" t="s">
        <v>151</v>
      </c>
      <c r="L452" s="35"/>
      <c r="M452" s="148" t="s">
        <v>3</v>
      </c>
      <c r="N452" s="149" t="s">
        <v>43</v>
      </c>
      <c r="O452" s="55"/>
      <c r="P452" s="150">
        <f>O452*H452</f>
        <v>0</v>
      </c>
      <c r="Q452" s="150">
        <v>0</v>
      </c>
      <c r="R452" s="150">
        <f>Q452*H452</f>
        <v>0</v>
      </c>
      <c r="S452" s="150">
        <v>0</v>
      </c>
      <c r="T452" s="151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52" t="s">
        <v>238</v>
      </c>
      <c r="AT452" s="152" t="s">
        <v>147</v>
      </c>
      <c r="AU452" s="152" t="s">
        <v>82</v>
      </c>
      <c r="AY452" s="19" t="s">
        <v>145</v>
      </c>
      <c r="BE452" s="153">
        <f>IF(N452="základní",J452,0)</f>
        <v>0</v>
      </c>
      <c r="BF452" s="153">
        <f>IF(N452="snížená",J452,0)</f>
        <v>0</v>
      </c>
      <c r="BG452" s="153">
        <f>IF(N452="zákl. přenesená",J452,0)</f>
        <v>0</v>
      </c>
      <c r="BH452" s="153">
        <f>IF(N452="sníž. přenesená",J452,0)</f>
        <v>0</v>
      </c>
      <c r="BI452" s="153">
        <f>IF(N452="nulová",J452,0)</f>
        <v>0</v>
      </c>
      <c r="BJ452" s="19" t="s">
        <v>80</v>
      </c>
      <c r="BK452" s="153">
        <f>ROUND(I452*H452,2)</f>
        <v>0</v>
      </c>
      <c r="BL452" s="19" t="s">
        <v>238</v>
      </c>
      <c r="BM452" s="152" t="s">
        <v>1064</v>
      </c>
    </row>
    <row r="453" spans="2:63" s="12" customFormat="1" ht="12.75">
      <c r="B453" s="127"/>
      <c r="D453" s="128" t="s">
        <v>71</v>
      </c>
      <c r="E453" s="138" t="s">
        <v>1065</v>
      </c>
      <c r="F453" s="138" t="s">
        <v>1066</v>
      </c>
      <c r="I453" s="130"/>
      <c r="J453" s="139">
        <f>BK453</f>
        <v>0</v>
      </c>
      <c r="L453" s="127"/>
      <c r="M453" s="132"/>
      <c r="N453" s="133"/>
      <c r="O453" s="133"/>
      <c r="P453" s="134">
        <f>SUM(P454:P467)</f>
        <v>0</v>
      </c>
      <c r="Q453" s="133"/>
      <c r="R453" s="134">
        <f>SUM(R454:R467)</f>
        <v>2.0081617599999997</v>
      </c>
      <c r="S453" s="133"/>
      <c r="T453" s="135">
        <f>SUM(T454:T467)</f>
        <v>0</v>
      </c>
      <c r="AR453" s="128" t="s">
        <v>82</v>
      </c>
      <c r="AT453" s="136" t="s">
        <v>71</v>
      </c>
      <c r="AU453" s="136" t="s">
        <v>80</v>
      </c>
      <c r="AY453" s="128" t="s">
        <v>145</v>
      </c>
      <c r="BK453" s="137">
        <f>SUM(BK454:BK467)</f>
        <v>0</v>
      </c>
    </row>
    <row r="454" spans="1:65" s="2" customFormat="1" ht="24">
      <c r="A454" s="34"/>
      <c r="B454" s="140"/>
      <c r="C454" s="141" t="s">
        <v>1067</v>
      </c>
      <c r="D454" s="141" t="s">
        <v>147</v>
      </c>
      <c r="E454" s="142" t="s">
        <v>1068</v>
      </c>
      <c r="F454" s="143" t="s">
        <v>1069</v>
      </c>
      <c r="G454" s="144" t="s">
        <v>150</v>
      </c>
      <c r="H454" s="145">
        <v>38.77</v>
      </c>
      <c r="I454" s="146"/>
      <c r="J454" s="147">
        <f>ROUND(I454*H454,2)</f>
        <v>0</v>
      </c>
      <c r="K454" s="143" t="s">
        <v>151</v>
      </c>
      <c r="L454" s="35"/>
      <c r="M454" s="148" t="s">
        <v>3</v>
      </c>
      <c r="N454" s="149" t="s">
        <v>43</v>
      </c>
      <c r="O454" s="55"/>
      <c r="P454" s="150">
        <f>O454*H454</f>
        <v>0</v>
      </c>
      <c r="Q454" s="150">
        <v>0.0445</v>
      </c>
      <c r="R454" s="150">
        <f>Q454*H454</f>
        <v>1.725265</v>
      </c>
      <c r="S454" s="150">
        <v>0</v>
      </c>
      <c r="T454" s="151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52" t="s">
        <v>238</v>
      </c>
      <c r="AT454" s="152" t="s">
        <v>147</v>
      </c>
      <c r="AU454" s="152" t="s">
        <v>82</v>
      </c>
      <c r="AY454" s="19" t="s">
        <v>145</v>
      </c>
      <c r="BE454" s="153">
        <f>IF(N454="základní",J454,0)</f>
        <v>0</v>
      </c>
      <c r="BF454" s="153">
        <f>IF(N454="snížená",J454,0)</f>
        <v>0</v>
      </c>
      <c r="BG454" s="153">
        <f>IF(N454="zákl. přenesená",J454,0)</f>
        <v>0</v>
      </c>
      <c r="BH454" s="153">
        <f>IF(N454="sníž. přenesená",J454,0)</f>
        <v>0</v>
      </c>
      <c r="BI454" s="153">
        <f>IF(N454="nulová",J454,0)</f>
        <v>0</v>
      </c>
      <c r="BJ454" s="19" t="s">
        <v>80</v>
      </c>
      <c r="BK454" s="153">
        <f>ROUND(I454*H454,2)</f>
        <v>0</v>
      </c>
      <c r="BL454" s="19" t="s">
        <v>238</v>
      </c>
      <c r="BM454" s="152" t="s">
        <v>1070</v>
      </c>
    </row>
    <row r="455" spans="2:51" s="13" customFormat="1" ht="12">
      <c r="B455" s="154"/>
      <c r="D455" s="155" t="s">
        <v>154</v>
      </c>
      <c r="E455" s="156" t="s">
        <v>3</v>
      </c>
      <c r="F455" s="157" t="s">
        <v>1071</v>
      </c>
      <c r="H455" s="158">
        <v>38.77</v>
      </c>
      <c r="I455" s="159"/>
      <c r="L455" s="154"/>
      <c r="M455" s="160"/>
      <c r="N455" s="161"/>
      <c r="O455" s="161"/>
      <c r="P455" s="161"/>
      <c r="Q455" s="161"/>
      <c r="R455" s="161"/>
      <c r="S455" s="161"/>
      <c r="T455" s="162"/>
      <c r="AT455" s="156" t="s">
        <v>154</v>
      </c>
      <c r="AU455" s="156" t="s">
        <v>82</v>
      </c>
      <c r="AV455" s="13" t="s">
        <v>82</v>
      </c>
      <c r="AW455" s="13" t="s">
        <v>33</v>
      </c>
      <c r="AX455" s="13" t="s">
        <v>80</v>
      </c>
      <c r="AY455" s="156" t="s">
        <v>145</v>
      </c>
    </row>
    <row r="456" spans="1:65" s="2" customFormat="1" ht="24">
      <c r="A456" s="34"/>
      <c r="B456" s="140"/>
      <c r="C456" s="141" t="s">
        <v>1072</v>
      </c>
      <c r="D456" s="141" t="s">
        <v>147</v>
      </c>
      <c r="E456" s="142" t="s">
        <v>1073</v>
      </c>
      <c r="F456" s="143" t="s">
        <v>1074</v>
      </c>
      <c r="G456" s="144" t="s">
        <v>235</v>
      </c>
      <c r="H456" s="145">
        <v>21.8</v>
      </c>
      <c r="I456" s="146"/>
      <c r="J456" s="147">
        <f>ROUND(I456*H456,2)</f>
        <v>0</v>
      </c>
      <c r="K456" s="143" t="s">
        <v>151</v>
      </c>
      <c r="L456" s="35"/>
      <c r="M456" s="148" t="s">
        <v>3</v>
      </c>
      <c r="N456" s="149" t="s">
        <v>43</v>
      </c>
      <c r="O456" s="55"/>
      <c r="P456" s="150">
        <f>O456*H456</f>
        <v>0</v>
      </c>
      <c r="Q456" s="150">
        <v>0.00011</v>
      </c>
      <c r="R456" s="150">
        <f>Q456*H456</f>
        <v>0.002398</v>
      </c>
      <c r="S456" s="150">
        <v>0</v>
      </c>
      <c r="T456" s="151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52" t="s">
        <v>238</v>
      </c>
      <c r="AT456" s="152" t="s">
        <v>147</v>
      </c>
      <c r="AU456" s="152" t="s">
        <v>82</v>
      </c>
      <c r="AY456" s="19" t="s">
        <v>145</v>
      </c>
      <c r="BE456" s="153">
        <f>IF(N456="základní",J456,0)</f>
        <v>0</v>
      </c>
      <c r="BF456" s="153">
        <f>IF(N456="snížená",J456,0)</f>
        <v>0</v>
      </c>
      <c r="BG456" s="153">
        <f>IF(N456="zákl. přenesená",J456,0)</f>
        <v>0</v>
      </c>
      <c r="BH456" s="153">
        <f>IF(N456="sníž. přenesená",J456,0)</f>
        <v>0</v>
      </c>
      <c r="BI456" s="153">
        <f>IF(N456="nulová",J456,0)</f>
        <v>0</v>
      </c>
      <c r="BJ456" s="19" t="s">
        <v>80</v>
      </c>
      <c r="BK456" s="153">
        <f>ROUND(I456*H456,2)</f>
        <v>0</v>
      </c>
      <c r="BL456" s="19" t="s">
        <v>238</v>
      </c>
      <c r="BM456" s="152" t="s">
        <v>1075</v>
      </c>
    </row>
    <row r="457" spans="2:51" s="13" customFormat="1" ht="12">
      <c r="B457" s="154"/>
      <c r="D457" s="155" t="s">
        <v>154</v>
      </c>
      <c r="E457" s="156" t="s">
        <v>3</v>
      </c>
      <c r="F457" s="157" t="s">
        <v>1076</v>
      </c>
      <c r="H457" s="158">
        <v>21.8</v>
      </c>
      <c r="I457" s="159"/>
      <c r="L457" s="154"/>
      <c r="M457" s="160"/>
      <c r="N457" s="161"/>
      <c r="O457" s="161"/>
      <c r="P457" s="161"/>
      <c r="Q457" s="161"/>
      <c r="R457" s="161"/>
      <c r="S457" s="161"/>
      <c r="T457" s="162"/>
      <c r="AT457" s="156" t="s">
        <v>154</v>
      </c>
      <c r="AU457" s="156" t="s">
        <v>82</v>
      </c>
      <c r="AV457" s="13" t="s">
        <v>82</v>
      </c>
      <c r="AW457" s="13" t="s">
        <v>33</v>
      </c>
      <c r="AX457" s="13" t="s">
        <v>72</v>
      </c>
      <c r="AY457" s="156" t="s">
        <v>145</v>
      </c>
    </row>
    <row r="458" spans="2:51" s="14" customFormat="1" ht="12">
      <c r="B458" s="163"/>
      <c r="D458" s="155" t="s">
        <v>154</v>
      </c>
      <c r="E458" s="164" t="s">
        <v>365</v>
      </c>
      <c r="F458" s="165" t="s">
        <v>166</v>
      </c>
      <c r="H458" s="166">
        <v>21.8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4" t="s">
        <v>154</v>
      </c>
      <c r="AU458" s="164" t="s">
        <v>82</v>
      </c>
      <c r="AV458" s="14" t="s">
        <v>152</v>
      </c>
      <c r="AW458" s="14" t="s">
        <v>33</v>
      </c>
      <c r="AX458" s="14" t="s">
        <v>80</v>
      </c>
      <c r="AY458" s="164" t="s">
        <v>145</v>
      </c>
    </row>
    <row r="459" spans="1:65" s="2" customFormat="1" ht="48">
      <c r="A459" s="34"/>
      <c r="B459" s="140"/>
      <c r="C459" s="141" t="s">
        <v>1077</v>
      </c>
      <c r="D459" s="141" t="s">
        <v>147</v>
      </c>
      <c r="E459" s="142" t="s">
        <v>1078</v>
      </c>
      <c r="F459" s="143" t="s">
        <v>1079</v>
      </c>
      <c r="G459" s="144" t="s">
        <v>235</v>
      </c>
      <c r="H459" s="145">
        <v>0.5</v>
      </c>
      <c r="I459" s="146"/>
      <c r="J459" s="147">
        <f>ROUND(I459*H459,2)</f>
        <v>0</v>
      </c>
      <c r="K459" s="143" t="s">
        <v>151</v>
      </c>
      <c r="L459" s="35"/>
      <c r="M459" s="148" t="s">
        <v>3</v>
      </c>
      <c r="N459" s="149" t="s">
        <v>43</v>
      </c>
      <c r="O459" s="55"/>
      <c r="P459" s="150">
        <f>O459*H459</f>
        <v>0</v>
      </c>
      <c r="Q459" s="150">
        <v>0.04553</v>
      </c>
      <c r="R459" s="150">
        <f>Q459*H459</f>
        <v>0.022765</v>
      </c>
      <c r="S459" s="150">
        <v>0</v>
      </c>
      <c r="T459" s="151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52" t="s">
        <v>238</v>
      </c>
      <c r="AT459" s="152" t="s">
        <v>147</v>
      </c>
      <c r="AU459" s="152" t="s">
        <v>82</v>
      </c>
      <c r="AY459" s="19" t="s">
        <v>145</v>
      </c>
      <c r="BE459" s="153">
        <f>IF(N459="základní",J459,0)</f>
        <v>0</v>
      </c>
      <c r="BF459" s="153">
        <f>IF(N459="snížená",J459,0)</f>
        <v>0</v>
      </c>
      <c r="BG459" s="153">
        <f>IF(N459="zákl. přenesená",J459,0)</f>
        <v>0</v>
      </c>
      <c r="BH459" s="153">
        <f>IF(N459="sníž. přenesená",J459,0)</f>
        <v>0</v>
      </c>
      <c r="BI459" s="153">
        <f>IF(N459="nulová",J459,0)</f>
        <v>0</v>
      </c>
      <c r="BJ459" s="19" t="s">
        <v>80</v>
      </c>
      <c r="BK459" s="153">
        <f>ROUND(I459*H459,2)</f>
        <v>0</v>
      </c>
      <c r="BL459" s="19" t="s">
        <v>238</v>
      </c>
      <c r="BM459" s="152" t="s">
        <v>1080</v>
      </c>
    </row>
    <row r="460" spans="2:51" s="13" customFormat="1" ht="12">
      <c r="B460" s="154"/>
      <c r="D460" s="155" t="s">
        <v>154</v>
      </c>
      <c r="E460" s="156" t="s">
        <v>3</v>
      </c>
      <c r="F460" s="157" t="s">
        <v>1081</v>
      </c>
      <c r="H460" s="158">
        <v>0.5</v>
      </c>
      <c r="I460" s="159"/>
      <c r="L460" s="154"/>
      <c r="M460" s="160"/>
      <c r="N460" s="161"/>
      <c r="O460" s="161"/>
      <c r="P460" s="161"/>
      <c r="Q460" s="161"/>
      <c r="R460" s="161"/>
      <c r="S460" s="161"/>
      <c r="T460" s="162"/>
      <c r="AT460" s="156" t="s">
        <v>154</v>
      </c>
      <c r="AU460" s="156" t="s">
        <v>82</v>
      </c>
      <c r="AV460" s="13" t="s">
        <v>82</v>
      </c>
      <c r="AW460" s="13" t="s">
        <v>33</v>
      </c>
      <c r="AX460" s="13" t="s">
        <v>80</v>
      </c>
      <c r="AY460" s="156" t="s">
        <v>145</v>
      </c>
    </row>
    <row r="461" spans="1:65" s="2" customFormat="1" ht="36">
      <c r="A461" s="34"/>
      <c r="B461" s="140"/>
      <c r="C461" s="141" t="s">
        <v>1082</v>
      </c>
      <c r="D461" s="141" t="s">
        <v>147</v>
      </c>
      <c r="E461" s="142" t="s">
        <v>1083</v>
      </c>
      <c r="F461" s="143" t="s">
        <v>1084</v>
      </c>
      <c r="G461" s="144" t="s">
        <v>235</v>
      </c>
      <c r="H461" s="145">
        <v>20</v>
      </c>
      <c r="I461" s="146"/>
      <c r="J461" s="147">
        <f>ROUND(I461*H461,2)</f>
        <v>0</v>
      </c>
      <c r="K461" s="143" t="s">
        <v>151</v>
      </c>
      <c r="L461" s="35"/>
      <c r="M461" s="148" t="s">
        <v>3</v>
      </c>
      <c r="N461" s="149" t="s">
        <v>43</v>
      </c>
      <c r="O461" s="55"/>
      <c r="P461" s="150">
        <f>O461*H461</f>
        <v>0</v>
      </c>
      <c r="Q461" s="150">
        <v>0.01253</v>
      </c>
      <c r="R461" s="150">
        <f>Q461*H461</f>
        <v>0.2506</v>
      </c>
      <c r="S461" s="150">
        <v>0</v>
      </c>
      <c r="T461" s="151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52" t="s">
        <v>238</v>
      </c>
      <c r="AT461" s="152" t="s">
        <v>147</v>
      </c>
      <c r="AU461" s="152" t="s">
        <v>82</v>
      </c>
      <c r="AY461" s="19" t="s">
        <v>145</v>
      </c>
      <c r="BE461" s="153">
        <f>IF(N461="základní",J461,0)</f>
        <v>0</v>
      </c>
      <c r="BF461" s="153">
        <f>IF(N461="snížená",J461,0)</f>
        <v>0</v>
      </c>
      <c r="BG461" s="153">
        <f>IF(N461="zákl. přenesená",J461,0)</f>
        <v>0</v>
      </c>
      <c r="BH461" s="153">
        <f>IF(N461="sníž. přenesená",J461,0)</f>
        <v>0</v>
      </c>
      <c r="BI461" s="153">
        <f>IF(N461="nulová",J461,0)</f>
        <v>0</v>
      </c>
      <c r="BJ461" s="19" t="s">
        <v>80</v>
      </c>
      <c r="BK461" s="153">
        <f>ROUND(I461*H461,2)</f>
        <v>0</v>
      </c>
      <c r="BL461" s="19" t="s">
        <v>238</v>
      </c>
      <c r="BM461" s="152" t="s">
        <v>1085</v>
      </c>
    </row>
    <row r="462" spans="2:51" s="13" customFormat="1" ht="12">
      <c r="B462" s="154"/>
      <c r="D462" s="155" t="s">
        <v>154</v>
      </c>
      <c r="E462" s="156" t="s">
        <v>3</v>
      </c>
      <c r="F462" s="157" t="s">
        <v>1086</v>
      </c>
      <c r="H462" s="158">
        <v>20</v>
      </c>
      <c r="I462" s="159"/>
      <c r="L462" s="154"/>
      <c r="M462" s="160"/>
      <c r="N462" s="161"/>
      <c r="O462" s="161"/>
      <c r="P462" s="161"/>
      <c r="Q462" s="161"/>
      <c r="R462" s="161"/>
      <c r="S462" s="161"/>
      <c r="T462" s="162"/>
      <c r="AT462" s="156" t="s">
        <v>154</v>
      </c>
      <c r="AU462" s="156" t="s">
        <v>82</v>
      </c>
      <c r="AV462" s="13" t="s">
        <v>82</v>
      </c>
      <c r="AW462" s="13" t="s">
        <v>33</v>
      </c>
      <c r="AX462" s="13" t="s">
        <v>80</v>
      </c>
      <c r="AY462" s="156" t="s">
        <v>145</v>
      </c>
    </row>
    <row r="463" spans="1:65" s="2" customFormat="1" ht="36">
      <c r="A463" s="34"/>
      <c r="B463" s="140"/>
      <c r="C463" s="141" t="s">
        <v>1087</v>
      </c>
      <c r="D463" s="141" t="s">
        <v>147</v>
      </c>
      <c r="E463" s="142" t="s">
        <v>1088</v>
      </c>
      <c r="F463" s="143" t="s">
        <v>1089</v>
      </c>
      <c r="G463" s="144" t="s">
        <v>150</v>
      </c>
      <c r="H463" s="145">
        <v>38.77</v>
      </c>
      <c r="I463" s="146"/>
      <c r="J463" s="147">
        <f>ROUND(I463*H463,2)</f>
        <v>0</v>
      </c>
      <c r="K463" s="143" t="s">
        <v>151</v>
      </c>
      <c r="L463" s="35"/>
      <c r="M463" s="148" t="s">
        <v>3</v>
      </c>
      <c r="N463" s="149" t="s">
        <v>43</v>
      </c>
      <c r="O463" s="55"/>
      <c r="P463" s="150">
        <f>O463*H463</f>
        <v>0</v>
      </c>
      <c r="Q463" s="150">
        <v>0</v>
      </c>
      <c r="R463" s="150">
        <f>Q463*H463</f>
        <v>0</v>
      </c>
      <c r="S463" s="150">
        <v>0</v>
      </c>
      <c r="T463" s="151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52" t="s">
        <v>238</v>
      </c>
      <c r="AT463" s="152" t="s">
        <v>147</v>
      </c>
      <c r="AU463" s="152" t="s">
        <v>82</v>
      </c>
      <c r="AY463" s="19" t="s">
        <v>145</v>
      </c>
      <c r="BE463" s="153">
        <f>IF(N463="základní",J463,0)</f>
        <v>0</v>
      </c>
      <c r="BF463" s="153">
        <f>IF(N463="snížená",J463,0)</f>
        <v>0</v>
      </c>
      <c r="BG463" s="153">
        <f>IF(N463="zákl. přenesená",J463,0)</f>
        <v>0</v>
      </c>
      <c r="BH463" s="153">
        <f>IF(N463="sníž. přenesená",J463,0)</f>
        <v>0</v>
      </c>
      <c r="BI463" s="153">
        <f>IF(N463="nulová",J463,0)</f>
        <v>0</v>
      </c>
      <c r="BJ463" s="19" t="s">
        <v>80</v>
      </c>
      <c r="BK463" s="153">
        <f>ROUND(I463*H463,2)</f>
        <v>0</v>
      </c>
      <c r="BL463" s="19" t="s">
        <v>238</v>
      </c>
      <c r="BM463" s="152" t="s">
        <v>1090</v>
      </c>
    </row>
    <row r="464" spans="2:51" s="13" customFormat="1" ht="12">
      <c r="B464" s="154"/>
      <c r="D464" s="155" t="s">
        <v>154</v>
      </c>
      <c r="E464" s="156" t="s">
        <v>3</v>
      </c>
      <c r="F464" s="157" t="s">
        <v>362</v>
      </c>
      <c r="H464" s="158">
        <v>38.77</v>
      </c>
      <c r="I464" s="159"/>
      <c r="L464" s="154"/>
      <c r="M464" s="160"/>
      <c r="N464" s="161"/>
      <c r="O464" s="161"/>
      <c r="P464" s="161"/>
      <c r="Q464" s="161"/>
      <c r="R464" s="161"/>
      <c r="S464" s="161"/>
      <c r="T464" s="162"/>
      <c r="AT464" s="156" t="s">
        <v>154</v>
      </c>
      <c r="AU464" s="156" t="s">
        <v>82</v>
      </c>
      <c r="AV464" s="13" t="s">
        <v>82</v>
      </c>
      <c r="AW464" s="13" t="s">
        <v>33</v>
      </c>
      <c r="AX464" s="13" t="s">
        <v>80</v>
      </c>
      <c r="AY464" s="156" t="s">
        <v>145</v>
      </c>
    </row>
    <row r="465" spans="1:65" s="2" customFormat="1" ht="48">
      <c r="A465" s="34"/>
      <c r="B465" s="140"/>
      <c r="C465" s="188" t="s">
        <v>1091</v>
      </c>
      <c r="D465" s="188" t="s">
        <v>427</v>
      </c>
      <c r="E465" s="189" t="s">
        <v>1092</v>
      </c>
      <c r="F465" s="190" t="s">
        <v>1093</v>
      </c>
      <c r="G465" s="191" t="s">
        <v>150</v>
      </c>
      <c r="H465" s="192">
        <v>44.586</v>
      </c>
      <c r="I465" s="193"/>
      <c r="J465" s="194">
        <f>ROUND(I465*H465,2)</f>
        <v>0</v>
      </c>
      <c r="K465" s="190" t="s">
        <v>151</v>
      </c>
      <c r="L465" s="195"/>
      <c r="M465" s="196" t="s">
        <v>3</v>
      </c>
      <c r="N465" s="197" t="s">
        <v>43</v>
      </c>
      <c r="O465" s="55"/>
      <c r="P465" s="150">
        <f>O465*H465</f>
        <v>0</v>
      </c>
      <c r="Q465" s="150">
        <v>0.00016</v>
      </c>
      <c r="R465" s="150">
        <f>Q465*H465</f>
        <v>0.00713376</v>
      </c>
      <c r="S465" s="150">
        <v>0</v>
      </c>
      <c r="T465" s="151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52" t="s">
        <v>338</v>
      </c>
      <c r="AT465" s="152" t="s">
        <v>427</v>
      </c>
      <c r="AU465" s="152" t="s">
        <v>82</v>
      </c>
      <c r="AY465" s="19" t="s">
        <v>145</v>
      </c>
      <c r="BE465" s="153">
        <f>IF(N465="základní",J465,0)</f>
        <v>0</v>
      </c>
      <c r="BF465" s="153">
        <f>IF(N465="snížená",J465,0)</f>
        <v>0</v>
      </c>
      <c r="BG465" s="153">
        <f>IF(N465="zákl. přenesená",J465,0)</f>
        <v>0</v>
      </c>
      <c r="BH465" s="153">
        <f>IF(N465="sníž. přenesená",J465,0)</f>
        <v>0</v>
      </c>
      <c r="BI465" s="153">
        <f>IF(N465="nulová",J465,0)</f>
        <v>0</v>
      </c>
      <c r="BJ465" s="19" t="s">
        <v>80</v>
      </c>
      <c r="BK465" s="153">
        <f>ROUND(I465*H465,2)</f>
        <v>0</v>
      </c>
      <c r="BL465" s="19" t="s">
        <v>238</v>
      </c>
      <c r="BM465" s="152" t="s">
        <v>1094</v>
      </c>
    </row>
    <row r="466" spans="2:51" s="13" customFormat="1" ht="12">
      <c r="B466" s="154"/>
      <c r="D466" s="155" t="s">
        <v>154</v>
      </c>
      <c r="F466" s="157" t="s">
        <v>1095</v>
      </c>
      <c r="H466" s="158">
        <v>44.586</v>
      </c>
      <c r="I466" s="159"/>
      <c r="L466" s="154"/>
      <c r="M466" s="160"/>
      <c r="N466" s="161"/>
      <c r="O466" s="161"/>
      <c r="P466" s="161"/>
      <c r="Q466" s="161"/>
      <c r="R466" s="161"/>
      <c r="S466" s="161"/>
      <c r="T466" s="162"/>
      <c r="AT466" s="156" t="s">
        <v>154</v>
      </c>
      <c r="AU466" s="156" t="s">
        <v>82</v>
      </c>
      <c r="AV466" s="13" t="s">
        <v>82</v>
      </c>
      <c r="AW466" s="13" t="s">
        <v>4</v>
      </c>
      <c r="AX466" s="13" t="s">
        <v>80</v>
      </c>
      <c r="AY466" s="156" t="s">
        <v>145</v>
      </c>
    </row>
    <row r="467" spans="1:65" s="2" customFormat="1" ht="48">
      <c r="A467" s="34"/>
      <c r="B467" s="140"/>
      <c r="C467" s="141" t="s">
        <v>1096</v>
      </c>
      <c r="D467" s="141" t="s">
        <v>147</v>
      </c>
      <c r="E467" s="142" t="s">
        <v>1097</v>
      </c>
      <c r="F467" s="143" t="s">
        <v>1098</v>
      </c>
      <c r="G467" s="144" t="s">
        <v>280</v>
      </c>
      <c r="H467" s="145">
        <v>2.008</v>
      </c>
      <c r="I467" s="146"/>
      <c r="J467" s="147">
        <f>ROUND(I467*H467,2)</f>
        <v>0</v>
      </c>
      <c r="K467" s="143" t="s">
        <v>151</v>
      </c>
      <c r="L467" s="35"/>
      <c r="M467" s="148" t="s">
        <v>3</v>
      </c>
      <c r="N467" s="149" t="s">
        <v>43</v>
      </c>
      <c r="O467" s="55"/>
      <c r="P467" s="150">
        <f>O467*H467</f>
        <v>0</v>
      </c>
      <c r="Q467" s="150">
        <v>0</v>
      </c>
      <c r="R467" s="150">
        <f>Q467*H467</f>
        <v>0</v>
      </c>
      <c r="S467" s="150">
        <v>0</v>
      </c>
      <c r="T467" s="151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52" t="s">
        <v>238</v>
      </c>
      <c r="AT467" s="152" t="s">
        <v>147</v>
      </c>
      <c r="AU467" s="152" t="s">
        <v>82</v>
      </c>
      <c r="AY467" s="19" t="s">
        <v>145</v>
      </c>
      <c r="BE467" s="153">
        <f>IF(N467="základní",J467,0)</f>
        <v>0</v>
      </c>
      <c r="BF467" s="153">
        <f>IF(N467="snížená",J467,0)</f>
        <v>0</v>
      </c>
      <c r="BG467" s="153">
        <f>IF(N467="zákl. přenesená",J467,0)</f>
        <v>0</v>
      </c>
      <c r="BH467" s="153">
        <f>IF(N467="sníž. přenesená",J467,0)</f>
        <v>0</v>
      </c>
      <c r="BI467" s="153">
        <f>IF(N467="nulová",J467,0)</f>
        <v>0</v>
      </c>
      <c r="BJ467" s="19" t="s">
        <v>80</v>
      </c>
      <c r="BK467" s="153">
        <f>ROUND(I467*H467,2)</f>
        <v>0</v>
      </c>
      <c r="BL467" s="19" t="s">
        <v>238</v>
      </c>
      <c r="BM467" s="152" t="s">
        <v>1099</v>
      </c>
    </row>
    <row r="468" spans="2:63" s="12" customFormat="1" ht="12.75">
      <c r="B468" s="127"/>
      <c r="D468" s="128" t="s">
        <v>71</v>
      </c>
      <c r="E468" s="138" t="s">
        <v>1100</v>
      </c>
      <c r="F468" s="138" t="s">
        <v>1101</v>
      </c>
      <c r="I468" s="130"/>
      <c r="J468" s="139">
        <f>BK468</f>
        <v>0</v>
      </c>
      <c r="L468" s="127"/>
      <c r="M468" s="132"/>
      <c r="N468" s="133"/>
      <c r="O468" s="133"/>
      <c r="P468" s="134">
        <f>SUM(P469:P476)</f>
        <v>0</v>
      </c>
      <c r="Q468" s="133"/>
      <c r="R468" s="134">
        <f>SUM(R469:R476)</f>
        <v>0.10444888</v>
      </c>
      <c r="S468" s="133"/>
      <c r="T468" s="135">
        <f>SUM(T469:T476)</f>
        <v>0</v>
      </c>
      <c r="AR468" s="128" t="s">
        <v>82</v>
      </c>
      <c r="AT468" s="136" t="s">
        <v>71</v>
      </c>
      <c r="AU468" s="136" t="s">
        <v>80</v>
      </c>
      <c r="AY468" s="128" t="s">
        <v>145</v>
      </c>
      <c r="BK468" s="137">
        <f>SUM(BK469:BK476)</f>
        <v>0</v>
      </c>
    </row>
    <row r="469" spans="1:65" s="2" customFormat="1" ht="36">
      <c r="A469" s="34"/>
      <c r="B469" s="140"/>
      <c r="C469" s="141" t="s">
        <v>1102</v>
      </c>
      <c r="D469" s="141" t="s">
        <v>147</v>
      </c>
      <c r="E469" s="142" t="s">
        <v>1103</v>
      </c>
      <c r="F469" s="143" t="s">
        <v>1104</v>
      </c>
      <c r="G469" s="144" t="s">
        <v>213</v>
      </c>
      <c r="H469" s="145">
        <v>1</v>
      </c>
      <c r="I469" s="146"/>
      <c r="J469" s="147">
        <f>ROUND(I469*H469,2)</f>
        <v>0</v>
      </c>
      <c r="K469" s="143" t="s">
        <v>151</v>
      </c>
      <c r="L469" s="35"/>
      <c r="M469" s="148" t="s">
        <v>3</v>
      </c>
      <c r="N469" s="149" t="s">
        <v>43</v>
      </c>
      <c r="O469" s="55"/>
      <c r="P469" s="150">
        <f>O469*H469</f>
        <v>0</v>
      </c>
      <c r="Q469" s="150">
        <v>0.00092</v>
      </c>
      <c r="R469" s="150">
        <f>Q469*H469</f>
        <v>0.00092</v>
      </c>
      <c r="S469" s="150">
        <v>0</v>
      </c>
      <c r="T469" s="151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152" t="s">
        <v>238</v>
      </c>
      <c r="AT469" s="152" t="s">
        <v>147</v>
      </c>
      <c r="AU469" s="152" t="s">
        <v>82</v>
      </c>
      <c r="AY469" s="19" t="s">
        <v>145</v>
      </c>
      <c r="BE469" s="153">
        <f>IF(N469="základní",J469,0)</f>
        <v>0</v>
      </c>
      <c r="BF469" s="153">
        <f>IF(N469="snížená",J469,0)</f>
        <v>0</v>
      </c>
      <c r="BG469" s="153">
        <f>IF(N469="zákl. přenesená",J469,0)</f>
        <v>0</v>
      </c>
      <c r="BH469" s="153">
        <f>IF(N469="sníž. přenesená",J469,0)</f>
        <v>0</v>
      </c>
      <c r="BI469" s="153">
        <f>IF(N469="nulová",J469,0)</f>
        <v>0</v>
      </c>
      <c r="BJ469" s="19" t="s">
        <v>80</v>
      </c>
      <c r="BK469" s="153">
        <f>ROUND(I469*H469,2)</f>
        <v>0</v>
      </c>
      <c r="BL469" s="19" t="s">
        <v>238</v>
      </c>
      <c r="BM469" s="152" t="s">
        <v>1105</v>
      </c>
    </row>
    <row r="470" spans="1:65" s="2" customFormat="1" ht="24">
      <c r="A470" s="34"/>
      <c r="B470" s="140"/>
      <c r="C470" s="188" t="s">
        <v>1106</v>
      </c>
      <c r="D470" s="188" t="s">
        <v>427</v>
      </c>
      <c r="E470" s="189" t="s">
        <v>1107</v>
      </c>
      <c r="F470" s="190" t="s">
        <v>1108</v>
      </c>
      <c r="G470" s="191" t="s">
        <v>150</v>
      </c>
      <c r="H470" s="192">
        <v>2.31</v>
      </c>
      <c r="I470" s="193"/>
      <c r="J470" s="194">
        <f>ROUND(I470*H470,2)</f>
        <v>0</v>
      </c>
      <c r="K470" s="190" t="s">
        <v>3</v>
      </c>
      <c r="L470" s="195"/>
      <c r="M470" s="196" t="s">
        <v>3</v>
      </c>
      <c r="N470" s="197" t="s">
        <v>43</v>
      </c>
      <c r="O470" s="55"/>
      <c r="P470" s="150">
        <f>O470*H470</f>
        <v>0</v>
      </c>
      <c r="Q470" s="150">
        <v>0.02544</v>
      </c>
      <c r="R470" s="150">
        <f>Q470*H470</f>
        <v>0.0587664</v>
      </c>
      <c r="S470" s="150">
        <v>0</v>
      </c>
      <c r="T470" s="151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52" t="s">
        <v>338</v>
      </c>
      <c r="AT470" s="152" t="s">
        <v>427</v>
      </c>
      <c r="AU470" s="152" t="s">
        <v>82</v>
      </c>
      <c r="AY470" s="19" t="s">
        <v>145</v>
      </c>
      <c r="BE470" s="153">
        <f>IF(N470="základní",J470,0)</f>
        <v>0</v>
      </c>
      <c r="BF470" s="153">
        <f>IF(N470="snížená",J470,0)</f>
        <v>0</v>
      </c>
      <c r="BG470" s="153">
        <f>IF(N470="zákl. přenesená",J470,0)</f>
        <v>0</v>
      </c>
      <c r="BH470" s="153">
        <f>IF(N470="sníž. přenesená",J470,0)</f>
        <v>0</v>
      </c>
      <c r="BI470" s="153">
        <f>IF(N470="nulová",J470,0)</f>
        <v>0</v>
      </c>
      <c r="BJ470" s="19" t="s">
        <v>80</v>
      </c>
      <c r="BK470" s="153">
        <f>ROUND(I470*H470,2)</f>
        <v>0</v>
      </c>
      <c r="BL470" s="19" t="s">
        <v>238</v>
      </c>
      <c r="BM470" s="152" t="s">
        <v>1109</v>
      </c>
    </row>
    <row r="471" spans="1:47" s="2" customFormat="1" ht="29.25">
      <c r="A471" s="34"/>
      <c r="B471" s="35"/>
      <c r="C471" s="34"/>
      <c r="D471" s="155" t="s">
        <v>202</v>
      </c>
      <c r="E471" s="34"/>
      <c r="F471" s="171" t="s">
        <v>1110</v>
      </c>
      <c r="G471" s="34"/>
      <c r="H471" s="34"/>
      <c r="I471" s="172"/>
      <c r="J471" s="34"/>
      <c r="K471" s="34"/>
      <c r="L471" s="35"/>
      <c r="M471" s="173"/>
      <c r="N471" s="174"/>
      <c r="O471" s="55"/>
      <c r="P471" s="55"/>
      <c r="Q471" s="55"/>
      <c r="R471" s="55"/>
      <c r="S471" s="55"/>
      <c r="T471" s="56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9" t="s">
        <v>202</v>
      </c>
      <c r="AU471" s="19" t="s">
        <v>82</v>
      </c>
    </row>
    <row r="472" spans="2:51" s="13" customFormat="1" ht="12">
      <c r="B472" s="154"/>
      <c r="D472" s="155" t="s">
        <v>154</v>
      </c>
      <c r="E472" s="156" t="s">
        <v>3</v>
      </c>
      <c r="F472" s="157" t="s">
        <v>1111</v>
      </c>
      <c r="H472" s="158">
        <v>2.1</v>
      </c>
      <c r="I472" s="159"/>
      <c r="L472" s="154"/>
      <c r="M472" s="160"/>
      <c r="N472" s="161"/>
      <c r="O472" s="161"/>
      <c r="P472" s="161"/>
      <c r="Q472" s="161"/>
      <c r="R472" s="161"/>
      <c r="S472" s="161"/>
      <c r="T472" s="162"/>
      <c r="AT472" s="156" t="s">
        <v>154</v>
      </c>
      <c r="AU472" s="156" t="s">
        <v>82</v>
      </c>
      <c r="AV472" s="13" t="s">
        <v>82</v>
      </c>
      <c r="AW472" s="13" t="s">
        <v>33</v>
      </c>
      <c r="AX472" s="13" t="s">
        <v>80</v>
      </c>
      <c r="AY472" s="156" t="s">
        <v>145</v>
      </c>
    </row>
    <row r="473" spans="2:51" s="13" customFormat="1" ht="12">
      <c r="B473" s="154"/>
      <c r="D473" s="155" t="s">
        <v>154</v>
      </c>
      <c r="F473" s="157" t="s">
        <v>1112</v>
      </c>
      <c r="H473" s="158">
        <v>2.31</v>
      </c>
      <c r="I473" s="159"/>
      <c r="L473" s="154"/>
      <c r="M473" s="160"/>
      <c r="N473" s="161"/>
      <c r="O473" s="161"/>
      <c r="P473" s="161"/>
      <c r="Q473" s="161"/>
      <c r="R473" s="161"/>
      <c r="S473" s="161"/>
      <c r="T473" s="162"/>
      <c r="AT473" s="156" t="s">
        <v>154</v>
      </c>
      <c r="AU473" s="156" t="s">
        <v>82</v>
      </c>
      <c r="AV473" s="13" t="s">
        <v>82</v>
      </c>
      <c r="AW473" s="13" t="s">
        <v>4</v>
      </c>
      <c r="AX473" s="13" t="s">
        <v>80</v>
      </c>
      <c r="AY473" s="156" t="s">
        <v>145</v>
      </c>
    </row>
    <row r="474" spans="1:65" s="2" customFormat="1" ht="24">
      <c r="A474" s="34"/>
      <c r="B474" s="140"/>
      <c r="C474" s="188" t="s">
        <v>1113</v>
      </c>
      <c r="D474" s="188" t="s">
        <v>427</v>
      </c>
      <c r="E474" s="189" t="s">
        <v>1114</v>
      </c>
      <c r="F474" s="190" t="s">
        <v>1115</v>
      </c>
      <c r="G474" s="191" t="s">
        <v>150</v>
      </c>
      <c r="H474" s="192">
        <v>1.862</v>
      </c>
      <c r="I474" s="193"/>
      <c r="J474" s="194">
        <f>ROUND(I474*H474,2)</f>
        <v>0</v>
      </c>
      <c r="K474" s="190" t="s">
        <v>3</v>
      </c>
      <c r="L474" s="195"/>
      <c r="M474" s="196" t="s">
        <v>3</v>
      </c>
      <c r="N474" s="197" t="s">
        <v>43</v>
      </c>
      <c r="O474" s="55"/>
      <c r="P474" s="150">
        <f>O474*H474</f>
        <v>0</v>
      </c>
      <c r="Q474" s="150">
        <v>0.02404</v>
      </c>
      <c r="R474" s="150">
        <f>Q474*H474</f>
        <v>0.04476248</v>
      </c>
      <c r="S474" s="150">
        <v>0</v>
      </c>
      <c r="T474" s="151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52" t="s">
        <v>338</v>
      </c>
      <c r="AT474" s="152" t="s">
        <v>427</v>
      </c>
      <c r="AU474" s="152" t="s">
        <v>82</v>
      </c>
      <c r="AY474" s="19" t="s">
        <v>145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19" t="s">
        <v>80</v>
      </c>
      <c r="BK474" s="153">
        <f>ROUND(I474*H474,2)</f>
        <v>0</v>
      </c>
      <c r="BL474" s="19" t="s">
        <v>238</v>
      </c>
      <c r="BM474" s="152" t="s">
        <v>1116</v>
      </c>
    </row>
    <row r="475" spans="2:51" s="13" customFormat="1" ht="12">
      <c r="B475" s="154"/>
      <c r="D475" s="155" t="s">
        <v>154</v>
      </c>
      <c r="E475" s="156" t="s">
        <v>3</v>
      </c>
      <c r="F475" s="157" t="s">
        <v>1117</v>
      </c>
      <c r="H475" s="158">
        <v>1.862</v>
      </c>
      <c r="I475" s="159"/>
      <c r="L475" s="154"/>
      <c r="M475" s="160"/>
      <c r="N475" s="161"/>
      <c r="O475" s="161"/>
      <c r="P475" s="161"/>
      <c r="Q475" s="161"/>
      <c r="R475" s="161"/>
      <c r="S475" s="161"/>
      <c r="T475" s="162"/>
      <c r="AT475" s="156" t="s">
        <v>154</v>
      </c>
      <c r="AU475" s="156" t="s">
        <v>82</v>
      </c>
      <c r="AV475" s="13" t="s">
        <v>82</v>
      </c>
      <c r="AW475" s="13" t="s">
        <v>33</v>
      </c>
      <c r="AX475" s="13" t="s">
        <v>80</v>
      </c>
      <c r="AY475" s="156" t="s">
        <v>145</v>
      </c>
    </row>
    <row r="476" spans="1:65" s="2" customFormat="1" ht="36">
      <c r="A476" s="34"/>
      <c r="B476" s="140"/>
      <c r="C476" s="141" t="s">
        <v>1118</v>
      </c>
      <c r="D476" s="141" t="s">
        <v>147</v>
      </c>
      <c r="E476" s="142" t="s">
        <v>1119</v>
      </c>
      <c r="F476" s="143" t="s">
        <v>1120</v>
      </c>
      <c r="G476" s="144" t="s">
        <v>315</v>
      </c>
      <c r="H476" s="182"/>
      <c r="I476" s="146"/>
      <c r="J476" s="147">
        <f>ROUND(I476*H476,2)</f>
        <v>0</v>
      </c>
      <c r="K476" s="143" t="s">
        <v>151</v>
      </c>
      <c r="L476" s="35"/>
      <c r="M476" s="148" t="s">
        <v>3</v>
      </c>
      <c r="N476" s="149" t="s">
        <v>43</v>
      </c>
      <c r="O476" s="55"/>
      <c r="P476" s="150">
        <f>O476*H476</f>
        <v>0</v>
      </c>
      <c r="Q476" s="150">
        <v>0</v>
      </c>
      <c r="R476" s="150">
        <f>Q476*H476</f>
        <v>0</v>
      </c>
      <c r="S476" s="150">
        <v>0</v>
      </c>
      <c r="T476" s="151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52" t="s">
        <v>238</v>
      </c>
      <c r="AT476" s="152" t="s">
        <v>147</v>
      </c>
      <c r="AU476" s="152" t="s">
        <v>82</v>
      </c>
      <c r="AY476" s="19" t="s">
        <v>145</v>
      </c>
      <c r="BE476" s="153">
        <f>IF(N476="základní",J476,0)</f>
        <v>0</v>
      </c>
      <c r="BF476" s="153">
        <f>IF(N476="snížená",J476,0)</f>
        <v>0</v>
      </c>
      <c r="BG476" s="153">
        <f>IF(N476="zákl. přenesená",J476,0)</f>
        <v>0</v>
      </c>
      <c r="BH476" s="153">
        <f>IF(N476="sníž. přenesená",J476,0)</f>
        <v>0</v>
      </c>
      <c r="BI476" s="153">
        <f>IF(N476="nulová",J476,0)</f>
        <v>0</v>
      </c>
      <c r="BJ476" s="19" t="s">
        <v>80</v>
      </c>
      <c r="BK476" s="153">
        <f>ROUND(I476*H476,2)</f>
        <v>0</v>
      </c>
      <c r="BL476" s="19" t="s">
        <v>238</v>
      </c>
      <c r="BM476" s="152" t="s">
        <v>1121</v>
      </c>
    </row>
    <row r="477" spans="2:63" s="12" customFormat="1" ht="12.75">
      <c r="B477" s="127"/>
      <c r="D477" s="128" t="s">
        <v>71</v>
      </c>
      <c r="E477" s="138" t="s">
        <v>317</v>
      </c>
      <c r="F477" s="138" t="s">
        <v>318</v>
      </c>
      <c r="I477" s="130"/>
      <c r="J477" s="139">
        <f>BK477</f>
        <v>0</v>
      </c>
      <c r="L477" s="127"/>
      <c r="M477" s="132"/>
      <c r="N477" s="133"/>
      <c r="O477" s="133"/>
      <c r="P477" s="134">
        <f>SUM(P478:P518)</f>
        <v>0</v>
      </c>
      <c r="Q477" s="133"/>
      <c r="R477" s="134">
        <f>SUM(R478:R518)</f>
        <v>0.31195154999999997</v>
      </c>
      <c r="S477" s="133"/>
      <c r="T477" s="135">
        <f>SUM(T478:T518)</f>
        <v>0</v>
      </c>
      <c r="AR477" s="128" t="s">
        <v>82</v>
      </c>
      <c r="AT477" s="136" t="s">
        <v>71</v>
      </c>
      <c r="AU477" s="136" t="s">
        <v>80</v>
      </c>
      <c r="AY477" s="128" t="s">
        <v>145</v>
      </c>
      <c r="BK477" s="137">
        <f>SUM(BK478:BK518)</f>
        <v>0</v>
      </c>
    </row>
    <row r="478" spans="1:65" s="2" customFormat="1" ht="24">
      <c r="A478" s="34"/>
      <c r="B478" s="140"/>
      <c r="C478" s="141" t="s">
        <v>1122</v>
      </c>
      <c r="D478" s="141" t="s">
        <v>147</v>
      </c>
      <c r="E478" s="142" t="s">
        <v>1123</v>
      </c>
      <c r="F478" s="143" t="s">
        <v>1124</v>
      </c>
      <c r="G478" s="144" t="s">
        <v>213</v>
      </c>
      <c r="H478" s="145">
        <v>8</v>
      </c>
      <c r="I478" s="146"/>
      <c r="J478" s="147">
        <f>ROUND(I478*H478,2)</f>
        <v>0</v>
      </c>
      <c r="K478" s="143" t="s">
        <v>151</v>
      </c>
      <c r="L478" s="35"/>
      <c r="M478" s="148" t="s">
        <v>3</v>
      </c>
      <c r="N478" s="149" t="s">
        <v>43</v>
      </c>
      <c r="O478" s="55"/>
      <c r="P478" s="150">
        <f>O478*H478</f>
        <v>0</v>
      </c>
      <c r="Q478" s="150">
        <v>0.00049</v>
      </c>
      <c r="R478" s="150">
        <f>Q478*H478</f>
        <v>0.00392</v>
      </c>
      <c r="S478" s="150">
        <v>0</v>
      </c>
      <c r="T478" s="151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2" t="s">
        <v>238</v>
      </c>
      <c r="AT478" s="152" t="s">
        <v>147</v>
      </c>
      <c r="AU478" s="152" t="s">
        <v>82</v>
      </c>
      <c r="AY478" s="19" t="s">
        <v>145</v>
      </c>
      <c r="BE478" s="153">
        <f>IF(N478="základní",J478,0)</f>
        <v>0</v>
      </c>
      <c r="BF478" s="153">
        <f>IF(N478="snížená",J478,0)</f>
        <v>0</v>
      </c>
      <c r="BG478" s="153">
        <f>IF(N478="zákl. přenesená",J478,0)</f>
        <v>0</v>
      </c>
      <c r="BH478" s="153">
        <f>IF(N478="sníž. přenesená",J478,0)</f>
        <v>0</v>
      </c>
      <c r="BI478" s="153">
        <f>IF(N478="nulová",J478,0)</f>
        <v>0</v>
      </c>
      <c r="BJ478" s="19" t="s">
        <v>80</v>
      </c>
      <c r="BK478" s="153">
        <f>ROUND(I478*H478,2)</f>
        <v>0</v>
      </c>
      <c r="BL478" s="19" t="s">
        <v>238</v>
      </c>
      <c r="BM478" s="152" t="s">
        <v>1125</v>
      </c>
    </row>
    <row r="479" spans="2:51" s="13" customFormat="1" ht="12">
      <c r="B479" s="154"/>
      <c r="D479" s="155" t="s">
        <v>154</v>
      </c>
      <c r="E479" s="156" t="s">
        <v>3</v>
      </c>
      <c r="F479" s="157" t="s">
        <v>1126</v>
      </c>
      <c r="H479" s="158">
        <v>8</v>
      </c>
      <c r="I479" s="159"/>
      <c r="L479" s="154"/>
      <c r="M479" s="160"/>
      <c r="N479" s="161"/>
      <c r="O479" s="161"/>
      <c r="P479" s="161"/>
      <c r="Q479" s="161"/>
      <c r="R479" s="161"/>
      <c r="S479" s="161"/>
      <c r="T479" s="162"/>
      <c r="AT479" s="156" t="s">
        <v>154</v>
      </c>
      <c r="AU479" s="156" t="s">
        <v>82</v>
      </c>
      <c r="AV479" s="13" t="s">
        <v>82</v>
      </c>
      <c r="AW479" s="13" t="s">
        <v>33</v>
      </c>
      <c r="AX479" s="13" t="s">
        <v>80</v>
      </c>
      <c r="AY479" s="156" t="s">
        <v>145</v>
      </c>
    </row>
    <row r="480" spans="1:65" s="2" customFormat="1" ht="24">
      <c r="A480" s="34"/>
      <c r="B480" s="140"/>
      <c r="C480" s="188" t="s">
        <v>1127</v>
      </c>
      <c r="D480" s="188" t="s">
        <v>427</v>
      </c>
      <c r="E480" s="189" t="s">
        <v>1128</v>
      </c>
      <c r="F480" s="190" t="s">
        <v>1129</v>
      </c>
      <c r="G480" s="191" t="s">
        <v>213</v>
      </c>
      <c r="H480" s="192">
        <v>6</v>
      </c>
      <c r="I480" s="193"/>
      <c r="J480" s="194">
        <f>ROUND(I480*H480,2)</f>
        <v>0</v>
      </c>
      <c r="K480" s="190" t="s">
        <v>3</v>
      </c>
      <c r="L480" s="195"/>
      <c r="M480" s="196" t="s">
        <v>3</v>
      </c>
      <c r="N480" s="197" t="s">
        <v>43</v>
      </c>
      <c r="O480" s="55"/>
      <c r="P480" s="150">
        <f>O480*H480</f>
        <v>0</v>
      </c>
      <c r="Q480" s="150">
        <v>0.0053</v>
      </c>
      <c r="R480" s="150">
        <f>Q480*H480</f>
        <v>0.0318</v>
      </c>
      <c r="S480" s="150">
        <v>0</v>
      </c>
      <c r="T480" s="151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52" t="s">
        <v>338</v>
      </c>
      <c r="AT480" s="152" t="s">
        <v>427</v>
      </c>
      <c r="AU480" s="152" t="s">
        <v>82</v>
      </c>
      <c r="AY480" s="19" t="s">
        <v>145</v>
      </c>
      <c r="BE480" s="153">
        <f>IF(N480="základní",J480,0)</f>
        <v>0</v>
      </c>
      <c r="BF480" s="153">
        <f>IF(N480="snížená",J480,0)</f>
        <v>0</v>
      </c>
      <c r="BG480" s="153">
        <f>IF(N480="zákl. přenesená",J480,0)</f>
        <v>0</v>
      </c>
      <c r="BH480" s="153">
        <f>IF(N480="sníž. přenesená",J480,0)</f>
        <v>0</v>
      </c>
      <c r="BI480" s="153">
        <f>IF(N480="nulová",J480,0)</f>
        <v>0</v>
      </c>
      <c r="BJ480" s="19" t="s">
        <v>80</v>
      </c>
      <c r="BK480" s="153">
        <f>ROUND(I480*H480,2)</f>
        <v>0</v>
      </c>
      <c r="BL480" s="19" t="s">
        <v>238</v>
      </c>
      <c r="BM480" s="152" t="s">
        <v>1130</v>
      </c>
    </row>
    <row r="481" spans="1:65" s="2" customFormat="1" ht="24">
      <c r="A481" s="34"/>
      <c r="B481" s="140"/>
      <c r="C481" s="188" t="s">
        <v>1131</v>
      </c>
      <c r="D481" s="188" t="s">
        <v>427</v>
      </c>
      <c r="E481" s="189" t="s">
        <v>1132</v>
      </c>
      <c r="F481" s="190" t="s">
        <v>1133</v>
      </c>
      <c r="G481" s="191" t="s">
        <v>213</v>
      </c>
      <c r="H481" s="192">
        <v>2</v>
      </c>
      <c r="I481" s="193"/>
      <c r="J481" s="194">
        <f>ROUND(I481*H481,2)</f>
        <v>0</v>
      </c>
      <c r="K481" s="190" t="s">
        <v>3</v>
      </c>
      <c r="L481" s="195"/>
      <c r="M481" s="196" t="s">
        <v>3</v>
      </c>
      <c r="N481" s="197" t="s">
        <v>43</v>
      </c>
      <c r="O481" s="55"/>
      <c r="P481" s="150">
        <f>O481*H481</f>
        <v>0</v>
      </c>
      <c r="Q481" s="150">
        <v>0.0051</v>
      </c>
      <c r="R481" s="150">
        <f>Q481*H481</f>
        <v>0.0102</v>
      </c>
      <c r="S481" s="150">
        <v>0</v>
      </c>
      <c r="T481" s="151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52" t="s">
        <v>338</v>
      </c>
      <c r="AT481" s="152" t="s">
        <v>427</v>
      </c>
      <c r="AU481" s="152" t="s">
        <v>82</v>
      </c>
      <c r="AY481" s="19" t="s">
        <v>145</v>
      </c>
      <c r="BE481" s="153">
        <f>IF(N481="základní",J481,0)</f>
        <v>0</v>
      </c>
      <c r="BF481" s="153">
        <f>IF(N481="snížená",J481,0)</f>
        <v>0</v>
      </c>
      <c r="BG481" s="153">
        <f>IF(N481="zákl. přenesená",J481,0)</f>
        <v>0</v>
      </c>
      <c r="BH481" s="153">
        <f>IF(N481="sníž. přenesená",J481,0)</f>
        <v>0</v>
      </c>
      <c r="BI481" s="153">
        <f>IF(N481="nulová",J481,0)</f>
        <v>0</v>
      </c>
      <c r="BJ481" s="19" t="s">
        <v>80</v>
      </c>
      <c r="BK481" s="153">
        <f>ROUND(I481*H481,2)</f>
        <v>0</v>
      </c>
      <c r="BL481" s="19" t="s">
        <v>238</v>
      </c>
      <c r="BM481" s="152" t="s">
        <v>1134</v>
      </c>
    </row>
    <row r="482" spans="1:65" s="2" customFormat="1" ht="24">
      <c r="A482" s="34"/>
      <c r="B482" s="140"/>
      <c r="C482" s="141" t="s">
        <v>1135</v>
      </c>
      <c r="D482" s="141" t="s">
        <v>147</v>
      </c>
      <c r="E482" s="142" t="s">
        <v>1136</v>
      </c>
      <c r="F482" s="143" t="s">
        <v>1137</v>
      </c>
      <c r="G482" s="144" t="s">
        <v>235</v>
      </c>
      <c r="H482" s="145">
        <v>4.137</v>
      </c>
      <c r="I482" s="146"/>
      <c r="J482" s="147">
        <f>ROUND(I482*H482,2)</f>
        <v>0</v>
      </c>
      <c r="K482" s="143" t="s">
        <v>151</v>
      </c>
      <c r="L482" s="35"/>
      <c r="M482" s="148" t="s">
        <v>3</v>
      </c>
      <c r="N482" s="149" t="s">
        <v>43</v>
      </c>
      <c r="O482" s="55"/>
      <c r="P482" s="150">
        <f>O482*H482</f>
        <v>0</v>
      </c>
      <c r="Q482" s="150">
        <v>0.0002</v>
      </c>
      <c r="R482" s="150">
        <f>Q482*H482</f>
        <v>0.0008273999999999999</v>
      </c>
      <c r="S482" s="150">
        <v>0</v>
      </c>
      <c r="T482" s="151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52" t="s">
        <v>238</v>
      </c>
      <c r="AT482" s="152" t="s">
        <v>147</v>
      </c>
      <c r="AU482" s="152" t="s">
        <v>82</v>
      </c>
      <c r="AY482" s="19" t="s">
        <v>145</v>
      </c>
      <c r="BE482" s="153">
        <f>IF(N482="základní",J482,0)</f>
        <v>0</v>
      </c>
      <c r="BF482" s="153">
        <f>IF(N482="snížená",J482,0)</f>
        <v>0</v>
      </c>
      <c r="BG482" s="153">
        <f>IF(N482="zákl. přenesená",J482,0)</f>
        <v>0</v>
      </c>
      <c r="BH482" s="153">
        <f>IF(N482="sníž. přenesená",J482,0)</f>
        <v>0</v>
      </c>
      <c r="BI482" s="153">
        <f>IF(N482="nulová",J482,0)</f>
        <v>0</v>
      </c>
      <c r="BJ482" s="19" t="s">
        <v>80</v>
      </c>
      <c r="BK482" s="153">
        <f>ROUND(I482*H482,2)</f>
        <v>0</v>
      </c>
      <c r="BL482" s="19" t="s">
        <v>238</v>
      </c>
      <c r="BM482" s="152" t="s">
        <v>1138</v>
      </c>
    </row>
    <row r="483" spans="2:51" s="13" customFormat="1" ht="12">
      <c r="B483" s="154"/>
      <c r="D483" s="155" t="s">
        <v>154</v>
      </c>
      <c r="E483" s="156" t="s">
        <v>3</v>
      </c>
      <c r="F483" s="157" t="s">
        <v>1139</v>
      </c>
      <c r="H483" s="158">
        <v>2.46</v>
      </c>
      <c r="I483" s="159"/>
      <c r="L483" s="154"/>
      <c r="M483" s="160"/>
      <c r="N483" s="161"/>
      <c r="O483" s="161"/>
      <c r="P483" s="161"/>
      <c r="Q483" s="161"/>
      <c r="R483" s="161"/>
      <c r="S483" s="161"/>
      <c r="T483" s="162"/>
      <c r="AT483" s="156" t="s">
        <v>154</v>
      </c>
      <c r="AU483" s="156" t="s">
        <v>82</v>
      </c>
      <c r="AV483" s="13" t="s">
        <v>82</v>
      </c>
      <c r="AW483" s="13" t="s">
        <v>33</v>
      </c>
      <c r="AX483" s="13" t="s">
        <v>72</v>
      </c>
      <c r="AY483" s="156" t="s">
        <v>145</v>
      </c>
    </row>
    <row r="484" spans="2:51" s="13" customFormat="1" ht="12">
      <c r="B484" s="154"/>
      <c r="D484" s="155" t="s">
        <v>154</v>
      </c>
      <c r="E484" s="156" t="s">
        <v>3</v>
      </c>
      <c r="F484" s="157" t="s">
        <v>1140</v>
      </c>
      <c r="H484" s="158">
        <v>1.677</v>
      </c>
      <c r="I484" s="159"/>
      <c r="L484" s="154"/>
      <c r="M484" s="160"/>
      <c r="N484" s="161"/>
      <c r="O484" s="161"/>
      <c r="P484" s="161"/>
      <c r="Q484" s="161"/>
      <c r="R484" s="161"/>
      <c r="S484" s="161"/>
      <c r="T484" s="162"/>
      <c r="AT484" s="156" t="s">
        <v>154</v>
      </c>
      <c r="AU484" s="156" t="s">
        <v>82</v>
      </c>
      <c r="AV484" s="13" t="s">
        <v>82</v>
      </c>
      <c r="AW484" s="13" t="s">
        <v>33</v>
      </c>
      <c r="AX484" s="13" t="s">
        <v>72</v>
      </c>
      <c r="AY484" s="156" t="s">
        <v>145</v>
      </c>
    </row>
    <row r="485" spans="2:51" s="14" customFormat="1" ht="12">
      <c r="B485" s="163"/>
      <c r="D485" s="155" t="s">
        <v>154</v>
      </c>
      <c r="E485" s="164" t="s">
        <v>3</v>
      </c>
      <c r="F485" s="165" t="s">
        <v>166</v>
      </c>
      <c r="H485" s="166">
        <v>4.137</v>
      </c>
      <c r="I485" s="167"/>
      <c r="L485" s="163"/>
      <c r="M485" s="168"/>
      <c r="N485" s="169"/>
      <c r="O485" s="169"/>
      <c r="P485" s="169"/>
      <c r="Q485" s="169"/>
      <c r="R485" s="169"/>
      <c r="S485" s="169"/>
      <c r="T485" s="170"/>
      <c r="AT485" s="164" t="s">
        <v>154</v>
      </c>
      <c r="AU485" s="164" t="s">
        <v>82</v>
      </c>
      <c r="AV485" s="14" t="s">
        <v>152</v>
      </c>
      <c r="AW485" s="14" t="s">
        <v>33</v>
      </c>
      <c r="AX485" s="14" t="s">
        <v>80</v>
      </c>
      <c r="AY485" s="164" t="s">
        <v>145</v>
      </c>
    </row>
    <row r="486" spans="1:65" s="2" customFormat="1" ht="24">
      <c r="A486" s="34"/>
      <c r="B486" s="140"/>
      <c r="C486" s="188" t="s">
        <v>1141</v>
      </c>
      <c r="D486" s="188" t="s">
        <v>427</v>
      </c>
      <c r="E486" s="189" t="s">
        <v>1142</v>
      </c>
      <c r="F486" s="190" t="s">
        <v>1143</v>
      </c>
      <c r="G486" s="191" t="s">
        <v>235</v>
      </c>
      <c r="H486" s="192">
        <v>4.137</v>
      </c>
      <c r="I486" s="193"/>
      <c r="J486" s="194">
        <f>ROUND(I486*H486,2)</f>
        <v>0</v>
      </c>
      <c r="K486" s="190" t="s">
        <v>151</v>
      </c>
      <c r="L486" s="195"/>
      <c r="M486" s="196" t="s">
        <v>3</v>
      </c>
      <c r="N486" s="197" t="s">
        <v>43</v>
      </c>
      <c r="O486" s="55"/>
      <c r="P486" s="150">
        <f>O486*H486</f>
        <v>0</v>
      </c>
      <c r="Q486" s="150">
        <v>0.0057</v>
      </c>
      <c r="R486" s="150">
        <f>Q486*H486</f>
        <v>0.0235809</v>
      </c>
      <c r="S486" s="150">
        <v>0</v>
      </c>
      <c r="T486" s="151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52" t="s">
        <v>338</v>
      </c>
      <c r="AT486" s="152" t="s">
        <v>427</v>
      </c>
      <c r="AU486" s="152" t="s">
        <v>82</v>
      </c>
      <c r="AY486" s="19" t="s">
        <v>145</v>
      </c>
      <c r="BE486" s="153">
        <f>IF(N486="základní",J486,0)</f>
        <v>0</v>
      </c>
      <c r="BF486" s="153">
        <f>IF(N486="snížená",J486,0)</f>
        <v>0</v>
      </c>
      <c r="BG486" s="153">
        <f>IF(N486="zákl. přenesená",J486,0)</f>
        <v>0</v>
      </c>
      <c r="BH486" s="153">
        <f>IF(N486="sníž. přenesená",J486,0)</f>
        <v>0</v>
      </c>
      <c r="BI486" s="153">
        <f>IF(N486="nulová",J486,0)</f>
        <v>0</v>
      </c>
      <c r="BJ486" s="19" t="s">
        <v>80</v>
      </c>
      <c r="BK486" s="153">
        <f>ROUND(I486*H486,2)</f>
        <v>0</v>
      </c>
      <c r="BL486" s="19" t="s">
        <v>238</v>
      </c>
      <c r="BM486" s="152" t="s">
        <v>1144</v>
      </c>
    </row>
    <row r="487" spans="1:65" s="2" customFormat="1" ht="36">
      <c r="A487" s="34"/>
      <c r="B487" s="140"/>
      <c r="C487" s="141" t="s">
        <v>1145</v>
      </c>
      <c r="D487" s="141" t="s">
        <v>147</v>
      </c>
      <c r="E487" s="142" t="s">
        <v>1146</v>
      </c>
      <c r="F487" s="143" t="s">
        <v>1147</v>
      </c>
      <c r="G487" s="144" t="s">
        <v>150</v>
      </c>
      <c r="H487" s="145">
        <v>5.653</v>
      </c>
      <c r="I487" s="146"/>
      <c r="J487" s="147">
        <f>ROUND(I487*H487,2)</f>
        <v>0</v>
      </c>
      <c r="K487" s="143" t="s">
        <v>151</v>
      </c>
      <c r="L487" s="35"/>
      <c r="M487" s="148" t="s">
        <v>3</v>
      </c>
      <c r="N487" s="149" t="s">
        <v>43</v>
      </c>
      <c r="O487" s="55"/>
      <c r="P487" s="150">
        <f>O487*H487</f>
        <v>0</v>
      </c>
      <c r="Q487" s="150">
        <v>0.00049</v>
      </c>
      <c r="R487" s="150">
        <f>Q487*H487</f>
        <v>0.0027699699999999996</v>
      </c>
      <c r="S487" s="150">
        <v>0</v>
      </c>
      <c r="T487" s="151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52" t="s">
        <v>238</v>
      </c>
      <c r="AT487" s="152" t="s">
        <v>147</v>
      </c>
      <c r="AU487" s="152" t="s">
        <v>82</v>
      </c>
      <c r="AY487" s="19" t="s">
        <v>145</v>
      </c>
      <c r="BE487" s="153">
        <f>IF(N487="základní",J487,0)</f>
        <v>0</v>
      </c>
      <c r="BF487" s="153">
        <f>IF(N487="snížená",J487,0)</f>
        <v>0</v>
      </c>
      <c r="BG487" s="153">
        <f>IF(N487="zákl. přenesená",J487,0)</f>
        <v>0</v>
      </c>
      <c r="BH487" s="153">
        <f>IF(N487="sníž. přenesená",J487,0)</f>
        <v>0</v>
      </c>
      <c r="BI487" s="153">
        <f>IF(N487="nulová",J487,0)</f>
        <v>0</v>
      </c>
      <c r="BJ487" s="19" t="s">
        <v>80</v>
      </c>
      <c r="BK487" s="153">
        <f>ROUND(I487*H487,2)</f>
        <v>0</v>
      </c>
      <c r="BL487" s="19" t="s">
        <v>238</v>
      </c>
      <c r="BM487" s="152" t="s">
        <v>1148</v>
      </c>
    </row>
    <row r="488" spans="2:51" s="13" customFormat="1" ht="12">
      <c r="B488" s="154"/>
      <c r="D488" s="155" t="s">
        <v>154</v>
      </c>
      <c r="E488" s="156" t="s">
        <v>3</v>
      </c>
      <c r="F488" s="157" t="s">
        <v>1149</v>
      </c>
      <c r="H488" s="158">
        <v>0.23</v>
      </c>
      <c r="I488" s="159"/>
      <c r="L488" s="154"/>
      <c r="M488" s="160"/>
      <c r="N488" s="161"/>
      <c r="O488" s="161"/>
      <c r="P488" s="161"/>
      <c r="Q488" s="161"/>
      <c r="R488" s="161"/>
      <c r="S488" s="161"/>
      <c r="T488" s="162"/>
      <c r="AT488" s="156" t="s">
        <v>154</v>
      </c>
      <c r="AU488" s="156" t="s">
        <v>82</v>
      </c>
      <c r="AV488" s="13" t="s">
        <v>82</v>
      </c>
      <c r="AW488" s="13" t="s">
        <v>33</v>
      </c>
      <c r="AX488" s="13" t="s">
        <v>72</v>
      </c>
      <c r="AY488" s="156" t="s">
        <v>145</v>
      </c>
    </row>
    <row r="489" spans="2:51" s="13" customFormat="1" ht="12">
      <c r="B489" s="154"/>
      <c r="D489" s="155" t="s">
        <v>154</v>
      </c>
      <c r="E489" s="156" t="s">
        <v>3</v>
      </c>
      <c r="F489" s="157" t="s">
        <v>1150</v>
      </c>
      <c r="H489" s="158">
        <v>3.056</v>
      </c>
      <c r="I489" s="159"/>
      <c r="L489" s="154"/>
      <c r="M489" s="160"/>
      <c r="N489" s="161"/>
      <c r="O489" s="161"/>
      <c r="P489" s="161"/>
      <c r="Q489" s="161"/>
      <c r="R489" s="161"/>
      <c r="S489" s="161"/>
      <c r="T489" s="162"/>
      <c r="AT489" s="156" t="s">
        <v>154</v>
      </c>
      <c r="AU489" s="156" t="s">
        <v>82</v>
      </c>
      <c r="AV489" s="13" t="s">
        <v>82</v>
      </c>
      <c r="AW489" s="13" t="s">
        <v>33</v>
      </c>
      <c r="AX489" s="13" t="s">
        <v>72</v>
      </c>
      <c r="AY489" s="156" t="s">
        <v>145</v>
      </c>
    </row>
    <row r="490" spans="2:51" s="13" customFormat="1" ht="12">
      <c r="B490" s="154"/>
      <c r="D490" s="155" t="s">
        <v>154</v>
      </c>
      <c r="E490" s="156" t="s">
        <v>3</v>
      </c>
      <c r="F490" s="157" t="s">
        <v>1151</v>
      </c>
      <c r="H490" s="158">
        <v>2.367</v>
      </c>
      <c r="I490" s="159"/>
      <c r="L490" s="154"/>
      <c r="M490" s="160"/>
      <c r="N490" s="161"/>
      <c r="O490" s="161"/>
      <c r="P490" s="161"/>
      <c r="Q490" s="161"/>
      <c r="R490" s="161"/>
      <c r="S490" s="161"/>
      <c r="T490" s="162"/>
      <c r="AT490" s="156" t="s">
        <v>154</v>
      </c>
      <c r="AU490" s="156" t="s">
        <v>82</v>
      </c>
      <c r="AV490" s="13" t="s">
        <v>82</v>
      </c>
      <c r="AW490" s="13" t="s">
        <v>33</v>
      </c>
      <c r="AX490" s="13" t="s">
        <v>72</v>
      </c>
      <c r="AY490" s="156" t="s">
        <v>145</v>
      </c>
    </row>
    <row r="491" spans="2:51" s="14" customFormat="1" ht="12">
      <c r="B491" s="163"/>
      <c r="D491" s="155" t="s">
        <v>154</v>
      </c>
      <c r="E491" s="164" t="s">
        <v>3</v>
      </c>
      <c r="F491" s="165" t="s">
        <v>166</v>
      </c>
      <c r="H491" s="166">
        <v>5.653</v>
      </c>
      <c r="I491" s="167"/>
      <c r="L491" s="163"/>
      <c r="M491" s="168"/>
      <c r="N491" s="169"/>
      <c r="O491" s="169"/>
      <c r="P491" s="169"/>
      <c r="Q491" s="169"/>
      <c r="R491" s="169"/>
      <c r="S491" s="169"/>
      <c r="T491" s="170"/>
      <c r="AT491" s="164" t="s">
        <v>154</v>
      </c>
      <c r="AU491" s="164" t="s">
        <v>82</v>
      </c>
      <c r="AV491" s="14" t="s">
        <v>152</v>
      </c>
      <c r="AW491" s="14" t="s">
        <v>33</v>
      </c>
      <c r="AX491" s="14" t="s">
        <v>80</v>
      </c>
      <c r="AY491" s="164" t="s">
        <v>145</v>
      </c>
    </row>
    <row r="492" spans="1:65" s="2" customFormat="1" ht="24">
      <c r="A492" s="34"/>
      <c r="B492" s="140"/>
      <c r="C492" s="188" t="s">
        <v>1152</v>
      </c>
      <c r="D492" s="188" t="s">
        <v>427</v>
      </c>
      <c r="E492" s="189" t="s">
        <v>1153</v>
      </c>
      <c r="F492" s="190" t="s">
        <v>1154</v>
      </c>
      <c r="G492" s="191" t="s">
        <v>150</v>
      </c>
      <c r="H492" s="192">
        <v>5.653</v>
      </c>
      <c r="I492" s="193"/>
      <c r="J492" s="194">
        <f>ROUND(I492*H492,2)</f>
        <v>0</v>
      </c>
      <c r="K492" s="190" t="s">
        <v>3</v>
      </c>
      <c r="L492" s="195"/>
      <c r="M492" s="196" t="s">
        <v>3</v>
      </c>
      <c r="N492" s="197" t="s">
        <v>43</v>
      </c>
      <c r="O492" s="55"/>
      <c r="P492" s="150">
        <f>O492*H492</f>
        <v>0</v>
      </c>
      <c r="Q492" s="150">
        <v>0.0235</v>
      </c>
      <c r="R492" s="150">
        <f>Q492*H492</f>
        <v>0.13284549999999998</v>
      </c>
      <c r="S492" s="150">
        <v>0</v>
      </c>
      <c r="T492" s="151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52" t="s">
        <v>338</v>
      </c>
      <c r="AT492" s="152" t="s">
        <v>427</v>
      </c>
      <c r="AU492" s="152" t="s">
        <v>82</v>
      </c>
      <c r="AY492" s="19" t="s">
        <v>145</v>
      </c>
      <c r="BE492" s="153">
        <f>IF(N492="základní",J492,0)</f>
        <v>0</v>
      </c>
      <c r="BF492" s="153">
        <f>IF(N492="snížená",J492,0)</f>
        <v>0</v>
      </c>
      <c r="BG492" s="153">
        <f>IF(N492="zákl. přenesená",J492,0)</f>
        <v>0</v>
      </c>
      <c r="BH492" s="153">
        <f>IF(N492="sníž. přenesená",J492,0)</f>
        <v>0</v>
      </c>
      <c r="BI492" s="153">
        <f>IF(N492="nulová",J492,0)</f>
        <v>0</v>
      </c>
      <c r="BJ492" s="19" t="s">
        <v>80</v>
      </c>
      <c r="BK492" s="153">
        <f>ROUND(I492*H492,2)</f>
        <v>0</v>
      </c>
      <c r="BL492" s="19" t="s">
        <v>238</v>
      </c>
      <c r="BM492" s="152" t="s">
        <v>1155</v>
      </c>
    </row>
    <row r="493" spans="1:65" s="2" customFormat="1" ht="12">
      <c r="A493" s="34"/>
      <c r="B493" s="140"/>
      <c r="C493" s="141" t="s">
        <v>1156</v>
      </c>
      <c r="D493" s="141" t="s">
        <v>147</v>
      </c>
      <c r="E493" s="142" t="s">
        <v>1157</v>
      </c>
      <c r="F493" s="143" t="s">
        <v>1158</v>
      </c>
      <c r="G493" s="144" t="s">
        <v>150</v>
      </c>
      <c r="H493" s="145">
        <v>2.262</v>
      </c>
      <c r="I493" s="146"/>
      <c r="J493" s="147">
        <f>ROUND(I493*H493,2)</f>
        <v>0</v>
      </c>
      <c r="K493" s="143" t="s">
        <v>151</v>
      </c>
      <c r="L493" s="35"/>
      <c r="M493" s="148" t="s">
        <v>3</v>
      </c>
      <c r="N493" s="149" t="s">
        <v>43</v>
      </c>
      <c r="O493" s="55"/>
      <c r="P493" s="150">
        <f>O493*H493</f>
        <v>0</v>
      </c>
      <c r="Q493" s="150">
        <v>9E-05</v>
      </c>
      <c r="R493" s="150">
        <f>Q493*H493</f>
        <v>0.00020358000000000003</v>
      </c>
      <c r="S493" s="150">
        <v>0</v>
      </c>
      <c r="T493" s="151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52" t="s">
        <v>238</v>
      </c>
      <c r="AT493" s="152" t="s">
        <v>147</v>
      </c>
      <c r="AU493" s="152" t="s">
        <v>82</v>
      </c>
      <c r="AY493" s="19" t="s">
        <v>145</v>
      </c>
      <c r="BE493" s="153">
        <f>IF(N493="základní",J493,0)</f>
        <v>0</v>
      </c>
      <c r="BF493" s="153">
        <f>IF(N493="snížená",J493,0)</f>
        <v>0</v>
      </c>
      <c r="BG493" s="153">
        <f>IF(N493="zákl. přenesená",J493,0)</f>
        <v>0</v>
      </c>
      <c r="BH493" s="153">
        <f>IF(N493="sníž. přenesená",J493,0)</f>
        <v>0</v>
      </c>
      <c r="BI493" s="153">
        <f>IF(N493="nulová",J493,0)</f>
        <v>0</v>
      </c>
      <c r="BJ493" s="19" t="s">
        <v>80</v>
      </c>
      <c r="BK493" s="153">
        <f>ROUND(I493*H493,2)</f>
        <v>0</v>
      </c>
      <c r="BL493" s="19" t="s">
        <v>238</v>
      </c>
      <c r="BM493" s="152" t="s">
        <v>1159</v>
      </c>
    </row>
    <row r="494" spans="2:51" s="13" customFormat="1" ht="12">
      <c r="B494" s="154"/>
      <c r="D494" s="155" t="s">
        <v>154</v>
      </c>
      <c r="E494" s="156" t="s">
        <v>3</v>
      </c>
      <c r="F494" s="157" t="s">
        <v>1160</v>
      </c>
      <c r="H494" s="158">
        <v>2.262</v>
      </c>
      <c r="I494" s="159"/>
      <c r="L494" s="154"/>
      <c r="M494" s="160"/>
      <c r="N494" s="161"/>
      <c r="O494" s="161"/>
      <c r="P494" s="161"/>
      <c r="Q494" s="161"/>
      <c r="R494" s="161"/>
      <c r="S494" s="161"/>
      <c r="T494" s="162"/>
      <c r="AT494" s="156" t="s">
        <v>154</v>
      </c>
      <c r="AU494" s="156" t="s">
        <v>82</v>
      </c>
      <c r="AV494" s="13" t="s">
        <v>82</v>
      </c>
      <c r="AW494" s="13" t="s">
        <v>33</v>
      </c>
      <c r="AX494" s="13" t="s">
        <v>80</v>
      </c>
      <c r="AY494" s="156" t="s">
        <v>145</v>
      </c>
    </row>
    <row r="495" spans="1:65" s="2" customFormat="1" ht="12">
      <c r="A495" s="34"/>
      <c r="B495" s="140"/>
      <c r="C495" s="188" t="s">
        <v>1161</v>
      </c>
      <c r="D495" s="188" t="s">
        <v>427</v>
      </c>
      <c r="E495" s="189" t="s">
        <v>1162</v>
      </c>
      <c r="F495" s="190" t="s">
        <v>1163</v>
      </c>
      <c r="G495" s="191" t="s">
        <v>213</v>
      </c>
      <c r="H495" s="192">
        <v>1</v>
      </c>
      <c r="I495" s="193"/>
      <c r="J495" s="194">
        <f>ROUND(I495*H495,2)</f>
        <v>0</v>
      </c>
      <c r="K495" s="190" t="s">
        <v>3</v>
      </c>
      <c r="L495" s="195"/>
      <c r="M495" s="196" t="s">
        <v>3</v>
      </c>
      <c r="N495" s="197" t="s">
        <v>43</v>
      </c>
      <c r="O495" s="55"/>
      <c r="P495" s="150">
        <f>O495*H495</f>
        <v>0</v>
      </c>
      <c r="Q495" s="150">
        <v>0</v>
      </c>
      <c r="R495" s="150">
        <f>Q495*H495</f>
        <v>0</v>
      </c>
      <c r="S495" s="150">
        <v>0</v>
      </c>
      <c r="T495" s="151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52" t="s">
        <v>338</v>
      </c>
      <c r="AT495" s="152" t="s">
        <v>427</v>
      </c>
      <c r="AU495" s="152" t="s">
        <v>82</v>
      </c>
      <c r="AY495" s="19" t="s">
        <v>145</v>
      </c>
      <c r="BE495" s="153">
        <f>IF(N495="základní",J495,0)</f>
        <v>0</v>
      </c>
      <c r="BF495" s="153">
        <f>IF(N495="snížená",J495,0)</f>
        <v>0</v>
      </c>
      <c r="BG495" s="153">
        <f>IF(N495="zákl. přenesená",J495,0)</f>
        <v>0</v>
      </c>
      <c r="BH495" s="153">
        <f>IF(N495="sníž. přenesená",J495,0)</f>
        <v>0</v>
      </c>
      <c r="BI495" s="153">
        <f>IF(N495="nulová",J495,0)</f>
        <v>0</v>
      </c>
      <c r="BJ495" s="19" t="s">
        <v>80</v>
      </c>
      <c r="BK495" s="153">
        <f>ROUND(I495*H495,2)</f>
        <v>0</v>
      </c>
      <c r="BL495" s="19" t="s">
        <v>238</v>
      </c>
      <c r="BM495" s="152" t="s">
        <v>1164</v>
      </c>
    </row>
    <row r="496" spans="1:47" s="2" customFormat="1" ht="29.25">
      <c r="A496" s="34"/>
      <c r="B496" s="35"/>
      <c r="C496" s="34"/>
      <c r="D496" s="155" t="s">
        <v>202</v>
      </c>
      <c r="E496" s="34"/>
      <c r="F496" s="171" t="s">
        <v>1165</v>
      </c>
      <c r="G496" s="34"/>
      <c r="H496" s="34"/>
      <c r="I496" s="172"/>
      <c r="J496" s="34"/>
      <c r="K496" s="34"/>
      <c r="L496" s="35"/>
      <c r="M496" s="173"/>
      <c r="N496" s="174"/>
      <c r="O496" s="55"/>
      <c r="P496" s="55"/>
      <c r="Q496" s="55"/>
      <c r="R496" s="55"/>
      <c r="S496" s="55"/>
      <c r="T496" s="56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9" t="s">
        <v>202</v>
      </c>
      <c r="AU496" s="19" t="s">
        <v>82</v>
      </c>
    </row>
    <row r="497" spans="2:51" s="13" customFormat="1" ht="12">
      <c r="B497" s="154"/>
      <c r="D497" s="155" t="s">
        <v>154</v>
      </c>
      <c r="E497" s="156" t="s">
        <v>3</v>
      </c>
      <c r="F497" s="157" t="s">
        <v>1166</v>
      </c>
      <c r="H497" s="158">
        <v>1</v>
      </c>
      <c r="I497" s="159"/>
      <c r="L497" s="154"/>
      <c r="M497" s="160"/>
      <c r="N497" s="161"/>
      <c r="O497" s="161"/>
      <c r="P497" s="161"/>
      <c r="Q497" s="161"/>
      <c r="R497" s="161"/>
      <c r="S497" s="161"/>
      <c r="T497" s="162"/>
      <c r="AT497" s="156" t="s">
        <v>154</v>
      </c>
      <c r="AU497" s="156" t="s">
        <v>82</v>
      </c>
      <c r="AV497" s="13" t="s">
        <v>82</v>
      </c>
      <c r="AW497" s="13" t="s">
        <v>33</v>
      </c>
      <c r="AX497" s="13" t="s">
        <v>80</v>
      </c>
      <c r="AY497" s="156" t="s">
        <v>145</v>
      </c>
    </row>
    <row r="498" spans="1:65" s="2" customFormat="1" ht="24">
      <c r="A498" s="34"/>
      <c r="B498" s="140"/>
      <c r="C498" s="141" t="s">
        <v>1167</v>
      </c>
      <c r="D498" s="141" t="s">
        <v>147</v>
      </c>
      <c r="E498" s="142" t="s">
        <v>1168</v>
      </c>
      <c r="F498" s="143" t="s">
        <v>1169</v>
      </c>
      <c r="G498" s="144" t="s">
        <v>235</v>
      </c>
      <c r="H498" s="145">
        <v>3.39</v>
      </c>
      <c r="I498" s="146"/>
      <c r="J498" s="147">
        <f>ROUND(I498*H498,2)</f>
        <v>0</v>
      </c>
      <c r="K498" s="143" t="s">
        <v>151</v>
      </c>
      <c r="L498" s="35"/>
      <c r="M498" s="148" t="s">
        <v>3</v>
      </c>
      <c r="N498" s="149" t="s">
        <v>43</v>
      </c>
      <c r="O498" s="55"/>
      <c r="P498" s="150">
        <f>O498*H498</f>
        <v>0</v>
      </c>
      <c r="Q498" s="150">
        <v>0</v>
      </c>
      <c r="R498" s="150">
        <f>Q498*H498</f>
        <v>0</v>
      </c>
      <c r="S498" s="150">
        <v>0</v>
      </c>
      <c r="T498" s="151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52" t="s">
        <v>238</v>
      </c>
      <c r="AT498" s="152" t="s">
        <v>147</v>
      </c>
      <c r="AU498" s="152" t="s">
        <v>82</v>
      </c>
      <c r="AY498" s="19" t="s">
        <v>145</v>
      </c>
      <c r="BE498" s="153">
        <f>IF(N498="základní",J498,0)</f>
        <v>0</v>
      </c>
      <c r="BF498" s="153">
        <f>IF(N498="snížená",J498,0)</f>
        <v>0</v>
      </c>
      <c r="BG498" s="153">
        <f>IF(N498="zákl. přenesená",J498,0)</f>
        <v>0</v>
      </c>
      <c r="BH498" s="153">
        <f>IF(N498="sníž. přenesená",J498,0)</f>
        <v>0</v>
      </c>
      <c r="BI498" s="153">
        <f>IF(N498="nulová",J498,0)</f>
        <v>0</v>
      </c>
      <c r="BJ498" s="19" t="s">
        <v>80</v>
      </c>
      <c r="BK498" s="153">
        <f>ROUND(I498*H498,2)</f>
        <v>0</v>
      </c>
      <c r="BL498" s="19" t="s">
        <v>238</v>
      </c>
      <c r="BM498" s="152" t="s">
        <v>1170</v>
      </c>
    </row>
    <row r="499" spans="1:65" s="2" customFormat="1" ht="12">
      <c r="A499" s="34"/>
      <c r="B499" s="140"/>
      <c r="C499" s="188" t="s">
        <v>1171</v>
      </c>
      <c r="D499" s="188" t="s">
        <v>427</v>
      </c>
      <c r="E499" s="189" t="s">
        <v>1172</v>
      </c>
      <c r="F499" s="190" t="s">
        <v>1173</v>
      </c>
      <c r="G499" s="191" t="s">
        <v>235</v>
      </c>
      <c r="H499" s="192">
        <v>3.39</v>
      </c>
      <c r="I499" s="193"/>
      <c r="J499" s="194">
        <f>ROUND(I499*H499,2)</f>
        <v>0</v>
      </c>
      <c r="K499" s="190" t="s">
        <v>3</v>
      </c>
      <c r="L499" s="195"/>
      <c r="M499" s="196" t="s">
        <v>3</v>
      </c>
      <c r="N499" s="197" t="s">
        <v>43</v>
      </c>
      <c r="O499" s="55"/>
      <c r="P499" s="150">
        <f>O499*H499</f>
        <v>0</v>
      </c>
      <c r="Q499" s="150">
        <v>0.0061</v>
      </c>
      <c r="R499" s="150">
        <f>Q499*H499</f>
        <v>0.020679000000000003</v>
      </c>
      <c r="S499" s="150">
        <v>0</v>
      </c>
      <c r="T499" s="151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52" t="s">
        <v>338</v>
      </c>
      <c r="AT499" s="152" t="s">
        <v>427</v>
      </c>
      <c r="AU499" s="152" t="s">
        <v>82</v>
      </c>
      <c r="AY499" s="19" t="s">
        <v>145</v>
      </c>
      <c r="BE499" s="153">
        <f>IF(N499="základní",J499,0)</f>
        <v>0</v>
      </c>
      <c r="BF499" s="153">
        <f>IF(N499="snížená",J499,0)</f>
        <v>0</v>
      </c>
      <c r="BG499" s="153">
        <f>IF(N499="zákl. přenesená",J499,0)</f>
        <v>0</v>
      </c>
      <c r="BH499" s="153">
        <f>IF(N499="sníž. přenesená",J499,0)</f>
        <v>0</v>
      </c>
      <c r="BI499" s="153">
        <f>IF(N499="nulová",J499,0)</f>
        <v>0</v>
      </c>
      <c r="BJ499" s="19" t="s">
        <v>80</v>
      </c>
      <c r="BK499" s="153">
        <f>ROUND(I499*H499,2)</f>
        <v>0</v>
      </c>
      <c r="BL499" s="19" t="s">
        <v>238</v>
      </c>
      <c r="BM499" s="152" t="s">
        <v>1174</v>
      </c>
    </row>
    <row r="500" spans="2:51" s="13" customFormat="1" ht="22.5">
      <c r="B500" s="154"/>
      <c r="D500" s="155" t="s">
        <v>154</v>
      </c>
      <c r="E500" s="156" t="s">
        <v>3</v>
      </c>
      <c r="F500" s="157" t="s">
        <v>1175</v>
      </c>
      <c r="H500" s="158">
        <v>3.39</v>
      </c>
      <c r="I500" s="159"/>
      <c r="L500" s="154"/>
      <c r="M500" s="160"/>
      <c r="N500" s="161"/>
      <c r="O500" s="161"/>
      <c r="P500" s="161"/>
      <c r="Q500" s="161"/>
      <c r="R500" s="161"/>
      <c r="S500" s="161"/>
      <c r="T500" s="162"/>
      <c r="AT500" s="156" t="s">
        <v>154</v>
      </c>
      <c r="AU500" s="156" t="s">
        <v>82</v>
      </c>
      <c r="AV500" s="13" t="s">
        <v>82</v>
      </c>
      <c r="AW500" s="13" t="s">
        <v>33</v>
      </c>
      <c r="AX500" s="13" t="s">
        <v>80</v>
      </c>
      <c r="AY500" s="156" t="s">
        <v>145</v>
      </c>
    </row>
    <row r="501" spans="1:65" s="2" customFormat="1" ht="24">
      <c r="A501" s="34"/>
      <c r="B501" s="140"/>
      <c r="C501" s="141" t="s">
        <v>1176</v>
      </c>
      <c r="D501" s="141" t="s">
        <v>147</v>
      </c>
      <c r="E501" s="142" t="s">
        <v>1177</v>
      </c>
      <c r="F501" s="143" t="s">
        <v>1178</v>
      </c>
      <c r="G501" s="144" t="s">
        <v>213</v>
      </c>
      <c r="H501" s="145">
        <v>2</v>
      </c>
      <c r="I501" s="146"/>
      <c r="J501" s="147">
        <f>ROUND(I501*H501,2)</f>
        <v>0</v>
      </c>
      <c r="K501" s="143" t="s">
        <v>151</v>
      </c>
      <c r="L501" s="35"/>
      <c r="M501" s="148" t="s">
        <v>3</v>
      </c>
      <c r="N501" s="149" t="s">
        <v>43</v>
      </c>
      <c r="O501" s="55"/>
      <c r="P501" s="150">
        <f>O501*H501</f>
        <v>0</v>
      </c>
      <c r="Q501" s="150">
        <v>0</v>
      </c>
      <c r="R501" s="150">
        <f>Q501*H501</f>
        <v>0</v>
      </c>
      <c r="S501" s="150">
        <v>0</v>
      </c>
      <c r="T501" s="151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52" t="s">
        <v>238</v>
      </c>
      <c r="AT501" s="152" t="s">
        <v>147</v>
      </c>
      <c r="AU501" s="152" t="s">
        <v>82</v>
      </c>
      <c r="AY501" s="19" t="s">
        <v>145</v>
      </c>
      <c r="BE501" s="153">
        <f>IF(N501="základní",J501,0)</f>
        <v>0</v>
      </c>
      <c r="BF501" s="153">
        <f>IF(N501="snížená",J501,0)</f>
        <v>0</v>
      </c>
      <c r="BG501" s="153">
        <f>IF(N501="zákl. přenesená",J501,0)</f>
        <v>0</v>
      </c>
      <c r="BH501" s="153">
        <f>IF(N501="sníž. přenesená",J501,0)</f>
        <v>0</v>
      </c>
      <c r="BI501" s="153">
        <f>IF(N501="nulová",J501,0)</f>
        <v>0</v>
      </c>
      <c r="BJ501" s="19" t="s">
        <v>80</v>
      </c>
      <c r="BK501" s="153">
        <f>ROUND(I501*H501,2)</f>
        <v>0</v>
      </c>
      <c r="BL501" s="19" t="s">
        <v>238</v>
      </c>
      <c r="BM501" s="152" t="s">
        <v>1179</v>
      </c>
    </row>
    <row r="502" spans="1:65" s="2" customFormat="1" ht="24">
      <c r="A502" s="34"/>
      <c r="B502" s="140"/>
      <c r="C502" s="188" t="s">
        <v>1180</v>
      </c>
      <c r="D502" s="188" t="s">
        <v>427</v>
      </c>
      <c r="E502" s="189" t="s">
        <v>1181</v>
      </c>
      <c r="F502" s="190" t="s">
        <v>1182</v>
      </c>
      <c r="G502" s="191" t="s">
        <v>213</v>
      </c>
      <c r="H502" s="192">
        <v>2</v>
      </c>
      <c r="I502" s="193"/>
      <c r="J502" s="194">
        <f>ROUND(I502*H502,2)</f>
        <v>0</v>
      </c>
      <c r="K502" s="190" t="s">
        <v>3</v>
      </c>
      <c r="L502" s="195"/>
      <c r="M502" s="196" t="s">
        <v>3</v>
      </c>
      <c r="N502" s="197" t="s">
        <v>43</v>
      </c>
      <c r="O502" s="55"/>
      <c r="P502" s="150">
        <f>O502*H502</f>
        <v>0</v>
      </c>
      <c r="Q502" s="150">
        <v>0.0192</v>
      </c>
      <c r="R502" s="150">
        <f>Q502*H502</f>
        <v>0.0384</v>
      </c>
      <c r="S502" s="150">
        <v>0</v>
      </c>
      <c r="T502" s="151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52" t="s">
        <v>338</v>
      </c>
      <c r="AT502" s="152" t="s">
        <v>427</v>
      </c>
      <c r="AU502" s="152" t="s">
        <v>82</v>
      </c>
      <c r="AY502" s="19" t="s">
        <v>145</v>
      </c>
      <c r="BE502" s="153">
        <f>IF(N502="základní",J502,0)</f>
        <v>0</v>
      </c>
      <c r="BF502" s="153">
        <f>IF(N502="snížená",J502,0)</f>
        <v>0</v>
      </c>
      <c r="BG502" s="153">
        <f>IF(N502="zákl. přenesená",J502,0)</f>
        <v>0</v>
      </c>
      <c r="BH502" s="153">
        <f>IF(N502="sníž. přenesená",J502,0)</f>
        <v>0</v>
      </c>
      <c r="BI502" s="153">
        <f>IF(N502="nulová",J502,0)</f>
        <v>0</v>
      </c>
      <c r="BJ502" s="19" t="s">
        <v>80</v>
      </c>
      <c r="BK502" s="153">
        <f>ROUND(I502*H502,2)</f>
        <v>0</v>
      </c>
      <c r="BL502" s="19" t="s">
        <v>238</v>
      </c>
      <c r="BM502" s="152" t="s">
        <v>1183</v>
      </c>
    </row>
    <row r="503" spans="1:47" s="2" customFormat="1" ht="19.5">
      <c r="A503" s="34"/>
      <c r="B503" s="35"/>
      <c r="C503" s="34"/>
      <c r="D503" s="155" t="s">
        <v>202</v>
      </c>
      <c r="E503" s="34"/>
      <c r="F503" s="171" t="s">
        <v>1184</v>
      </c>
      <c r="G503" s="34"/>
      <c r="H503" s="34"/>
      <c r="I503" s="172"/>
      <c r="J503" s="34"/>
      <c r="K503" s="34"/>
      <c r="L503" s="35"/>
      <c r="M503" s="173"/>
      <c r="N503" s="174"/>
      <c r="O503" s="55"/>
      <c r="P503" s="55"/>
      <c r="Q503" s="55"/>
      <c r="R503" s="55"/>
      <c r="S503" s="55"/>
      <c r="T503" s="56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9" t="s">
        <v>202</v>
      </c>
      <c r="AU503" s="19" t="s">
        <v>82</v>
      </c>
    </row>
    <row r="504" spans="2:51" s="13" customFormat="1" ht="12">
      <c r="B504" s="154"/>
      <c r="D504" s="155" t="s">
        <v>154</v>
      </c>
      <c r="E504" s="156" t="s">
        <v>3</v>
      </c>
      <c r="F504" s="157" t="s">
        <v>1185</v>
      </c>
      <c r="H504" s="158">
        <v>2</v>
      </c>
      <c r="I504" s="159"/>
      <c r="L504" s="154"/>
      <c r="M504" s="160"/>
      <c r="N504" s="161"/>
      <c r="O504" s="161"/>
      <c r="P504" s="161"/>
      <c r="Q504" s="161"/>
      <c r="R504" s="161"/>
      <c r="S504" s="161"/>
      <c r="T504" s="162"/>
      <c r="AT504" s="156" t="s">
        <v>154</v>
      </c>
      <c r="AU504" s="156" t="s">
        <v>82</v>
      </c>
      <c r="AV504" s="13" t="s">
        <v>82</v>
      </c>
      <c r="AW504" s="13" t="s">
        <v>33</v>
      </c>
      <c r="AX504" s="13" t="s">
        <v>80</v>
      </c>
      <c r="AY504" s="156" t="s">
        <v>145</v>
      </c>
    </row>
    <row r="505" spans="1:65" s="2" customFormat="1" ht="24">
      <c r="A505" s="34"/>
      <c r="B505" s="140"/>
      <c r="C505" s="141" t="s">
        <v>1186</v>
      </c>
      <c r="D505" s="141" t="s">
        <v>147</v>
      </c>
      <c r="E505" s="142" t="s">
        <v>1187</v>
      </c>
      <c r="F505" s="143" t="s">
        <v>1188</v>
      </c>
      <c r="G505" s="144" t="s">
        <v>235</v>
      </c>
      <c r="H505" s="145">
        <v>1.56</v>
      </c>
      <c r="I505" s="146"/>
      <c r="J505" s="147">
        <f>ROUND(I505*H505,2)</f>
        <v>0</v>
      </c>
      <c r="K505" s="143" t="s">
        <v>3</v>
      </c>
      <c r="L505" s="35"/>
      <c r="M505" s="148" t="s">
        <v>3</v>
      </c>
      <c r="N505" s="149" t="s">
        <v>43</v>
      </c>
      <c r="O505" s="55"/>
      <c r="P505" s="150">
        <f>O505*H505</f>
        <v>0</v>
      </c>
      <c r="Q505" s="150">
        <v>0</v>
      </c>
      <c r="R505" s="150">
        <f>Q505*H505</f>
        <v>0</v>
      </c>
      <c r="S505" s="150">
        <v>0</v>
      </c>
      <c r="T505" s="151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52" t="s">
        <v>238</v>
      </c>
      <c r="AT505" s="152" t="s">
        <v>147</v>
      </c>
      <c r="AU505" s="152" t="s">
        <v>82</v>
      </c>
      <c r="AY505" s="19" t="s">
        <v>145</v>
      </c>
      <c r="BE505" s="153">
        <f>IF(N505="základní",J505,0)</f>
        <v>0</v>
      </c>
      <c r="BF505" s="153">
        <f>IF(N505="snížená",J505,0)</f>
        <v>0</v>
      </c>
      <c r="BG505" s="153">
        <f>IF(N505="zákl. přenesená",J505,0)</f>
        <v>0</v>
      </c>
      <c r="BH505" s="153">
        <f>IF(N505="sníž. přenesená",J505,0)</f>
        <v>0</v>
      </c>
      <c r="BI505" s="153">
        <f>IF(N505="nulová",J505,0)</f>
        <v>0</v>
      </c>
      <c r="BJ505" s="19" t="s">
        <v>80</v>
      </c>
      <c r="BK505" s="153">
        <f>ROUND(I505*H505,2)</f>
        <v>0</v>
      </c>
      <c r="BL505" s="19" t="s">
        <v>238</v>
      </c>
      <c r="BM505" s="152" t="s">
        <v>1189</v>
      </c>
    </row>
    <row r="506" spans="2:51" s="13" customFormat="1" ht="12">
      <c r="B506" s="154"/>
      <c r="D506" s="155" t="s">
        <v>154</v>
      </c>
      <c r="E506" s="156" t="s">
        <v>3</v>
      </c>
      <c r="F506" s="157" t="s">
        <v>1190</v>
      </c>
      <c r="H506" s="158">
        <v>1.56</v>
      </c>
      <c r="I506" s="159"/>
      <c r="L506" s="154"/>
      <c r="M506" s="160"/>
      <c r="N506" s="161"/>
      <c r="O506" s="161"/>
      <c r="P506" s="161"/>
      <c r="Q506" s="161"/>
      <c r="R506" s="161"/>
      <c r="S506" s="161"/>
      <c r="T506" s="162"/>
      <c r="AT506" s="156" t="s">
        <v>154</v>
      </c>
      <c r="AU506" s="156" t="s">
        <v>82</v>
      </c>
      <c r="AV506" s="13" t="s">
        <v>82</v>
      </c>
      <c r="AW506" s="13" t="s">
        <v>33</v>
      </c>
      <c r="AX506" s="13" t="s">
        <v>80</v>
      </c>
      <c r="AY506" s="156" t="s">
        <v>145</v>
      </c>
    </row>
    <row r="507" spans="1:65" s="2" customFormat="1" ht="24">
      <c r="A507" s="34"/>
      <c r="B507" s="140"/>
      <c r="C507" s="141" t="s">
        <v>1191</v>
      </c>
      <c r="D507" s="141" t="s">
        <v>147</v>
      </c>
      <c r="E507" s="142" t="s">
        <v>1192</v>
      </c>
      <c r="F507" s="143" t="s">
        <v>1193</v>
      </c>
      <c r="G507" s="144" t="s">
        <v>235</v>
      </c>
      <c r="H507" s="145">
        <v>23.41</v>
      </c>
      <c r="I507" s="146"/>
      <c r="J507" s="147">
        <f>ROUND(I507*H507,2)</f>
        <v>0</v>
      </c>
      <c r="K507" s="143" t="s">
        <v>151</v>
      </c>
      <c r="L507" s="35"/>
      <c r="M507" s="148" t="s">
        <v>3</v>
      </c>
      <c r="N507" s="149" t="s">
        <v>43</v>
      </c>
      <c r="O507" s="55"/>
      <c r="P507" s="150">
        <f>O507*H507</f>
        <v>0</v>
      </c>
      <c r="Q507" s="150">
        <v>0</v>
      </c>
      <c r="R507" s="150">
        <f>Q507*H507</f>
        <v>0</v>
      </c>
      <c r="S507" s="150">
        <v>0</v>
      </c>
      <c r="T507" s="151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52" t="s">
        <v>238</v>
      </c>
      <c r="AT507" s="152" t="s">
        <v>147</v>
      </c>
      <c r="AU507" s="152" t="s">
        <v>82</v>
      </c>
      <c r="AY507" s="19" t="s">
        <v>145</v>
      </c>
      <c r="BE507" s="153">
        <f>IF(N507="základní",J507,0)</f>
        <v>0</v>
      </c>
      <c r="BF507" s="153">
        <f>IF(N507="snížená",J507,0)</f>
        <v>0</v>
      </c>
      <c r="BG507" s="153">
        <f>IF(N507="zákl. přenesená",J507,0)</f>
        <v>0</v>
      </c>
      <c r="BH507" s="153">
        <f>IF(N507="sníž. přenesená",J507,0)</f>
        <v>0</v>
      </c>
      <c r="BI507" s="153">
        <f>IF(N507="nulová",J507,0)</f>
        <v>0</v>
      </c>
      <c r="BJ507" s="19" t="s">
        <v>80</v>
      </c>
      <c r="BK507" s="153">
        <f>ROUND(I507*H507,2)</f>
        <v>0</v>
      </c>
      <c r="BL507" s="19" t="s">
        <v>238</v>
      </c>
      <c r="BM507" s="152" t="s">
        <v>1194</v>
      </c>
    </row>
    <row r="508" spans="1:65" s="2" customFormat="1" ht="24">
      <c r="A508" s="34"/>
      <c r="B508" s="140"/>
      <c r="C508" s="188" t="s">
        <v>1195</v>
      </c>
      <c r="D508" s="188" t="s">
        <v>427</v>
      </c>
      <c r="E508" s="189" t="s">
        <v>1196</v>
      </c>
      <c r="F508" s="190" t="s">
        <v>1197</v>
      </c>
      <c r="G508" s="191" t="s">
        <v>235</v>
      </c>
      <c r="H508" s="192">
        <v>23.878</v>
      </c>
      <c r="I508" s="193"/>
      <c r="J508" s="194">
        <f>ROUND(I508*H508,2)</f>
        <v>0</v>
      </c>
      <c r="K508" s="190" t="s">
        <v>3</v>
      </c>
      <c r="L508" s="195"/>
      <c r="M508" s="196" t="s">
        <v>3</v>
      </c>
      <c r="N508" s="197" t="s">
        <v>43</v>
      </c>
      <c r="O508" s="55"/>
      <c r="P508" s="150">
        <f>O508*H508</f>
        <v>0</v>
      </c>
      <c r="Q508" s="150">
        <v>0.0014</v>
      </c>
      <c r="R508" s="150">
        <f>Q508*H508</f>
        <v>0.0334292</v>
      </c>
      <c r="S508" s="150">
        <v>0</v>
      </c>
      <c r="T508" s="151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52" t="s">
        <v>338</v>
      </c>
      <c r="AT508" s="152" t="s">
        <v>427</v>
      </c>
      <c r="AU508" s="152" t="s">
        <v>82</v>
      </c>
      <c r="AY508" s="19" t="s">
        <v>145</v>
      </c>
      <c r="BE508" s="153">
        <f>IF(N508="základní",J508,0)</f>
        <v>0</v>
      </c>
      <c r="BF508" s="153">
        <f>IF(N508="snížená",J508,0)</f>
        <v>0</v>
      </c>
      <c r="BG508" s="153">
        <f>IF(N508="zákl. přenesená",J508,0)</f>
        <v>0</v>
      </c>
      <c r="BH508" s="153">
        <f>IF(N508="sníž. přenesená",J508,0)</f>
        <v>0</v>
      </c>
      <c r="BI508" s="153">
        <f>IF(N508="nulová",J508,0)</f>
        <v>0</v>
      </c>
      <c r="BJ508" s="19" t="s">
        <v>80</v>
      </c>
      <c r="BK508" s="153">
        <f>ROUND(I508*H508,2)</f>
        <v>0</v>
      </c>
      <c r="BL508" s="19" t="s">
        <v>238</v>
      </c>
      <c r="BM508" s="152" t="s">
        <v>1198</v>
      </c>
    </row>
    <row r="509" spans="2:51" s="13" customFormat="1" ht="12">
      <c r="B509" s="154"/>
      <c r="D509" s="155" t="s">
        <v>154</v>
      </c>
      <c r="E509" s="156" t="s">
        <v>3</v>
      </c>
      <c r="F509" s="157" t="s">
        <v>1199</v>
      </c>
      <c r="H509" s="158">
        <v>2.51</v>
      </c>
      <c r="I509" s="159"/>
      <c r="L509" s="154"/>
      <c r="M509" s="160"/>
      <c r="N509" s="161"/>
      <c r="O509" s="161"/>
      <c r="P509" s="161"/>
      <c r="Q509" s="161"/>
      <c r="R509" s="161"/>
      <c r="S509" s="161"/>
      <c r="T509" s="162"/>
      <c r="AT509" s="156" t="s">
        <v>154</v>
      </c>
      <c r="AU509" s="156" t="s">
        <v>82</v>
      </c>
      <c r="AV509" s="13" t="s">
        <v>82</v>
      </c>
      <c r="AW509" s="13" t="s">
        <v>33</v>
      </c>
      <c r="AX509" s="13" t="s">
        <v>72</v>
      </c>
      <c r="AY509" s="156" t="s">
        <v>145</v>
      </c>
    </row>
    <row r="510" spans="2:51" s="13" customFormat="1" ht="12">
      <c r="B510" s="154"/>
      <c r="D510" s="155" t="s">
        <v>154</v>
      </c>
      <c r="E510" s="156" t="s">
        <v>3</v>
      </c>
      <c r="F510" s="157" t="s">
        <v>1200</v>
      </c>
      <c r="H510" s="158">
        <v>16</v>
      </c>
      <c r="I510" s="159"/>
      <c r="L510" s="154"/>
      <c r="M510" s="160"/>
      <c r="N510" s="161"/>
      <c r="O510" s="161"/>
      <c r="P510" s="161"/>
      <c r="Q510" s="161"/>
      <c r="R510" s="161"/>
      <c r="S510" s="161"/>
      <c r="T510" s="162"/>
      <c r="AT510" s="156" t="s">
        <v>154</v>
      </c>
      <c r="AU510" s="156" t="s">
        <v>82</v>
      </c>
      <c r="AV510" s="13" t="s">
        <v>82</v>
      </c>
      <c r="AW510" s="13" t="s">
        <v>33</v>
      </c>
      <c r="AX510" s="13" t="s">
        <v>72</v>
      </c>
      <c r="AY510" s="156" t="s">
        <v>145</v>
      </c>
    </row>
    <row r="511" spans="2:51" s="13" customFormat="1" ht="12">
      <c r="B511" s="154"/>
      <c r="D511" s="155" t="s">
        <v>154</v>
      </c>
      <c r="E511" s="156" t="s">
        <v>3</v>
      </c>
      <c r="F511" s="157" t="s">
        <v>1201</v>
      </c>
      <c r="H511" s="158">
        <v>4.9</v>
      </c>
      <c r="I511" s="159"/>
      <c r="L511" s="154"/>
      <c r="M511" s="160"/>
      <c r="N511" s="161"/>
      <c r="O511" s="161"/>
      <c r="P511" s="161"/>
      <c r="Q511" s="161"/>
      <c r="R511" s="161"/>
      <c r="S511" s="161"/>
      <c r="T511" s="162"/>
      <c r="AT511" s="156" t="s">
        <v>154</v>
      </c>
      <c r="AU511" s="156" t="s">
        <v>82</v>
      </c>
      <c r="AV511" s="13" t="s">
        <v>82</v>
      </c>
      <c r="AW511" s="13" t="s">
        <v>33</v>
      </c>
      <c r="AX511" s="13" t="s">
        <v>72</v>
      </c>
      <c r="AY511" s="156" t="s">
        <v>145</v>
      </c>
    </row>
    <row r="512" spans="2:51" s="14" customFormat="1" ht="12">
      <c r="B512" s="163"/>
      <c r="D512" s="155" t="s">
        <v>154</v>
      </c>
      <c r="E512" s="164" t="s">
        <v>3</v>
      </c>
      <c r="F512" s="165" t="s">
        <v>166</v>
      </c>
      <c r="H512" s="166">
        <v>23.41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4" t="s">
        <v>154</v>
      </c>
      <c r="AU512" s="164" t="s">
        <v>82</v>
      </c>
      <c r="AV512" s="14" t="s">
        <v>152</v>
      </c>
      <c r="AW512" s="14" t="s">
        <v>33</v>
      </c>
      <c r="AX512" s="14" t="s">
        <v>80</v>
      </c>
      <c r="AY512" s="164" t="s">
        <v>145</v>
      </c>
    </row>
    <row r="513" spans="2:51" s="13" customFormat="1" ht="12">
      <c r="B513" s="154"/>
      <c r="D513" s="155" t="s">
        <v>154</v>
      </c>
      <c r="F513" s="157" t="s">
        <v>1202</v>
      </c>
      <c r="H513" s="158">
        <v>23.878</v>
      </c>
      <c r="I513" s="159"/>
      <c r="L513" s="154"/>
      <c r="M513" s="160"/>
      <c r="N513" s="161"/>
      <c r="O513" s="161"/>
      <c r="P513" s="161"/>
      <c r="Q513" s="161"/>
      <c r="R513" s="161"/>
      <c r="S513" s="161"/>
      <c r="T513" s="162"/>
      <c r="AT513" s="156" t="s">
        <v>154</v>
      </c>
      <c r="AU513" s="156" t="s">
        <v>82</v>
      </c>
      <c r="AV513" s="13" t="s">
        <v>82</v>
      </c>
      <c r="AW513" s="13" t="s">
        <v>4</v>
      </c>
      <c r="AX513" s="13" t="s">
        <v>80</v>
      </c>
      <c r="AY513" s="156" t="s">
        <v>145</v>
      </c>
    </row>
    <row r="514" spans="1:65" s="2" customFormat="1" ht="24">
      <c r="A514" s="34"/>
      <c r="B514" s="140"/>
      <c r="C514" s="141" t="s">
        <v>1203</v>
      </c>
      <c r="D514" s="141" t="s">
        <v>147</v>
      </c>
      <c r="E514" s="142" t="s">
        <v>1204</v>
      </c>
      <c r="F514" s="143" t="s">
        <v>1205</v>
      </c>
      <c r="G514" s="144" t="s">
        <v>355</v>
      </c>
      <c r="H514" s="145">
        <v>14.4</v>
      </c>
      <c r="I514" s="146"/>
      <c r="J514" s="147">
        <f>ROUND(I514*H514,2)</f>
        <v>0</v>
      </c>
      <c r="K514" s="143" t="s">
        <v>151</v>
      </c>
      <c r="L514" s="35"/>
      <c r="M514" s="148" t="s">
        <v>3</v>
      </c>
      <c r="N514" s="149" t="s">
        <v>43</v>
      </c>
      <c r="O514" s="55"/>
      <c r="P514" s="150">
        <f>O514*H514</f>
        <v>0</v>
      </c>
      <c r="Q514" s="150">
        <v>6E-05</v>
      </c>
      <c r="R514" s="150">
        <f>Q514*H514</f>
        <v>0.0008640000000000001</v>
      </c>
      <c r="S514" s="150">
        <v>0</v>
      </c>
      <c r="T514" s="151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52" t="s">
        <v>238</v>
      </c>
      <c r="AT514" s="152" t="s">
        <v>147</v>
      </c>
      <c r="AU514" s="152" t="s">
        <v>82</v>
      </c>
      <c r="AY514" s="19" t="s">
        <v>145</v>
      </c>
      <c r="BE514" s="153">
        <f>IF(N514="základní",J514,0)</f>
        <v>0</v>
      </c>
      <c r="BF514" s="153">
        <f>IF(N514="snížená",J514,0)</f>
        <v>0</v>
      </c>
      <c r="BG514" s="153">
        <f>IF(N514="zákl. přenesená",J514,0)</f>
        <v>0</v>
      </c>
      <c r="BH514" s="153">
        <f>IF(N514="sníž. přenesená",J514,0)</f>
        <v>0</v>
      </c>
      <c r="BI514" s="153">
        <f>IF(N514="nulová",J514,0)</f>
        <v>0</v>
      </c>
      <c r="BJ514" s="19" t="s">
        <v>80</v>
      </c>
      <c r="BK514" s="153">
        <f>ROUND(I514*H514,2)</f>
        <v>0</v>
      </c>
      <c r="BL514" s="19" t="s">
        <v>238</v>
      </c>
      <c r="BM514" s="152" t="s">
        <v>1206</v>
      </c>
    </row>
    <row r="515" spans="2:51" s="13" customFormat="1" ht="12">
      <c r="B515" s="154"/>
      <c r="D515" s="155" t="s">
        <v>154</v>
      </c>
      <c r="E515" s="156" t="s">
        <v>3</v>
      </c>
      <c r="F515" s="157" t="s">
        <v>1207</v>
      </c>
      <c r="H515" s="158">
        <v>14.4</v>
      </c>
      <c r="I515" s="159"/>
      <c r="L515" s="154"/>
      <c r="M515" s="160"/>
      <c r="N515" s="161"/>
      <c r="O515" s="161"/>
      <c r="P515" s="161"/>
      <c r="Q515" s="161"/>
      <c r="R515" s="161"/>
      <c r="S515" s="161"/>
      <c r="T515" s="162"/>
      <c r="AT515" s="156" t="s">
        <v>154</v>
      </c>
      <c r="AU515" s="156" t="s">
        <v>82</v>
      </c>
      <c r="AV515" s="13" t="s">
        <v>82</v>
      </c>
      <c r="AW515" s="13" t="s">
        <v>33</v>
      </c>
      <c r="AX515" s="13" t="s">
        <v>80</v>
      </c>
      <c r="AY515" s="156" t="s">
        <v>145</v>
      </c>
    </row>
    <row r="516" spans="1:65" s="2" customFormat="1" ht="12">
      <c r="A516" s="34"/>
      <c r="B516" s="140"/>
      <c r="C516" s="188" t="s">
        <v>1208</v>
      </c>
      <c r="D516" s="188" t="s">
        <v>427</v>
      </c>
      <c r="E516" s="189" t="s">
        <v>1209</v>
      </c>
      <c r="F516" s="190" t="s">
        <v>1210</v>
      </c>
      <c r="G516" s="191" t="s">
        <v>235</v>
      </c>
      <c r="H516" s="192">
        <v>7.4</v>
      </c>
      <c r="I516" s="193"/>
      <c r="J516" s="194">
        <f>ROUND(I516*H516,2)</f>
        <v>0</v>
      </c>
      <c r="K516" s="190" t="s">
        <v>3</v>
      </c>
      <c r="L516" s="195"/>
      <c r="M516" s="196" t="s">
        <v>3</v>
      </c>
      <c r="N516" s="197" t="s">
        <v>43</v>
      </c>
      <c r="O516" s="55"/>
      <c r="P516" s="150">
        <f>O516*H516</f>
        <v>0</v>
      </c>
      <c r="Q516" s="150">
        <v>0.00168</v>
      </c>
      <c r="R516" s="150">
        <f>Q516*H516</f>
        <v>0.012432</v>
      </c>
      <c r="S516" s="150">
        <v>0</v>
      </c>
      <c r="T516" s="151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52" t="s">
        <v>338</v>
      </c>
      <c r="AT516" s="152" t="s">
        <v>427</v>
      </c>
      <c r="AU516" s="152" t="s">
        <v>82</v>
      </c>
      <c r="AY516" s="19" t="s">
        <v>145</v>
      </c>
      <c r="BE516" s="153">
        <f>IF(N516="základní",J516,0)</f>
        <v>0</v>
      </c>
      <c r="BF516" s="153">
        <f>IF(N516="snížená",J516,0)</f>
        <v>0</v>
      </c>
      <c r="BG516" s="153">
        <f>IF(N516="zákl. přenesená",J516,0)</f>
        <v>0</v>
      </c>
      <c r="BH516" s="153">
        <f>IF(N516="sníž. přenesená",J516,0)</f>
        <v>0</v>
      </c>
      <c r="BI516" s="153">
        <f>IF(N516="nulová",J516,0)</f>
        <v>0</v>
      </c>
      <c r="BJ516" s="19" t="s">
        <v>80</v>
      </c>
      <c r="BK516" s="153">
        <f>ROUND(I516*H516,2)</f>
        <v>0</v>
      </c>
      <c r="BL516" s="19" t="s">
        <v>238</v>
      </c>
      <c r="BM516" s="152" t="s">
        <v>1211</v>
      </c>
    </row>
    <row r="517" spans="2:51" s="13" customFormat="1" ht="12">
      <c r="B517" s="154"/>
      <c r="D517" s="155" t="s">
        <v>154</v>
      </c>
      <c r="E517" s="156" t="s">
        <v>3</v>
      </c>
      <c r="F517" s="157" t="s">
        <v>1212</v>
      </c>
      <c r="H517" s="158">
        <v>7.4</v>
      </c>
      <c r="I517" s="159"/>
      <c r="L517" s="154"/>
      <c r="M517" s="160"/>
      <c r="N517" s="161"/>
      <c r="O517" s="161"/>
      <c r="P517" s="161"/>
      <c r="Q517" s="161"/>
      <c r="R517" s="161"/>
      <c r="S517" s="161"/>
      <c r="T517" s="162"/>
      <c r="AT517" s="156" t="s">
        <v>154</v>
      </c>
      <c r="AU517" s="156" t="s">
        <v>82</v>
      </c>
      <c r="AV517" s="13" t="s">
        <v>82</v>
      </c>
      <c r="AW517" s="13" t="s">
        <v>33</v>
      </c>
      <c r="AX517" s="13" t="s">
        <v>80</v>
      </c>
      <c r="AY517" s="156" t="s">
        <v>145</v>
      </c>
    </row>
    <row r="518" spans="1:65" s="2" customFormat="1" ht="48">
      <c r="A518" s="34"/>
      <c r="B518" s="140"/>
      <c r="C518" s="141" t="s">
        <v>1213</v>
      </c>
      <c r="D518" s="141" t="s">
        <v>147</v>
      </c>
      <c r="E518" s="142" t="s">
        <v>1214</v>
      </c>
      <c r="F518" s="143" t="s">
        <v>1215</v>
      </c>
      <c r="G518" s="144" t="s">
        <v>280</v>
      </c>
      <c r="H518" s="145">
        <v>0.312</v>
      </c>
      <c r="I518" s="146"/>
      <c r="J518" s="147">
        <f>ROUND(I518*H518,2)</f>
        <v>0</v>
      </c>
      <c r="K518" s="143" t="s">
        <v>151</v>
      </c>
      <c r="L518" s="35"/>
      <c r="M518" s="148" t="s">
        <v>3</v>
      </c>
      <c r="N518" s="149" t="s">
        <v>43</v>
      </c>
      <c r="O518" s="55"/>
      <c r="P518" s="150">
        <f>O518*H518</f>
        <v>0</v>
      </c>
      <c r="Q518" s="150">
        <v>0</v>
      </c>
      <c r="R518" s="150">
        <f>Q518*H518</f>
        <v>0</v>
      </c>
      <c r="S518" s="150">
        <v>0</v>
      </c>
      <c r="T518" s="151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52" t="s">
        <v>238</v>
      </c>
      <c r="AT518" s="152" t="s">
        <v>147</v>
      </c>
      <c r="AU518" s="152" t="s">
        <v>82</v>
      </c>
      <c r="AY518" s="19" t="s">
        <v>145</v>
      </c>
      <c r="BE518" s="153">
        <f>IF(N518="základní",J518,0)</f>
        <v>0</v>
      </c>
      <c r="BF518" s="153">
        <f>IF(N518="snížená",J518,0)</f>
        <v>0</v>
      </c>
      <c r="BG518" s="153">
        <f>IF(N518="zákl. přenesená",J518,0)</f>
        <v>0</v>
      </c>
      <c r="BH518" s="153">
        <f>IF(N518="sníž. přenesená",J518,0)</f>
        <v>0</v>
      </c>
      <c r="BI518" s="153">
        <f>IF(N518="nulová",J518,0)</f>
        <v>0</v>
      </c>
      <c r="BJ518" s="19" t="s">
        <v>80</v>
      </c>
      <c r="BK518" s="153">
        <f>ROUND(I518*H518,2)</f>
        <v>0</v>
      </c>
      <c r="BL518" s="19" t="s">
        <v>238</v>
      </c>
      <c r="BM518" s="152" t="s">
        <v>1216</v>
      </c>
    </row>
    <row r="519" spans="2:63" s="12" customFormat="1" ht="12.75">
      <c r="B519" s="127"/>
      <c r="D519" s="128" t="s">
        <v>71</v>
      </c>
      <c r="E519" s="138" t="s">
        <v>1217</v>
      </c>
      <c r="F519" s="138" t="s">
        <v>1218</v>
      </c>
      <c r="I519" s="130"/>
      <c r="J519" s="139">
        <f>BK519</f>
        <v>0</v>
      </c>
      <c r="L519" s="127"/>
      <c r="M519" s="132"/>
      <c r="N519" s="133"/>
      <c r="O519" s="133"/>
      <c r="P519" s="134">
        <f>SUM(P520:P536)</f>
        <v>0</v>
      </c>
      <c r="Q519" s="133"/>
      <c r="R519" s="134">
        <f>SUM(R520:R536)</f>
        <v>0.5533440000000001</v>
      </c>
      <c r="S519" s="133"/>
      <c r="T519" s="135">
        <f>SUM(T520:T536)</f>
        <v>0</v>
      </c>
      <c r="AR519" s="128" t="s">
        <v>82</v>
      </c>
      <c r="AT519" s="136" t="s">
        <v>71</v>
      </c>
      <c r="AU519" s="136" t="s">
        <v>80</v>
      </c>
      <c r="AY519" s="128" t="s">
        <v>145</v>
      </c>
      <c r="BK519" s="137">
        <f>SUM(BK520:BK536)</f>
        <v>0</v>
      </c>
    </row>
    <row r="520" spans="1:65" s="2" customFormat="1" ht="24">
      <c r="A520" s="34"/>
      <c r="B520" s="140"/>
      <c r="C520" s="141" t="s">
        <v>1219</v>
      </c>
      <c r="D520" s="141" t="s">
        <v>147</v>
      </c>
      <c r="E520" s="142" t="s">
        <v>1220</v>
      </c>
      <c r="F520" s="143" t="s">
        <v>1221</v>
      </c>
      <c r="G520" s="144" t="s">
        <v>150</v>
      </c>
      <c r="H520" s="145">
        <v>14.08</v>
      </c>
      <c r="I520" s="146"/>
      <c r="J520" s="147">
        <f>ROUND(I520*H520,2)</f>
        <v>0</v>
      </c>
      <c r="K520" s="143" t="s">
        <v>151</v>
      </c>
      <c r="L520" s="35"/>
      <c r="M520" s="148" t="s">
        <v>3</v>
      </c>
      <c r="N520" s="149" t="s">
        <v>43</v>
      </c>
      <c r="O520" s="55"/>
      <c r="P520" s="150">
        <f>O520*H520</f>
        <v>0</v>
      </c>
      <c r="Q520" s="150">
        <v>0</v>
      </c>
      <c r="R520" s="150">
        <f>Q520*H520</f>
        <v>0</v>
      </c>
      <c r="S520" s="150">
        <v>0</v>
      </c>
      <c r="T520" s="151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52" t="s">
        <v>238</v>
      </c>
      <c r="AT520" s="152" t="s">
        <v>147</v>
      </c>
      <c r="AU520" s="152" t="s">
        <v>82</v>
      </c>
      <c r="AY520" s="19" t="s">
        <v>145</v>
      </c>
      <c r="BE520" s="153">
        <f>IF(N520="základní",J520,0)</f>
        <v>0</v>
      </c>
      <c r="BF520" s="153">
        <f>IF(N520="snížená",J520,0)</f>
        <v>0</v>
      </c>
      <c r="BG520" s="153">
        <f>IF(N520="zákl. přenesená",J520,0)</f>
        <v>0</v>
      </c>
      <c r="BH520" s="153">
        <f>IF(N520="sníž. přenesená",J520,0)</f>
        <v>0</v>
      </c>
      <c r="BI520" s="153">
        <f>IF(N520="nulová",J520,0)</f>
        <v>0</v>
      </c>
      <c r="BJ520" s="19" t="s">
        <v>80</v>
      </c>
      <c r="BK520" s="153">
        <f>ROUND(I520*H520,2)</f>
        <v>0</v>
      </c>
      <c r="BL520" s="19" t="s">
        <v>238</v>
      </c>
      <c r="BM520" s="152" t="s">
        <v>1222</v>
      </c>
    </row>
    <row r="521" spans="1:65" s="2" customFormat="1" ht="24">
      <c r="A521" s="34"/>
      <c r="B521" s="140"/>
      <c r="C521" s="141" t="s">
        <v>1223</v>
      </c>
      <c r="D521" s="141" t="s">
        <v>147</v>
      </c>
      <c r="E521" s="142" t="s">
        <v>1224</v>
      </c>
      <c r="F521" s="143" t="s">
        <v>1225</v>
      </c>
      <c r="G521" s="144" t="s">
        <v>150</v>
      </c>
      <c r="H521" s="145">
        <v>14.08</v>
      </c>
      <c r="I521" s="146"/>
      <c r="J521" s="147">
        <f>ROUND(I521*H521,2)</f>
        <v>0</v>
      </c>
      <c r="K521" s="143" t="s">
        <v>151</v>
      </c>
      <c r="L521" s="35"/>
      <c r="M521" s="148" t="s">
        <v>3</v>
      </c>
      <c r="N521" s="149" t="s">
        <v>43</v>
      </c>
      <c r="O521" s="55"/>
      <c r="P521" s="150">
        <f>O521*H521</f>
        <v>0</v>
      </c>
      <c r="Q521" s="150">
        <v>0.0003</v>
      </c>
      <c r="R521" s="150">
        <f>Q521*H521</f>
        <v>0.0042239999999999995</v>
      </c>
      <c r="S521" s="150">
        <v>0</v>
      </c>
      <c r="T521" s="151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52" t="s">
        <v>238</v>
      </c>
      <c r="AT521" s="152" t="s">
        <v>147</v>
      </c>
      <c r="AU521" s="152" t="s">
        <v>82</v>
      </c>
      <c r="AY521" s="19" t="s">
        <v>145</v>
      </c>
      <c r="BE521" s="153">
        <f>IF(N521="základní",J521,0)</f>
        <v>0</v>
      </c>
      <c r="BF521" s="153">
        <f>IF(N521="snížená",J521,0)</f>
        <v>0</v>
      </c>
      <c r="BG521" s="153">
        <f>IF(N521="zákl. přenesená",J521,0)</f>
        <v>0</v>
      </c>
      <c r="BH521" s="153">
        <f>IF(N521="sníž. přenesená",J521,0)</f>
        <v>0</v>
      </c>
      <c r="BI521" s="153">
        <f>IF(N521="nulová",J521,0)</f>
        <v>0</v>
      </c>
      <c r="BJ521" s="19" t="s">
        <v>80</v>
      </c>
      <c r="BK521" s="153">
        <f>ROUND(I521*H521,2)</f>
        <v>0</v>
      </c>
      <c r="BL521" s="19" t="s">
        <v>238</v>
      </c>
      <c r="BM521" s="152" t="s">
        <v>1226</v>
      </c>
    </row>
    <row r="522" spans="1:65" s="2" customFormat="1" ht="36">
      <c r="A522" s="34"/>
      <c r="B522" s="140"/>
      <c r="C522" s="141" t="s">
        <v>1227</v>
      </c>
      <c r="D522" s="141" t="s">
        <v>147</v>
      </c>
      <c r="E522" s="142" t="s">
        <v>1228</v>
      </c>
      <c r="F522" s="143" t="s">
        <v>1229</v>
      </c>
      <c r="G522" s="144" t="s">
        <v>150</v>
      </c>
      <c r="H522" s="145">
        <v>14.08</v>
      </c>
      <c r="I522" s="146"/>
      <c r="J522" s="147">
        <f>ROUND(I522*H522,2)</f>
        <v>0</v>
      </c>
      <c r="K522" s="143" t="s">
        <v>151</v>
      </c>
      <c r="L522" s="35"/>
      <c r="M522" s="148" t="s">
        <v>3</v>
      </c>
      <c r="N522" s="149" t="s">
        <v>43</v>
      </c>
      <c r="O522" s="55"/>
      <c r="P522" s="150">
        <f>O522*H522</f>
        <v>0</v>
      </c>
      <c r="Q522" s="150">
        <v>0.012</v>
      </c>
      <c r="R522" s="150">
        <f>Q522*H522</f>
        <v>0.16896</v>
      </c>
      <c r="S522" s="150">
        <v>0</v>
      </c>
      <c r="T522" s="151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52" t="s">
        <v>238</v>
      </c>
      <c r="AT522" s="152" t="s">
        <v>147</v>
      </c>
      <c r="AU522" s="152" t="s">
        <v>82</v>
      </c>
      <c r="AY522" s="19" t="s">
        <v>145</v>
      </c>
      <c r="BE522" s="153">
        <f>IF(N522="základní",J522,0)</f>
        <v>0</v>
      </c>
      <c r="BF522" s="153">
        <f>IF(N522="snížená",J522,0)</f>
        <v>0</v>
      </c>
      <c r="BG522" s="153">
        <f>IF(N522="zákl. přenesená",J522,0)</f>
        <v>0</v>
      </c>
      <c r="BH522" s="153">
        <f>IF(N522="sníž. přenesená",J522,0)</f>
        <v>0</v>
      </c>
      <c r="BI522" s="153">
        <f>IF(N522="nulová",J522,0)</f>
        <v>0</v>
      </c>
      <c r="BJ522" s="19" t="s">
        <v>80</v>
      </c>
      <c r="BK522" s="153">
        <f>ROUND(I522*H522,2)</f>
        <v>0</v>
      </c>
      <c r="BL522" s="19" t="s">
        <v>238</v>
      </c>
      <c r="BM522" s="152" t="s">
        <v>1230</v>
      </c>
    </row>
    <row r="523" spans="1:65" s="2" customFormat="1" ht="48">
      <c r="A523" s="34"/>
      <c r="B523" s="140"/>
      <c r="C523" s="141" t="s">
        <v>1231</v>
      </c>
      <c r="D523" s="141" t="s">
        <v>147</v>
      </c>
      <c r="E523" s="142" t="s">
        <v>1232</v>
      </c>
      <c r="F523" s="143" t="s">
        <v>1233</v>
      </c>
      <c r="G523" s="144" t="s">
        <v>150</v>
      </c>
      <c r="H523" s="145">
        <v>14.08</v>
      </c>
      <c r="I523" s="146"/>
      <c r="J523" s="147">
        <f>ROUND(I523*H523,2)</f>
        <v>0</v>
      </c>
      <c r="K523" s="143" t="s">
        <v>151</v>
      </c>
      <c r="L523" s="35"/>
      <c r="M523" s="148" t="s">
        <v>3</v>
      </c>
      <c r="N523" s="149" t="s">
        <v>43</v>
      </c>
      <c r="O523" s="55"/>
      <c r="P523" s="150">
        <f>O523*H523</f>
        <v>0</v>
      </c>
      <c r="Q523" s="150">
        <v>0.00689</v>
      </c>
      <c r="R523" s="150">
        <f>Q523*H523</f>
        <v>0.0970112</v>
      </c>
      <c r="S523" s="150">
        <v>0</v>
      </c>
      <c r="T523" s="151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52" t="s">
        <v>238</v>
      </c>
      <c r="AT523" s="152" t="s">
        <v>147</v>
      </c>
      <c r="AU523" s="152" t="s">
        <v>82</v>
      </c>
      <c r="AY523" s="19" t="s">
        <v>145</v>
      </c>
      <c r="BE523" s="153">
        <f>IF(N523="základní",J523,0)</f>
        <v>0</v>
      </c>
      <c r="BF523" s="153">
        <f>IF(N523="snížená",J523,0)</f>
        <v>0</v>
      </c>
      <c r="BG523" s="153">
        <f>IF(N523="zákl. přenesená",J523,0)</f>
        <v>0</v>
      </c>
      <c r="BH523" s="153">
        <f>IF(N523="sníž. přenesená",J523,0)</f>
        <v>0</v>
      </c>
      <c r="BI523" s="153">
        <f>IF(N523="nulová",J523,0)</f>
        <v>0</v>
      </c>
      <c r="BJ523" s="19" t="s">
        <v>80</v>
      </c>
      <c r="BK523" s="153">
        <f>ROUND(I523*H523,2)</f>
        <v>0</v>
      </c>
      <c r="BL523" s="19" t="s">
        <v>238</v>
      </c>
      <c r="BM523" s="152" t="s">
        <v>1234</v>
      </c>
    </row>
    <row r="524" spans="2:51" s="13" customFormat="1" ht="12">
      <c r="B524" s="154"/>
      <c r="D524" s="155" t="s">
        <v>154</v>
      </c>
      <c r="E524" s="156" t="s">
        <v>387</v>
      </c>
      <c r="F524" s="157" t="s">
        <v>1235</v>
      </c>
      <c r="H524" s="158">
        <v>3.84</v>
      </c>
      <c r="I524" s="159"/>
      <c r="L524" s="154"/>
      <c r="M524" s="160"/>
      <c r="N524" s="161"/>
      <c r="O524" s="161"/>
      <c r="P524" s="161"/>
      <c r="Q524" s="161"/>
      <c r="R524" s="161"/>
      <c r="S524" s="161"/>
      <c r="T524" s="162"/>
      <c r="AT524" s="156" t="s">
        <v>154</v>
      </c>
      <c r="AU524" s="156" t="s">
        <v>82</v>
      </c>
      <c r="AV524" s="13" t="s">
        <v>82</v>
      </c>
      <c r="AW524" s="13" t="s">
        <v>33</v>
      </c>
      <c r="AX524" s="13" t="s">
        <v>72</v>
      </c>
      <c r="AY524" s="156" t="s">
        <v>145</v>
      </c>
    </row>
    <row r="525" spans="2:51" s="13" customFormat="1" ht="12">
      <c r="B525" s="154"/>
      <c r="D525" s="155" t="s">
        <v>154</v>
      </c>
      <c r="E525" s="156" t="s">
        <v>390</v>
      </c>
      <c r="F525" s="157" t="s">
        <v>1236</v>
      </c>
      <c r="H525" s="158">
        <v>10.24</v>
      </c>
      <c r="I525" s="159"/>
      <c r="L525" s="154"/>
      <c r="M525" s="160"/>
      <c r="N525" s="161"/>
      <c r="O525" s="161"/>
      <c r="P525" s="161"/>
      <c r="Q525" s="161"/>
      <c r="R525" s="161"/>
      <c r="S525" s="161"/>
      <c r="T525" s="162"/>
      <c r="AT525" s="156" t="s">
        <v>154</v>
      </c>
      <c r="AU525" s="156" t="s">
        <v>82</v>
      </c>
      <c r="AV525" s="13" t="s">
        <v>82</v>
      </c>
      <c r="AW525" s="13" t="s">
        <v>33</v>
      </c>
      <c r="AX525" s="13" t="s">
        <v>72</v>
      </c>
      <c r="AY525" s="156" t="s">
        <v>145</v>
      </c>
    </row>
    <row r="526" spans="2:51" s="14" customFormat="1" ht="12">
      <c r="B526" s="163"/>
      <c r="D526" s="155" t="s">
        <v>154</v>
      </c>
      <c r="E526" s="164" t="s">
        <v>3</v>
      </c>
      <c r="F526" s="165" t="s">
        <v>166</v>
      </c>
      <c r="H526" s="166">
        <v>14.08</v>
      </c>
      <c r="I526" s="167"/>
      <c r="L526" s="163"/>
      <c r="M526" s="168"/>
      <c r="N526" s="169"/>
      <c r="O526" s="169"/>
      <c r="P526" s="169"/>
      <c r="Q526" s="169"/>
      <c r="R526" s="169"/>
      <c r="S526" s="169"/>
      <c r="T526" s="170"/>
      <c r="AT526" s="164" t="s">
        <v>154</v>
      </c>
      <c r="AU526" s="164" t="s">
        <v>82</v>
      </c>
      <c r="AV526" s="14" t="s">
        <v>152</v>
      </c>
      <c r="AW526" s="14" t="s">
        <v>33</v>
      </c>
      <c r="AX526" s="14" t="s">
        <v>80</v>
      </c>
      <c r="AY526" s="164" t="s">
        <v>145</v>
      </c>
    </row>
    <row r="527" spans="1:65" s="2" customFormat="1" ht="36">
      <c r="A527" s="34"/>
      <c r="B527" s="140"/>
      <c r="C527" s="188" t="s">
        <v>1237</v>
      </c>
      <c r="D527" s="188" t="s">
        <v>427</v>
      </c>
      <c r="E527" s="189" t="s">
        <v>1238</v>
      </c>
      <c r="F527" s="190" t="s">
        <v>1239</v>
      </c>
      <c r="G527" s="191" t="s">
        <v>150</v>
      </c>
      <c r="H527" s="192">
        <v>14.502</v>
      </c>
      <c r="I527" s="193"/>
      <c r="J527" s="194">
        <f>ROUND(I527*H527,2)</f>
        <v>0</v>
      </c>
      <c r="K527" s="190" t="s">
        <v>151</v>
      </c>
      <c r="L527" s="195"/>
      <c r="M527" s="196" t="s">
        <v>3</v>
      </c>
      <c r="N527" s="197" t="s">
        <v>43</v>
      </c>
      <c r="O527" s="55"/>
      <c r="P527" s="150">
        <f>O527*H527</f>
        <v>0</v>
      </c>
      <c r="Q527" s="150">
        <v>0.0192</v>
      </c>
      <c r="R527" s="150">
        <f>Q527*H527</f>
        <v>0.2784384</v>
      </c>
      <c r="S527" s="150">
        <v>0</v>
      </c>
      <c r="T527" s="151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52" t="s">
        <v>338</v>
      </c>
      <c r="AT527" s="152" t="s">
        <v>427</v>
      </c>
      <c r="AU527" s="152" t="s">
        <v>82</v>
      </c>
      <c r="AY527" s="19" t="s">
        <v>145</v>
      </c>
      <c r="BE527" s="153">
        <f>IF(N527="základní",J527,0)</f>
        <v>0</v>
      </c>
      <c r="BF527" s="153">
        <f>IF(N527="snížená",J527,0)</f>
        <v>0</v>
      </c>
      <c r="BG527" s="153">
        <f>IF(N527="zákl. přenesená",J527,0)</f>
        <v>0</v>
      </c>
      <c r="BH527" s="153">
        <f>IF(N527="sníž. přenesená",J527,0)</f>
        <v>0</v>
      </c>
      <c r="BI527" s="153">
        <f>IF(N527="nulová",J527,0)</f>
        <v>0</v>
      </c>
      <c r="BJ527" s="19" t="s">
        <v>80</v>
      </c>
      <c r="BK527" s="153">
        <f>ROUND(I527*H527,2)</f>
        <v>0</v>
      </c>
      <c r="BL527" s="19" t="s">
        <v>238</v>
      </c>
      <c r="BM527" s="152" t="s">
        <v>1240</v>
      </c>
    </row>
    <row r="528" spans="1:47" s="2" customFormat="1" ht="19.5">
      <c r="A528" s="34"/>
      <c r="B528" s="35"/>
      <c r="C528" s="34"/>
      <c r="D528" s="155" t="s">
        <v>202</v>
      </c>
      <c r="E528" s="34"/>
      <c r="F528" s="171" t="s">
        <v>1241</v>
      </c>
      <c r="G528" s="34"/>
      <c r="H528" s="34"/>
      <c r="I528" s="172"/>
      <c r="J528" s="34"/>
      <c r="K528" s="34"/>
      <c r="L528" s="35"/>
      <c r="M528" s="173"/>
      <c r="N528" s="174"/>
      <c r="O528" s="55"/>
      <c r="P528" s="55"/>
      <c r="Q528" s="55"/>
      <c r="R528" s="55"/>
      <c r="S528" s="55"/>
      <c r="T528" s="56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T528" s="19" t="s">
        <v>202</v>
      </c>
      <c r="AU528" s="19" t="s">
        <v>82</v>
      </c>
    </row>
    <row r="529" spans="2:51" s="13" customFormat="1" ht="12">
      <c r="B529" s="154"/>
      <c r="D529" s="155" t="s">
        <v>154</v>
      </c>
      <c r="F529" s="157" t="s">
        <v>1242</v>
      </c>
      <c r="H529" s="158">
        <v>14.502</v>
      </c>
      <c r="I529" s="159"/>
      <c r="L529" s="154"/>
      <c r="M529" s="160"/>
      <c r="N529" s="161"/>
      <c r="O529" s="161"/>
      <c r="P529" s="161"/>
      <c r="Q529" s="161"/>
      <c r="R529" s="161"/>
      <c r="S529" s="161"/>
      <c r="T529" s="162"/>
      <c r="AT529" s="156" t="s">
        <v>154</v>
      </c>
      <c r="AU529" s="156" t="s">
        <v>82</v>
      </c>
      <c r="AV529" s="13" t="s">
        <v>82</v>
      </c>
      <c r="AW529" s="13" t="s">
        <v>4</v>
      </c>
      <c r="AX529" s="13" t="s">
        <v>80</v>
      </c>
      <c r="AY529" s="156" t="s">
        <v>145</v>
      </c>
    </row>
    <row r="530" spans="1:65" s="2" customFormat="1" ht="36">
      <c r="A530" s="34"/>
      <c r="B530" s="140"/>
      <c r="C530" s="141" t="s">
        <v>1243</v>
      </c>
      <c r="D530" s="141" t="s">
        <v>147</v>
      </c>
      <c r="E530" s="142" t="s">
        <v>1244</v>
      </c>
      <c r="F530" s="143" t="s">
        <v>1245</v>
      </c>
      <c r="G530" s="144" t="s">
        <v>150</v>
      </c>
      <c r="H530" s="145">
        <v>3.84</v>
      </c>
      <c r="I530" s="146"/>
      <c r="J530" s="147">
        <f>ROUND(I530*H530,2)</f>
        <v>0</v>
      </c>
      <c r="K530" s="143" t="s">
        <v>151</v>
      </c>
      <c r="L530" s="35"/>
      <c r="M530" s="148" t="s">
        <v>3</v>
      </c>
      <c r="N530" s="149" t="s">
        <v>43</v>
      </c>
      <c r="O530" s="55"/>
      <c r="P530" s="150">
        <f>O530*H530</f>
        <v>0</v>
      </c>
      <c r="Q530" s="150">
        <v>0</v>
      </c>
      <c r="R530" s="150">
        <f>Q530*H530</f>
        <v>0</v>
      </c>
      <c r="S530" s="150">
        <v>0</v>
      </c>
      <c r="T530" s="151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52" t="s">
        <v>238</v>
      </c>
      <c r="AT530" s="152" t="s">
        <v>147</v>
      </c>
      <c r="AU530" s="152" t="s">
        <v>82</v>
      </c>
      <c r="AY530" s="19" t="s">
        <v>145</v>
      </c>
      <c r="BE530" s="153">
        <f>IF(N530="základní",J530,0)</f>
        <v>0</v>
      </c>
      <c r="BF530" s="153">
        <f>IF(N530="snížená",J530,0)</f>
        <v>0</v>
      </c>
      <c r="BG530" s="153">
        <f>IF(N530="zákl. přenesená",J530,0)</f>
        <v>0</v>
      </c>
      <c r="BH530" s="153">
        <f>IF(N530="sníž. přenesená",J530,0)</f>
        <v>0</v>
      </c>
      <c r="BI530" s="153">
        <f>IF(N530="nulová",J530,0)</f>
        <v>0</v>
      </c>
      <c r="BJ530" s="19" t="s">
        <v>80</v>
      </c>
      <c r="BK530" s="153">
        <f>ROUND(I530*H530,2)</f>
        <v>0</v>
      </c>
      <c r="BL530" s="19" t="s">
        <v>238</v>
      </c>
      <c r="BM530" s="152" t="s">
        <v>1246</v>
      </c>
    </row>
    <row r="531" spans="2:51" s="13" customFormat="1" ht="12">
      <c r="B531" s="154"/>
      <c r="D531" s="155" t="s">
        <v>154</v>
      </c>
      <c r="E531" s="156" t="s">
        <v>3</v>
      </c>
      <c r="F531" s="157" t="s">
        <v>1235</v>
      </c>
      <c r="H531" s="158">
        <v>3.84</v>
      </c>
      <c r="I531" s="159"/>
      <c r="L531" s="154"/>
      <c r="M531" s="160"/>
      <c r="N531" s="161"/>
      <c r="O531" s="161"/>
      <c r="P531" s="161"/>
      <c r="Q531" s="161"/>
      <c r="R531" s="161"/>
      <c r="S531" s="161"/>
      <c r="T531" s="162"/>
      <c r="AT531" s="156" t="s">
        <v>154</v>
      </c>
      <c r="AU531" s="156" t="s">
        <v>82</v>
      </c>
      <c r="AV531" s="13" t="s">
        <v>82</v>
      </c>
      <c r="AW531" s="13" t="s">
        <v>33</v>
      </c>
      <c r="AX531" s="13" t="s">
        <v>80</v>
      </c>
      <c r="AY531" s="156" t="s">
        <v>145</v>
      </c>
    </row>
    <row r="532" spans="1:65" s="2" customFormat="1" ht="36">
      <c r="A532" s="34"/>
      <c r="B532" s="140"/>
      <c r="C532" s="141" t="s">
        <v>1247</v>
      </c>
      <c r="D532" s="141" t="s">
        <v>147</v>
      </c>
      <c r="E532" s="142" t="s">
        <v>1248</v>
      </c>
      <c r="F532" s="143" t="s">
        <v>1249</v>
      </c>
      <c r="G532" s="144" t="s">
        <v>235</v>
      </c>
      <c r="H532" s="145">
        <v>6.4</v>
      </c>
      <c r="I532" s="146"/>
      <c r="J532" s="147">
        <f>ROUND(I532*H532,2)</f>
        <v>0</v>
      </c>
      <c r="K532" s="143" t="s">
        <v>151</v>
      </c>
      <c r="L532" s="35"/>
      <c r="M532" s="148" t="s">
        <v>3</v>
      </c>
      <c r="N532" s="149" t="s">
        <v>43</v>
      </c>
      <c r="O532" s="55"/>
      <c r="P532" s="150">
        <f>O532*H532</f>
        <v>0</v>
      </c>
      <c r="Q532" s="150">
        <v>0.00034</v>
      </c>
      <c r="R532" s="150">
        <f>Q532*H532</f>
        <v>0.0021760000000000004</v>
      </c>
      <c r="S532" s="150">
        <v>0</v>
      </c>
      <c r="T532" s="151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52" t="s">
        <v>238</v>
      </c>
      <c r="AT532" s="152" t="s">
        <v>147</v>
      </c>
      <c r="AU532" s="152" t="s">
        <v>82</v>
      </c>
      <c r="AY532" s="19" t="s">
        <v>145</v>
      </c>
      <c r="BE532" s="153">
        <f>IF(N532="základní",J532,0)</f>
        <v>0</v>
      </c>
      <c r="BF532" s="153">
        <f>IF(N532="snížená",J532,0)</f>
        <v>0</v>
      </c>
      <c r="BG532" s="153">
        <f>IF(N532="zákl. přenesená",J532,0)</f>
        <v>0</v>
      </c>
      <c r="BH532" s="153">
        <f>IF(N532="sníž. přenesená",J532,0)</f>
        <v>0</v>
      </c>
      <c r="BI532" s="153">
        <f>IF(N532="nulová",J532,0)</f>
        <v>0</v>
      </c>
      <c r="BJ532" s="19" t="s">
        <v>80</v>
      </c>
      <c r="BK532" s="153">
        <f>ROUND(I532*H532,2)</f>
        <v>0</v>
      </c>
      <c r="BL532" s="19" t="s">
        <v>238</v>
      </c>
      <c r="BM532" s="152" t="s">
        <v>1250</v>
      </c>
    </row>
    <row r="533" spans="2:51" s="13" customFormat="1" ht="12">
      <c r="B533" s="154"/>
      <c r="D533" s="155" t="s">
        <v>154</v>
      </c>
      <c r="E533" s="156" t="s">
        <v>3</v>
      </c>
      <c r="F533" s="157" t="s">
        <v>1251</v>
      </c>
      <c r="H533" s="158">
        <v>6.4</v>
      </c>
      <c r="I533" s="159"/>
      <c r="L533" s="154"/>
      <c r="M533" s="160"/>
      <c r="N533" s="161"/>
      <c r="O533" s="161"/>
      <c r="P533" s="161"/>
      <c r="Q533" s="161"/>
      <c r="R533" s="161"/>
      <c r="S533" s="161"/>
      <c r="T533" s="162"/>
      <c r="AT533" s="156" t="s">
        <v>154</v>
      </c>
      <c r="AU533" s="156" t="s">
        <v>82</v>
      </c>
      <c r="AV533" s="13" t="s">
        <v>82</v>
      </c>
      <c r="AW533" s="13" t="s">
        <v>33</v>
      </c>
      <c r="AX533" s="13" t="s">
        <v>80</v>
      </c>
      <c r="AY533" s="156" t="s">
        <v>145</v>
      </c>
    </row>
    <row r="534" spans="1:65" s="2" customFormat="1" ht="24">
      <c r="A534" s="34"/>
      <c r="B534" s="140"/>
      <c r="C534" s="188" t="s">
        <v>1252</v>
      </c>
      <c r="D534" s="188" t="s">
        <v>427</v>
      </c>
      <c r="E534" s="189" t="s">
        <v>1253</v>
      </c>
      <c r="F534" s="190" t="s">
        <v>1254</v>
      </c>
      <c r="G534" s="191" t="s">
        <v>235</v>
      </c>
      <c r="H534" s="192">
        <v>7.04</v>
      </c>
      <c r="I534" s="193"/>
      <c r="J534" s="194">
        <f>ROUND(I534*H534,2)</f>
        <v>0</v>
      </c>
      <c r="K534" s="190" t="s">
        <v>151</v>
      </c>
      <c r="L534" s="195"/>
      <c r="M534" s="196" t="s">
        <v>3</v>
      </c>
      <c r="N534" s="197" t="s">
        <v>43</v>
      </c>
      <c r="O534" s="55"/>
      <c r="P534" s="150">
        <f>O534*H534</f>
        <v>0</v>
      </c>
      <c r="Q534" s="150">
        <v>0.00036</v>
      </c>
      <c r="R534" s="150">
        <f>Q534*H534</f>
        <v>0.0025344</v>
      </c>
      <c r="S534" s="150">
        <v>0</v>
      </c>
      <c r="T534" s="151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52" t="s">
        <v>338</v>
      </c>
      <c r="AT534" s="152" t="s">
        <v>427</v>
      </c>
      <c r="AU534" s="152" t="s">
        <v>82</v>
      </c>
      <c r="AY534" s="19" t="s">
        <v>145</v>
      </c>
      <c r="BE534" s="153">
        <f>IF(N534="základní",J534,0)</f>
        <v>0</v>
      </c>
      <c r="BF534" s="153">
        <f>IF(N534="snížená",J534,0)</f>
        <v>0</v>
      </c>
      <c r="BG534" s="153">
        <f>IF(N534="zákl. přenesená",J534,0)</f>
        <v>0</v>
      </c>
      <c r="BH534" s="153">
        <f>IF(N534="sníž. přenesená",J534,0)</f>
        <v>0</v>
      </c>
      <c r="BI534" s="153">
        <f>IF(N534="nulová",J534,0)</f>
        <v>0</v>
      </c>
      <c r="BJ534" s="19" t="s">
        <v>80</v>
      </c>
      <c r="BK534" s="153">
        <f>ROUND(I534*H534,2)</f>
        <v>0</v>
      </c>
      <c r="BL534" s="19" t="s">
        <v>238</v>
      </c>
      <c r="BM534" s="152" t="s">
        <v>1255</v>
      </c>
    </row>
    <row r="535" spans="2:51" s="13" customFormat="1" ht="12">
      <c r="B535" s="154"/>
      <c r="D535" s="155" t="s">
        <v>154</v>
      </c>
      <c r="F535" s="157" t="s">
        <v>1256</v>
      </c>
      <c r="H535" s="158">
        <v>7.04</v>
      </c>
      <c r="I535" s="159"/>
      <c r="L535" s="154"/>
      <c r="M535" s="160"/>
      <c r="N535" s="161"/>
      <c r="O535" s="161"/>
      <c r="P535" s="161"/>
      <c r="Q535" s="161"/>
      <c r="R535" s="161"/>
      <c r="S535" s="161"/>
      <c r="T535" s="162"/>
      <c r="AT535" s="156" t="s">
        <v>154</v>
      </c>
      <c r="AU535" s="156" t="s">
        <v>82</v>
      </c>
      <c r="AV535" s="13" t="s">
        <v>82</v>
      </c>
      <c r="AW535" s="13" t="s">
        <v>4</v>
      </c>
      <c r="AX535" s="13" t="s">
        <v>80</v>
      </c>
      <c r="AY535" s="156" t="s">
        <v>145</v>
      </c>
    </row>
    <row r="536" spans="1:65" s="2" customFormat="1" ht="36">
      <c r="A536" s="34"/>
      <c r="B536" s="140"/>
      <c r="C536" s="141" t="s">
        <v>1257</v>
      </c>
      <c r="D536" s="141" t="s">
        <v>147</v>
      </c>
      <c r="E536" s="142" t="s">
        <v>1258</v>
      </c>
      <c r="F536" s="143" t="s">
        <v>1259</v>
      </c>
      <c r="G536" s="144" t="s">
        <v>315</v>
      </c>
      <c r="H536" s="182"/>
      <c r="I536" s="146"/>
      <c r="J536" s="147">
        <f>ROUND(I536*H536,2)</f>
        <v>0</v>
      </c>
      <c r="K536" s="143" t="s">
        <v>151</v>
      </c>
      <c r="L536" s="35"/>
      <c r="M536" s="148" t="s">
        <v>3</v>
      </c>
      <c r="N536" s="149" t="s">
        <v>43</v>
      </c>
      <c r="O536" s="55"/>
      <c r="P536" s="150">
        <f>O536*H536</f>
        <v>0</v>
      </c>
      <c r="Q536" s="150">
        <v>0</v>
      </c>
      <c r="R536" s="150">
        <f>Q536*H536</f>
        <v>0</v>
      </c>
      <c r="S536" s="150">
        <v>0</v>
      </c>
      <c r="T536" s="151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52" t="s">
        <v>238</v>
      </c>
      <c r="AT536" s="152" t="s">
        <v>147</v>
      </c>
      <c r="AU536" s="152" t="s">
        <v>82</v>
      </c>
      <c r="AY536" s="19" t="s">
        <v>145</v>
      </c>
      <c r="BE536" s="153">
        <f>IF(N536="základní",J536,0)</f>
        <v>0</v>
      </c>
      <c r="BF536" s="153">
        <f>IF(N536="snížená",J536,0)</f>
        <v>0</v>
      </c>
      <c r="BG536" s="153">
        <f>IF(N536="zákl. přenesená",J536,0)</f>
        <v>0</v>
      </c>
      <c r="BH536" s="153">
        <f>IF(N536="sníž. přenesená",J536,0)</f>
        <v>0</v>
      </c>
      <c r="BI536" s="153">
        <f>IF(N536="nulová",J536,0)</f>
        <v>0</v>
      </c>
      <c r="BJ536" s="19" t="s">
        <v>80</v>
      </c>
      <c r="BK536" s="153">
        <f>ROUND(I536*H536,2)</f>
        <v>0</v>
      </c>
      <c r="BL536" s="19" t="s">
        <v>238</v>
      </c>
      <c r="BM536" s="152" t="s">
        <v>1260</v>
      </c>
    </row>
    <row r="537" spans="2:63" s="12" customFormat="1" ht="12.75">
      <c r="B537" s="127"/>
      <c r="D537" s="128" t="s">
        <v>71</v>
      </c>
      <c r="E537" s="138" t="s">
        <v>1261</v>
      </c>
      <c r="F537" s="138" t="s">
        <v>1262</v>
      </c>
      <c r="I537" s="130"/>
      <c r="J537" s="139">
        <f>BK537</f>
        <v>0</v>
      </c>
      <c r="L537" s="127"/>
      <c r="M537" s="132"/>
      <c r="N537" s="133"/>
      <c r="O537" s="133"/>
      <c r="P537" s="134">
        <f>SUM(P538:P550)</f>
        <v>0</v>
      </c>
      <c r="Q537" s="133"/>
      <c r="R537" s="134">
        <f>SUM(R538:R550)</f>
        <v>1.1552658</v>
      </c>
      <c r="S537" s="133"/>
      <c r="T537" s="135">
        <f>SUM(T538:T550)</f>
        <v>0</v>
      </c>
      <c r="AR537" s="128" t="s">
        <v>82</v>
      </c>
      <c r="AT537" s="136" t="s">
        <v>71</v>
      </c>
      <c r="AU537" s="136" t="s">
        <v>80</v>
      </c>
      <c r="AY537" s="128" t="s">
        <v>145</v>
      </c>
      <c r="BK537" s="137">
        <f>SUM(BK538:BK550)</f>
        <v>0</v>
      </c>
    </row>
    <row r="538" spans="1:65" s="2" customFormat="1" ht="24">
      <c r="A538" s="34"/>
      <c r="B538" s="140"/>
      <c r="C538" s="141" t="s">
        <v>1263</v>
      </c>
      <c r="D538" s="141" t="s">
        <v>147</v>
      </c>
      <c r="E538" s="142" t="s">
        <v>1264</v>
      </c>
      <c r="F538" s="143" t="s">
        <v>1265</v>
      </c>
      <c r="G538" s="144" t="s">
        <v>150</v>
      </c>
      <c r="H538" s="145">
        <v>59.952</v>
      </c>
      <c r="I538" s="146"/>
      <c r="J538" s="147">
        <f>ROUND(I538*H538,2)</f>
        <v>0</v>
      </c>
      <c r="K538" s="143" t="s">
        <v>151</v>
      </c>
      <c r="L538" s="35"/>
      <c r="M538" s="148" t="s">
        <v>3</v>
      </c>
      <c r="N538" s="149" t="s">
        <v>43</v>
      </c>
      <c r="O538" s="55"/>
      <c r="P538" s="150">
        <f>O538*H538</f>
        <v>0</v>
      </c>
      <c r="Q538" s="150">
        <v>0.0003</v>
      </c>
      <c r="R538" s="150">
        <f>Q538*H538</f>
        <v>0.017985599999999997</v>
      </c>
      <c r="S538" s="150">
        <v>0</v>
      </c>
      <c r="T538" s="151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52" t="s">
        <v>238</v>
      </c>
      <c r="AT538" s="152" t="s">
        <v>147</v>
      </c>
      <c r="AU538" s="152" t="s">
        <v>82</v>
      </c>
      <c r="AY538" s="19" t="s">
        <v>145</v>
      </c>
      <c r="BE538" s="153">
        <f>IF(N538="základní",J538,0)</f>
        <v>0</v>
      </c>
      <c r="BF538" s="153">
        <f>IF(N538="snížená",J538,0)</f>
        <v>0</v>
      </c>
      <c r="BG538" s="153">
        <f>IF(N538="zákl. přenesená",J538,0)</f>
        <v>0</v>
      </c>
      <c r="BH538" s="153">
        <f>IF(N538="sníž. přenesená",J538,0)</f>
        <v>0</v>
      </c>
      <c r="BI538" s="153">
        <f>IF(N538="nulová",J538,0)</f>
        <v>0</v>
      </c>
      <c r="BJ538" s="19" t="s">
        <v>80</v>
      </c>
      <c r="BK538" s="153">
        <f>ROUND(I538*H538,2)</f>
        <v>0</v>
      </c>
      <c r="BL538" s="19" t="s">
        <v>238</v>
      </c>
      <c r="BM538" s="152" t="s">
        <v>1266</v>
      </c>
    </row>
    <row r="539" spans="1:65" s="2" customFormat="1" ht="24">
      <c r="A539" s="34"/>
      <c r="B539" s="140"/>
      <c r="C539" s="141" t="s">
        <v>1267</v>
      </c>
      <c r="D539" s="141" t="s">
        <v>147</v>
      </c>
      <c r="E539" s="142" t="s">
        <v>1268</v>
      </c>
      <c r="F539" s="143" t="s">
        <v>1269</v>
      </c>
      <c r="G539" s="144" t="s">
        <v>150</v>
      </c>
      <c r="H539" s="145">
        <v>27.648</v>
      </c>
      <c r="I539" s="146"/>
      <c r="J539" s="147">
        <f>ROUND(I539*H539,2)</f>
        <v>0</v>
      </c>
      <c r="K539" s="143" t="s">
        <v>151</v>
      </c>
      <c r="L539" s="35"/>
      <c r="M539" s="148" t="s">
        <v>3</v>
      </c>
      <c r="N539" s="149" t="s">
        <v>43</v>
      </c>
      <c r="O539" s="55"/>
      <c r="P539" s="150">
        <f>O539*H539</f>
        <v>0</v>
      </c>
      <c r="Q539" s="150">
        <v>0.0015</v>
      </c>
      <c r="R539" s="150">
        <f>Q539*H539</f>
        <v>0.041472</v>
      </c>
      <c r="S539" s="150">
        <v>0</v>
      </c>
      <c r="T539" s="151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52" t="s">
        <v>238</v>
      </c>
      <c r="AT539" s="152" t="s">
        <v>147</v>
      </c>
      <c r="AU539" s="152" t="s">
        <v>82</v>
      </c>
      <c r="AY539" s="19" t="s">
        <v>145</v>
      </c>
      <c r="BE539" s="153">
        <f>IF(N539="základní",J539,0)</f>
        <v>0</v>
      </c>
      <c r="BF539" s="153">
        <f>IF(N539="snížená",J539,0)</f>
        <v>0</v>
      </c>
      <c r="BG539" s="153">
        <f>IF(N539="zákl. přenesená",J539,0)</f>
        <v>0</v>
      </c>
      <c r="BH539" s="153">
        <f>IF(N539="sníž. přenesená",J539,0)</f>
        <v>0</v>
      </c>
      <c r="BI539" s="153">
        <f>IF(N539="nulová",J539,0)</f>
        <v>0</v>
      </c>
      <c r="BJ539" s="19" t="s">
        <v>80</v>
      </c>
      <c r="BK539" s="153">
        <f>ROUND(I539*H539,2)</f>
        <v>0</v>
      </c>
      <c r="BL539" s="19" t="s">
        <v>238</v>
      </c>
      <c r="BM539" s="152" t="s">
        <v>1270</v>
      </c>
    </row>
    <row r="540" spans="2:51" s="13" customFormat="1" ht="12">
      <c r="B540" s="154"/>
      <c r="D540" s="155" t="s">
        <v>154</v>
      </c>
      <c r="E540" s="156" t="s">
        <v>380</v>
      </c>
      <c r="F540" s="157" t="s">
        <v>1271</v>
      </c>
      <c r="H540" s="158">
        <v>27.648</v>
      </c>
      <c r="I540" s="159"/>
      <c r="L540" s="154"/>
      <c r="M540" s="160"/>
      <c r="N540" s="161"/>
      <c r="O540" s="161"/>
      <c r="P540" s="161"/>
      <c r="Q540" s="161"/>
      <c r="R540" s="161"/>
      <c r="S540" s="161"/>
      <c r="T540" s="162"/>
      <c r="AT540" s="156" t="s">
        <v>154</v>
      </c>
      <c r="AU540" s="156" t="s">
        <v>82</v>
      </c>
      <c r="AV540" s="13" t="s">
        <v>82</v>
      </c>
      <c r="AW540" s="13" t="s">
        <v>33</v>
      </c>
      <c r="AX540" s="13" t="s">
        <v>80</v>
      </c>
      <c r="AY540" s="156" t="s">
        <v>145</v>
      </c>
    </row>
    <row r="541" spans="1:65" s="2" customFormat="1" ht="36">
      <c r="A541" s="34"/>
      <c r="B541" s="140"/>
      <c r="C541" s="141" t="s">
        <v>1272</v>
      </c>
      <c r="D541" s="141" t="s">
        <v>147</v>
      </c>
      <c r="E541" s="142" t="s">
        <v>1273</v>
      </c>
      <c r="F541" s="143" t="s">
        <v>1274</v>
      </c>
      <c r="G541" s="144" t="s">
        <v>150</v>
      </c>
      <c r="H541" s="145">
        <v>59.952</v>
      </c>
      <c r="I541" s="146"/>
      <c r="J541" s="147">
        <f>ROUND(I541*H541,2)</f>
        <v>0</v>
      </c>
      <c r="K541" s="143" t="s">
        <v>151</v>
      </c>
      <c r="L541" s="35"/>
      <c r="M541" s="148" t="s">
        <v>3</v>
      </c>
      <c r="N541" s="149" t="s">
        <v>43</v>
      </c>
      <c r="O541" s="55"/>
      <c r="P541" s="150">
        <f>O541*H541</f>
        <v>0</v>
      </c>
      <c r="Q541" s="150">
        <v>0.0053</v>
      </c>
      <c r="R541" s="150">
        <f>Q541*H541</f>
        <v>0.3177456</v>
      </c>
      <c r="S541" s="150">
        <v>0</v>
      </c>
      <c r="T541" s="151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52" t="s">
        <v>238</v>
      </c>
      <c r="AT541" s="152" t="s">
        <v>147</v>
      </c>
      <c r="AU541" s="152" t="s">
        <v>82</v>
      </c>
      <c r="AY541" s="19" t="s">
        <v>145</v>
      </c>
      <c r="BE541" s="153">
        <f>IF(N541="základní",J541,0)</f>
        <v>0</v>
      </c>
      <c r="BF541" s="153">
        <f>IF(N541="snížená",J541,0)</f>
        <v>0</v>
      </c>
      <c r="BG541" s="153">
        <f>IF(N541="zákl. přenesená",J541,0)</f>
        <v>0</v>
      </c>
      <c r="BH541" s="153">
        <f>IF(N541="sníž. přenesená",J541,0)</f>
        <v>0</v>
      </c>
      <c r="BI541" s="153">
        <f>IF(N541="nulová",J541,0)</f>
        <v>0</v>
      </c>
      <c r="BJ541" s="19" t="s">
        <v>80</v>
      </c>
      <c r="BK541" s="153">
        <f>ROUND(I541*H541,2)</f>
        <v>0</v>
      </c>
      <c r="BL541" s="19" t="s">
        <v>238</v>
      </c>
      <c r="BM541" s="152" t="s">
        <v>1275</v>
      </c>
    </row>
    <row r="542" spans="2:51" s="13" customFormat="1" ht="12">
      <c r="B542" s="154"/>
      <c r="D542" s="155" t="s">
        <v>154</v>
      </c>
      <c r="E542" s="156" t="s">
        <v>3</v>
      </c>
      <c r="F542" s="157" t="s">
        <v>1276</v>
      </c>
      <c r="H542" s="158">
        <v>34.304</v>
      </c>
      <c r="I542" s="159"/>
      <c r="L542" s="154"/>
      <c r="M542" s="160"/>
      <c r="N542" s="161"/>
      <c r="O542" s="161"/>
      <c r="P542" s="161"/>
      <c r="Q542" s="161"/>
      <c r="R542" s="161"/>
      <c r="S542" s="161"/>
      <c r="T542" s="162"/>
      <c r="AT542" s="156" t="s">
        <v>154</v>
      </c>
      <c r="AU542" s="156" t="s">
        <v>82</v>
      </c>
      <c r="AV542" s="13" t="s">
        <v>82</v>
      </c>
      <c r="AW542" s="13" t="s">
        <v>33</v>
      </c>
      <c r="AX542" s="13" t="s">
        <v>72</v>
      </c>
      <c r="AY542" s="156" t="s">
        <v>145</v>
      </c>
    </row>
    <row r="543" spans="2:51" s="13" customFormat="1" ht="12">
      <c r="B543" s="154"/>
      <c r="D543" s="155" t="s">
        <v>154</v>
      </c>
      <c r="E543" s="156" t="s">
        <v>3</v>
      </c>
      <c r="F543" s="157" t="s">
        <v>1277</v>
      </c>
      <c r="H543" s="158">
        <v>-2</v>
      </c>
      <c r="I543" s="159"/>
      <c r="L543" s="154"/>
      <c r="M543" s="160"/>
      <c r="N543" s="161"/>
      <c r="O543" s="161"/>
      <c r="P543" s="161"/>
      <c r="Q543" s="161"/>
      <c r="R543" s="161"/>
      <c r="S543" s="161"/>
      <c r="T543" s="162"/>
      <c r="AT543" s="156" t="s">
        <v>154</v>
      </c>
      <c r="AU543" s="156" t="s">
        <v>82</v>
      </c>
      <c r="AV543" s="13" t="s">
        <v>82</v>
      </c>
      <c r="AW543" s="13" t="s">
        <v>33</v>
      </c>
      <c r="AX543" s="13" t="s">
        <v>72</v>
      </c>
      <c r="AY543" s="156" t="s">
        <v>145</v>
      </c>
    </row>
    <row r="544" spans="2:51" s="16" customFormat="1" ht="12">
      <c r="B544" s="198"/>
      <c r="D544" s="155" t="s">
        <v>154</v>
      </c>
      <c r="E544" s="199" t="s">
        <v>384</v>
      </c>
      <c r="F544" s="200" t="s">
        <v>1278</v>
      </c>
      <c r="H544" s="201">
        <v>32.304</v>
      </c>
      <c r="I544" s="202"/>
      <c r="L544" s="198"/>
      <c r="M544" s="203"/>
      <c r="N544" s="204"/>
      <c r="O544" s="204"/>
      <c r="P544" s="204"/>
      <c r="Q544" s="204"/>
      <c r="R544" s="204"/>
      <c r="S544" s="204"/>
      <c r="T544" s="205"/>
      <c r="AT544" s="199" t="s">
        <v>154</v>
      </c>
      <c r="AU544" s="199" t="s">
        <v>82</v>
      </c>
      <c r="AV544" s="16" t="s">
        <v>160</v>
      </c>
      <c r="AW544" s="16" t="s">
        <v>33</v>
      </c>
      <c r="AX544" s="16" t="s">
        <v>72</v>
      </c>
      <c r="AY544" s="199" t="s">
        <v>145</v>
      </c>
    </row>
    <row r="545" spans="2:51" s="13" customFormat="1" ht="12">
      <c r="B545" s="154"/>
      <c r="D545" s="155" t="s">
        <v>154</v>
      </c>
      <c r="E545" s="156" t="s">
        <v>3</v>
      </c>
      <c r="F545" s="157" t="s">
        <v>1279</v>
      </c>
      <c r="H545" s="158">
        <v>27.648</v>
      </c>
      <c r="I545" s="159"/>
      <c r="L545" s="154"/>
      <c r="M545" s="160"/>
      <c r="N545" s="161"/>
      <c r="O545" s="161"/>
      <c r="P545" s="161"/>
      <c r="Q545" s="161"/>
      <c r="R545" s="161"/>
      <c r="S545" s="161"/>
      <c r="T545" s="162"/>
      <c r="AT545" s="156" t="s">
        <v>154</v>
      </c>
      <c r="AU545" s="156" t="s">
        <v>82</v>
      </c>
      <c r="AV545" s="13" t="s">
        <v>82</v>
      </c>
      <c r="AW545" s="13" t="s">
        <v>33</v>
      </c>
      <c r="AX545" s="13" t="s">
        <v>72</v>
      </c>
      <c r="AY545" s="156" t="s">
        <v>145</v>
      </c>
    </row>
    <row r="546" spans="2:51" s="14" customFormat="1" ht="12">
      <c r="B546" s="163"/>
      <c r="D546" s="155" t="s">
        <v>154</v>
      </c>
      <c r="E546" s="164" t="s">
        <v>3</v>
      </c>
      <c r="F546" s="165" t="s">
        <v>166</v>
      </c>
      <c r="H546" s="166">
        <v>59.952</v>
      </c>
      <c r="I546" s="167"/>
      <c r="L546" s="163"/>
      <c r="M546" s="168"/>
      <c r="N546" s="169"/>
      <c r="O546" s="169"/>
      <c r="P546" s="169"/>
      <c r="Q546" s="169"/>
      <c r="R546" s="169"/>
      <c r="S546" s="169"/>
      <c r="T546" s="170"/>
      <c r="AT546" s="164" t="s">
        <v>154</v>
      </c>
      <c r="AU546" s="164" t="s">
        <v>82</v>
      </c>
      <c r="AV546" s="14" t="s">
        <v>152</v>
      </c>
      <c r="AW546" s="14" t="s">
        <v>33</v>
      </c>
      <c r="AX546" s="14" t="s">
        <v>80</v>
      </c>
      <c r="AY546" s="164" t="s">
        <v>145</v>
      </c>
    </row>
    <row r="547" spans="1:65" s="2" customFormat="1" ht="12">
      <c r="A547" s="34"/>
      <c r="B547" s="140"/>
      <c r="C547" s="188" t="s">
        <v>1280</v>
      </c>
      <c r="D547" s="188" t="s">
        <v>427</v>
      </c>
      <c r="E547" s="189" t="s">
        <v>1281</v>
      </c>
      <c r="F547" s="190" t="s">
        <v>1282</v>
      </c>
      <c r="G547" s="191" t="s">
        <v>150</v>
      </c>
      <c r="H547" s="192">
        <v>61.751</v>
      </c>
      <c r="I547" s="193"/>
      <c r="J547" s="194">
        <f>ROUND(I547*H547,2)</f>
        <v>0</v>
      </c>
      <c r="K547" s="190" t="s">
        <v>151</v>
      </c>
      <c r="L547" s="195"/>
      <c r="M547" s="196" t="s">
        <v>3</v>
      </c>
      <c r="N547" s="197" t="s">
        <v>43</v>
      </c>
      <c r="O547" s="55"/>
      <c r="P547" s="150">
        <f>O547*H547</f>
        <v>0</v>
      </c>
      <c r="Q547" s="150">
        <v>0.0126</v>
      </c>
      <c r="R547" s="150">
        <f>Q547*H547</f>
        <v>0.7780625999999999</v>
      </c>
      <c r="S547" s="150">
        <v>0</v>
      </c>
      <c r="T547" s="151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152" t="s">
        <v>338</v>
      </c>
      <c r="AT547" s="152" t="s">
        <v>427</v>
      </c>
      <c r="AU547" s="152" t="s">
        <v>82</v>
      </c>
      <c r="AY547" s="19" t="s">
        <v>145</v>
      </c>
      <c r="BE547" s="153">
        <f>IF(N547="základní",J547,0)</f>
        <v>0</v>
      </c>
      <c r="BF547" s="153">
        <f>IF(N547="snížená",J547,0)</f>
        <v>0</v>
      </c>
      <c r="BG547" s="153">
        <f>IF(N547="zákl. přenesená",J547,0)</f>
        <v>0</v>
      </c>
      <c r="BH547" s="153">
        <f>IF(N547="sníž. přenesená",J547,0)</f>
        <v>0</v>
      </c>
      <c r="BI547" s="153">
        <f>IF(N547="nulová",J547,0)</f>
        <v>0</v>
      </c>
      <c r="BJ547" s="19" t="s">
        <v>80</v>
      </c>
      <c r="BK547" s="153">
        <f>ROUND(I547*H547,2)</f>
        <v>0</v>
      </c>
      <c r="BL547" s="19" t="s">
        <v>238</v>
      </c>
      <c r="BM547" s="152" t="s">
        <v>1283</v>
      </c>
    </row>
    <row r="548" spans="1:47" s="2" customFormat="1" ht="29.25">
      <c r="A548" s="34"/>
      <c r="B548" s="35"/>
      <c r="C548" s="34"/>
      <c r="D548" s="155" t="s">
        <v>202</v>
      </c>
      <c r="E548" s="34"/>
      <c r="F548" s="171" t="s">
        <v>1284</v>
      </c>
      <c r="G548" s="34"/>
      <c r="H548" s="34"/>
      <c r="I548" s="172"/>
      <c r="J548" s="34"/>
      <c r="K548" s="34"/>
      <c r="L548" s="35"/>
      <c r="M548" s="173"/>
      <c r="N548" s="174"/>
      <c r="O548" s="55"/>
      <c r="P548" s="55"/>
      <c r="Q548" s="55"/>
      <c r="R548" s="55"/>
      <c r="S548" s="55"/>
      <c r="T548" s="56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T548" s="19" t="s">
        <v>202</v>
      </c>
      <c r="AU548" s="19" t="s">
        <v>82</v>
      </c>
    </row>
    <row r="549" spans="2:51" s="13" customFormat="1" ht="12">
      <c r="B549" s="154"/>
      <c r="D549" s="155" t="s">
        <v>154</v>
      </c>
      <c r="F549" s="157" t="s">
        <v>1285</v>
      </c>
      <c r="H549" s="158">
        <v>61.751</v>
      </c>
      <c r="I549" s="159"/>
      <c r="L549" s="154"/>
      <c r="M549" s="160"/>
      <c r="N549" s="161"/>
      <c r="O549" s="161"/>
      <c r="P549" s="161"/>
      <c r="Q549" s="161"/>
      <c r="R549" s="161"/>
      <c r="S549" s="161"/>
      <c r="T549" s="162"/>
      <c r="AT549" s="156" t="s">
        <v>154</v>
      </c>
      <c r="AU549" s="156" t="s">
        <v>82</v>
      </c>
      <c r="AV549" s="13" t="s">
        <v>82</v>
      </c>
      <c r="AW549" s="13" t="s">
        <v>4</v>
      </c>
      <c r="AX549" s="13" t="s">
        <v>80</v>
      </c>
      <c r="AY549" s="156" t="s">
        <v>145</v>
      </c>
    </row>
    <row r="550" spans="1:65" s="2" customFormat="1" ht="36">
      <c r="A550" s="34"/>
      <c r="B550" s="140"/>
      <c r="C550" s="141" t="s">
        <v>1286</v>
      </c>
      <c r="D550" s="141" t="s">
        <v>147</v>
      </c>
      <c r="E550" s="142" t="s">
        <v>1287</v>
      </c>
      <c r="F550" s="143" t="s">
        <v>1288</v>
      </c>
      <c r="G550" s="144" t="s">
        <v>315</v>
      </c>
      <c r="H550" s="182"/>
      <c r="I550" s="146"/>
      <c r="J550" s="147">
        <f>ROUND(I550*H550,2)</f>
        <v>0</v>
      </c>
      <c r="K550" s="143" t="s">
        <v>151</v>
      </c>
      <c r="L550" s="35"/>
      <c r="M550" s="148" t="s">
        <v>3</v>
      </c>
      <c r="N550" s="149" t="s">
        <v>43</v>
      </c>
      <c r="O550" s="55"/>
      <c r="P550" s="150">
        <f>O550*H550</f>
        <v>0</v>
      </c>
      <c r="Q550" s="150">
        <v>0</v>
      </c>
      <c r="R550" s="150">
        <f>Q550*H550</f>
        <v>0</v>
      </c>
      <c r="S550" s="150">
        <v>0</v>
      </c>
      <c r="T550" s="151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52" t="s">
        <v>238</v>
      </c>
      <c r="AT550" s="152" t="s">
        <v>147</v>
      </c>
      <c r="AU550" s="152" t="s">
        <v>82</v>
      </c>
      <c r="AY550" s="19" t="s">
        <v>145</v>
      </c>
      <c r="BE550" s="153">
        <f>IF(N550="základní",J550,0)</f>
        <v>0</v>
      </c>
      <c r="BF550" s="153">
        <f>IF(N550="snížená",J550,0)</f>
        <v>0</v>
      </c>
      <c r="BG550" s="153">
        <f>IF(N550="zákl. přenesená",J550,0)</f>
        <v>0</v>
      </c>
      <c r="BH550" s="153">
        <f>IF(N550="sníž. přenesená",J550,0)</f>
        <v>0</v>
      </c>
      <c r="BI550" s="153">
        <f>IF(N550="nulová",J550,0)</f>
        <v>0</v>
      </c>
      <c r="BJ550" s="19" t="s">
        <v>80</v>
      </c>
      <c r="BK550" s="153">
        <f>ROUND(I550*H550,2)</f>
        <v>0</v>
      </c>
      <c r="BL550" s="19" t="s">
        <v>238</v>
      </c>
      <c r="BM550" s="152" t="s">
        <v>1289</v>
      </c>
    </row>
    <row r="551" spans="2:63" s="12" customFormat="1" ht="12.75">
      <c r="B551" s="127"/>
      <c r="D551" s="128" t="s">
        <v>71</v>
      </c>
      <c r="E551" s="138" t="s">
        <v>1290</v>
      </c>
      <c r="F551" s="138" t="s">
        <v>1291</v>
      </c>
      <c r="I551" s="130"/>
      <c r="J551" s="139">
        <f>BK551</f>
        <v>0</v>
      </c>
      <c r="L551" s="127"/>
      <c r="M551" s="132"/>
      <c r="N551" s="133"/>
      <c r="O551" s="133"/>
      <c r="P551" s="134">
        <f>SUM(P552:P558)</f>
        <v>0</v>
      </c>
      <c r="Q551" s="133"/>
      <c r="R551" s="134">
        <f>SUM(R552:R558)</f>
        <v>16.804038</v>
      </c>
      <c r="S551" s="133"/>
      <c r="T551" s="135">
        <f>SUM(T552:T558)</f>
        <v>0</v>
      </c>
      <c r="AR551" s="128" t="s">
        <v>82</v>
      </c>
      <c r="AT551" s="136" t="s">
        <v>71</v>
      </c>
      <c r="AU551" s="136" t="s">
        <v>80</v>
      </c>
      <c r="AY551" s="128" t="s">
        <v>145</v>
      </c>
      <c r="BK551" s="137">
        <f>SUM(BK552:BK558)</f>
        <v>0</v>
      </c>
    </row>
    <row r="552" spans="1:65" s="2" customFormat="1" ht="24">
      <c r="A552" s="34"/>
      <c r="B552" s="140"/>
      <c r="C552" s="141" t="s">
        <v>1292</v>
      </c>
      <c r="D552" s="141" t="s">
        <v>147</v>
      </c>
      <c r="E552" s="142" t="s">
        <v>1293</v>
      </c>
      <c r="F552" s="143" t="s">
        <v>1294</v>
      </c>
      <c r="G552" s="144" t="s">
        <v>150</v>
      </c>
      <c r="H552" s="145">
        <v>14.84</v>
      </c>
      <c r="I552" s="146"/>
      <c r="J552" s="147">
        <f>ROUND(I552*H552,2)</f>
        <v>0</v>
      </c>
      <c r="K552" s="143" t="s">
        <v>3</v>
      </c>
      <c r="L552" s="35"/>
      <c r="M552" s="148" t="s">
        <v>3</v>
      </c>
      <c r="N552" s="149" t="s">
        <v>43</v>
      </c>
      <c r="O552" s="55"/>
      <c r="P552" s="150">
        <f>O552*H552</f>
        <v>0</v>
      </c>
      <c r="Q552" s="150">
        <v>0.0357</v>
      </c>
      <c r="R552" s="150">
        <f>Q552*H552</f>
        <v>0.529788</v>
      </c>
      <c r="S552" s="150">
        <v>0</v>
      </c>
      <c r="T552" s="151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52" t="s">
        <v>238</v>
      </c>
      <c r="AT552" s="152" t="s">
        <v>147</v>
      </c>
      <c r="AU552" s="152" t="s">
        <v>82</v>
      </c>
      <c r="AY552" s="19" t="s">
        <v>145</v>
      </c>
      <c r="BE552" s="153">
        <f>IF(N552="základní",J552,0)</f>
        <v>0</v>
      </c>
      <c r="BF552" s="153">
        <f>IF(N552="snížená",J552,0)</f>
        <v>0</v>
      </c>
      <c r="BG552" s="153">
        <f>IF(N552="zákl. přenesená",J552,0)</f>
        <v>0</v>
      </c>
      <c r="BH552" s="153">
        <f>IF(N552="sníž. přenesená",J552,0)</f>
        <v>0</v>
      </c>
      <c r="BI552" s="153">
        <f>IF(N552="nulová",J552,0)</f>
        <v>0</v>
      </c>
      <c r="BJ552" s="19" t="s">
        <v>80</v>
      </c>
      <c r="BK552" s="153">
        <f>ROUND(I552*H552,2)</f>
        <v>0</v>
      </c>
      <c r="BL552" s="19" t="s">
        <v>238</v>
      </c>
      <c r="BM552" s="152" t="s">
        <v>1295</v>
      </c>
    </row>
    <row r="553" spans="2:51" s="13" customFormat="1" ht="12">
      <c r="B553" s="154"/>
      <c r="D553" s="155" t="s">
        <v>154</v>
      </c>
      <c r="E553" s="156" t="s">
        <v>3</v>
      </c>
      <c r="F553" s="157" t="s">
        <v>1296</v>
      </c>
      <c r="H553" s="158">
        <v>14.84</v>
      </c>
      <c r="I553" s="159"/>
      <c r="L553" s="154"/>
      <c r="M553" s="160"/>
      <c r="N553" s="161"/>
      <c r="O553" s="161"/>
      <c r="P553" s="161"/>
      <c r="Q553" s="161"/>
      <c r="R553" s="161"/>
      <c r="S553" s="161"/>
      <c r="T553" s="162"/>
      <c r="AT553" s="156" t="s">
        <v>154</v>
      </c>
      <c r="AU553" s="156" t="s">
        <v>82</v>
      </c>
      <c r="AV553" s="13" t="s">
        <v>82</v>
      </c>
      <c r="AW553" s="13" t="s">
        <v>33</v>
      </c>
      <c r="AX553" s="13" t="s">
        <v>80</v>
      </c>
      <c r="AY553" s="156" t="s">
        <v>145</v>
      </c>
    </row>
    <row r="554" spans="1:65" s="2" customFormat="1" ht="24">
      <c r="A554" s="34"/>
      <c r="B554" s="140"/>
      <c r="C554" s="188" t="s">
        <v>1297</v>
      </c>
      <c r="D554" s="188" t="s">
        <v>427</v>
      </c>
      <c r="E554" s="189" t="s">
        <v>1298</v>
      </c>
      <c r="F554" s="190" t="s">
        <v>1299</v>
      </c>
      <c r="G554" s="191" t="s">
        <v>280</v>
      </c>
      <c r="H554" s="192">
        <v>16.101</v>
      </c>
      <c r="I554" s="193"/>
      <c r="J554" s="194">
        <f>ROUND(I554*H554,2)</f>
        <v>0</v>
      </c>
      <c r="K554" s="190" t="s">
        <v>151</v>
      </c>
      <c r="L554" s="195"/>
      <c r="M554" s="196" t="s">
        <v>3</v>
      </c>
      <c r="N554" s="197" t="s">
        <v>43</v>
      </c>
      <c r="O554" s="55"/>
      <c r="P554" s="150">
        <f>O554*H554</f>
        <v>0</v>
      </c>
      <c r="Q554" s="150">
        <v>1</v>
      </c>
      <c r="R554" s="150">
        <f>Q554*H554</f>
        <v>16.101</v>
      </c>
      <c r="S554" s="150">
        <v>0</v>
      </c>
      <c r="T554" s="151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52" t="s">
        <v>187</v>
      </c>
      <c r="AT554" s="152" t="s">
        <v>427</v>
      </c>
      <c r="AU554" s="152" t="s">
        <v>82</v>
      </c>
      <c r="AY554" s="19" t="s">
        <v>145</v>
      </c>
      <c r="BE554" s="153">
        <f>IF(N554="základní",J554,0)</f>
        <v>0</v>
      </c>
      <c r="BF554" s="153">
        <f>IF(N554="snížená",J554,0)</f>
        <v>0</v>
      </c>
      <c r="BG554" s="153">
        <f>IF(N554="zákl. přenesená",J554,0)</f>
        <v>0</v>
      </c>
      <c r="BH554" s="153">
        <f>IF(N554="sníž. přenesená",J554,0)</f>
        <v>0</v>
      </c>
      <c r="BI554" s="153">
        <f>IF(N554="nulová",J554,0)</f>
        <v>0</v>
      </c>
      <c r="BJ554" s="19" t="s">
        <v>80</v>
      </c>
      <c r="BK554" s="153">
        <f>ROUND(I554*H554,2)</f>
        <v>0</v>
      </c>
      <c r="BL554" s="19" t="s">
        <v>152</v>
      </c>
      <c r="BM554" s="152" t="s">
        <v>1300</v>
      </c>
    </row>
    <row r="555" spans="2:51" s="13" customFormat="1" ht="12">
      <c r="B555" s="154"/>
      <c r="D555" s="155" t="s">
        <v>154</v>
      </c>
      <c r="E555" s="156" t="s">
        <v>3</v>
      </c>
      <c r="F555" s="157" t="s">
        <v>1301</v>
      </c>
      <c r="H555" s="158">
        <v>16.101</v>
      </c>
      <c r="I555" s="159"/>
      <c r="L555" s="154"/>
      <c r="M555" s="160"/>
      <c r="N555" s="161"/>
      <c r="O555" s="161"/>
      <c r="P555" s="161"/>
      <c r="Q555" s="161"/>
      <c r="R555" s="161"/>
      <c r="S555" s="161"/>
      <c r="T555" s="162"/>
      <c r="AT555" s="156" t="s">
        <v>154</v>
      </c>
      <c r="AU555" s="156" t="s">
        <v>82</v>
      </c>
      <c r="AV555" s="13" t="s">
        <v>82</v>
      </c>
      <c r="AW555" s="13" t="s">
        <v>33</v>
      </c>
      <c r="AX555" s="13" t="s">
        <v>80</v>
      </c>
      <c r="AY555" s="156" t="s">
        <v>145</v>
      </c>
    </row>
    <row r="556" spans="1:65" s="2" customFormat="1" ht="36">
      <c r="A556" s="34"/>
      <c r="B556" s="140"/>
      <c r="C556" s="141" t="s">
        <v>1302</v>
      </c>
      <c r="D556" s="141" t="s">
        <v>147</v>
      </c>
      <c r="E556" s="142" t="s">
        <v>1303</v>
      </c>
      <c r="F556" s="143" t="s">
        <v>1304</v>
      </c>
      <c r="G556" s="144" t="s">
        <v>235</v>
      </c>
      <c r="H556" s="145">
        <v>4.5</v>
      </c>
      <c r="I556" s="146"/>
      <c r="J556" s="147">
        <f>ROUND(I556*H556,2)</f>
        <v>0</v>
      </c>
      <c r="K556" s="143" t="s">
        <v>151</v>
      </c>
      <c r="L556" s="35"/>
      <c r="M556" s="148" t="s">
        <v>3</v>
      </c>
      <c r="N556" s="149" t="s">
        <v>43</v>
      </c>
      <c r="O556" s="55"/>
      <c r="P556" s="150">
        <f>O556*H556</f>
        <v>0</v>
      </c>
      <c r="Q556" s="150">
        <v>0.0385</v>
      </c>
      <c r="R556" s="150">
        <f>Q556*H556</f>
        <v>0.17325</v>
      </c>
      <c r="S556" s="150">
        <v>0</v>
      </c>
      <c r="T556" s="151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52" t="s">
        <v>152</v>
      </c>
      <c r="AT556" s="152" t="s">
        <v>147</v>
      </c>
      <c r="AU556" s="152" t="s">
        <v>82</v>
      </c>
      <c r="AY556" s="19" t="s">
        <v>145</v>
      </c>
      <c r="BE556" s="153">
        <f>IF(N556="základní",J556,0)</f>
        <v>0</v>
      </c>
      <c r="BF556" s="153">
        <f>IF(N556="snížená",J556,0)</f>
        <v>0</v>
      </c>
      <c r="BG556" s="153">
        <f>IF(N556="zákl. přenesená",J556,0)</f>
        <v>0</v>
      </c>
      <c r="BH556" s="153">
        <f>IF(N556="sníž. přenesená",J556,0)</f>
        <v>0</v>
      </c>
      <c r="BI556" s="153">
        <f>IF(N556="nulová",J556,0)</f>
        <v>0</v>
      </c>
      <c r="BJ556" s="19" t="s">
        <v>80</v>
      </c>
      <c r="BK556" s="153">
        <f>ROUND(I556*H556,2)</f>
        <v>0</v>
      </c>
      <c r="BL556" s="19" t="s">
        <v>152</v>
      </c>
      <c r="BM556" s="152" t="s">
        <v>1305</v>
      </c>
    </row>
    <row r="557" spans="2:51" s="13" customFormat="1" ht="12">
      <c r="B557" s="154"/>
      <c r="D557" s="155" t="s">
        <v>154</v>
      </c>
      <c r="E557" s="156" t="s">
        <v>3</v>
      </c>
      <c r="F557" s="157" t="s">
        <v>1306</v>
      </c>
      <c r="H557" s="158">
        <v>4.5</v>
      </c>
      <c r="I557" s="159"/>
      <c r="L557" s="154"/>
      <c r="M557" s="160"/>
      <c r="N557" s="161"/>
      <c r="O557" s="161"/>
      <c r="P557" s="161"/>
      <c r="Q557" s="161"/>
      <c r="R557" s="161"/>
      <c r="S557" s="161"/>
      <c r="T557" s="162"/>
      <c r="AT557" s="156" t="s">
        <v>154</v>
      </c>
      <c r="AU557" s="156" t="s">
        <v>82</v>
      </c>
      <c r="AV557" s="13" t="s">
        <v>82</v>
      </c>
      <c r="AW557" s="13" t="s">
        <v>33</v>
      </c>
      <c r="AX557" s="13" t="s">
        <v>80</v>
      </c>
      <c r="AY557" s="156" t="s">
        <v>145</v>
      </c>
    </row>
    <row r="558" spans="1:65" s="2" customFormat="1" ht="48">
      <c r="A558" s="34"/>
      <c r="B558" s="140"/>
      <c r="C558" s="141" t="s">
        <v>1307</v>
      </c>
      <c r="D558" s="141" t="s">
        <v>147</v>
      </c>
      <c r="E558" s="142" t="s">
        <v>1308</v>
      </c>
      <c r="F558" s="143" t="s">
        <v>1309</v>
      </c>
      <c r="G558" s="144" t="s">
        <v>280</v>
      </c>
      <c r="H558" s="145">
        <v>0.53</v>
      </c>
      <c r="I558" s="146"/>
      <c r="J558" s="147">
        <f>ROUND(I558*H558,2)</f>
        <v>0</v>
      </c>
      <c r="K558" s="143" t="s">
        <v>151</v>
      </c>
      <c r="L558" s="35"/>
      <c r="M558" s="148" t="s">
        <v>3</v>
      </c>
      <c r="N558" s="149" t="s">
        <v>43</v>
      </c>
      <c r="O558" s="55"/>
      <c r="P558" s="150">
        <f>O558*H558</f>
        <v>0</v>
      </c>
      <c r="Q558" s="150">
        <v>0</v>
      </c>
      <c r="R558" s="150">
        <f>Q558*H558</f>
        <v>0</v>
      </c>
      <c r="S558" s="150">
        <v>0</v>
      </c>
      <c r="T558" s="151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52" t="s">
        <v>238</v>
      </c>
      <c r="AT558" s="152" t="s">
        <v>147</v>
      </c>
      <c r="AU558" s="152" t="s">
        <v>82</v>
      </c>
      <c r="AY558" s="19" t="s">
        <v>145</v>
      </c>
      <c r="BE558" s="153">
        <f>IF(N558="základní",J558,0)</f>
        <v>0</v>
      </c>
      <c r="BF558" s="153">
        <f>IF(N558="snížená",J558,0)</f>
        <v>0</v>
      </c>
      <c r="BG558" s="153">
        <f>IF(N558="zákl. přenesená",J558,0)</f>
        <v>0</v>
      </c>
      <c r="BH558" s="153">
        <f>IF(N558="sníž. přenesená",J558,0)</f>
        <v>0</v>
      </c>
      <c r="BI558" s="153">
        <f>IF(N558="nulová",J558,0)</f>
        <v>0</v>
      </c>
      <c r="BJ558" s="19" t="s">
        <v>80</v>
      </c>
      <c r="BK558" s="153">
        <f>ROUND(I558*H558,2)</f>
        <v>0</v>
      </c>
      <c r="BL558" s="19" t="s">
        <v>238</v>
      </c>
      <c r="BM558" s="152" t="s">
        <v>1310</v>
      </c>
    </row>
    <row r="559" spans="2:63" s="12" customFormat="1" ht="12.75">
      <c r="B559" s="127"/>
      <c r="D559" s="128" t="s">
        <v>71</v>
      </c>
      <c r="E559" s="138" t="s">
        <v>1311</v>
      </c>
      <c r="F559" s="138" t="s">
        <v>1312</v>
      </c>
      <c r="I559" s="130"/>
      <c r="J559" s="139">
        <f>BK559</f>
        <v>0</v>
      </c>
      <c r="L559" s="127"/>
      <c r="M559" s="132"/>
      <c r="N559" s="133"/>
      <c r="O559" s="133"/>
      <c r="P559" s="134">
        <f>SUM(P560:P567)</f>
        <v>0</v>
      </c>
      <c r="Q559" s="133"/>
      <c r="R559" s="134">
        <f>SUM(R560:R567)</f>
        <v>0.0137755</v>
      </c>
      <c r="S559" s="133"/>
      <c r="T559" s="135">
        <f>SUM(T560:T567)</f>
        <v>0</v>
      </c>
      <c r="AR559" s="128" t="s">
        <v>82</v>
      </c>
      <c r="AT559" s="136" t="s">
        <v>71</v>
      </c>
      <c r="AU559" s="136" t="s">
        <v>80</v>
      </c>
      <c r="AY559" s="128" t="s">
        <v>145</v>
      </c>
      <c r="BK559" s="137">
        <f>SUM(BK560:BK567)</f>
        <v>0</v>
      </c>
    </row>
    <row r="560" spans="1:65" s="2" customFormat="1" ht="24">
      <c r="A560" s="34"/>
      <c r="B560" s="140"/>
      <c r="C560" s="141" t="s">
        <v>1313</v>
      </c>
      <c r="D560" s="141" t="s">
        <v>147</v>
      </c>
      <c r="E560" s="142" t="s">
        <v>1314</v>
      </c>
      <c r="F560" s="143" t="s">
        <v>1315</v>
      </c>
      <c r="G560" s="144" t="s">
        <v>150</v>
      </c>
      <c r="H560" s="145">
        <v>41.022</v>
      </c>
      <c r="I560" s="146"/>
      <c r="J560" s="147">
        <f>ROUND(I560*H560,2)</f>
        <v>0</v>
      </c>
      <c r="K560" s="143" t="s">
        <v>151</v>
      </c>
      <c r="L560" s="35"/>
      <c r="M560" s="148" t="s">
        <v>3</v>
      </c>
      <c r="N560" s="149" t="s">
        <v>43</v>
      </c>
      <c r="O560" s="55"/>
      <c r="P560" s="150">
        <f>O560*H560</f>
        <v>0</v>
      </c>
      <c r="Q560" s="150">
        <v>0.00025</v>
      </c>
      <c r="R560" s="150">
        <f>Q560*H560</f>
        <v>0.010255499999999999</v>
      </c>
      <c r="S560" s="150">
        <v>0</v>
      </c>
      <c r="T560" s="151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52" t="s">
        <v>238</v>
      </c>
      <c r="AT560" s="152" t="s">
        <v>147</v>
      </c>
      <c r="AU560" s="152" t="s">
        <v>82</v>
      </c>
      <c r="AY560" s="19" t="s">
        <v>145</v>
      </c>
      <c r="BE560" s="153">
        <f>IF(N560="základní",J560,0)</f>
        <v>0</v>
      </c>
      <c r="BF560" s="153">
        <f>IF(N560="snížená",J560,0)</f>
        <v>0</v>
      </c>
      <c r="BG560" s="153">
        <f>IF(N560="zákl. přenesená",J560,0)</f>
        <v>0</v>
      </c>
      <c r="BH560" s="153">
        <f>IF(N560="sníž. přenesená",J560,0)</f>
        <v>0</v>
      </c>
      <c r="BI560" s="153">
        <f>IF(N560="nulová",J560,0)</f>
        <v>0</v>
      </c>
      <c r="BJ560" s="19" t="s">
        <v>80</v>
      </c>
      <c r="BK560" s="153">
        <f>ROUND(I560*H560,2)</f>
        <v>0</v>
      </c>
      <c r="BL560" s="19" t="s">
        <v>238</v>
      </c>
      <c r="BM560" s="152" t="s">
        <v>1316</v>
      </c>
    </row>
    <row r="561" spans="1:47" s="2" customFormat="1" ht="19.5">
      <c r="A561" s="34"/>
      <c r="B561" s="35"/>
      <c r="C561" s="34"/>
      <c r="D561" s="155" t="s">
        <v>202</v>
      </c>
      <c r="E561" s="34"/>
      <c r="F561" s="171" t="s">
        <v>1317</v>
      </c>
      <c r="G561" s="34"/>
      <c r="H561" s="34"/>
      <c r="I561" s="172"/>
      <c r="J561" s="34"/>
      <c r="K561" s="34"/>
      <c r="L561" s="35"/>
      <c r="M561" s="173"/>
      <c r="N561" s="174"/>
      <c r="O561" s="55"/>
      <c r="P561" s="55"/>
      <c r="Q561" s="55"/>
      <c r="R561" s="55"/>
      <c r="S561" s="55"/>
      <c r="T561" s="56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9" t="s">
        <v>202</v>
      </c>
      <c r="AU561" s="19" t="s">
        <v>82</v>
      </c>
    </row>
    <row r="562" spans="2:51" s="13" customFormat="1" ht="12">
      <c r="B562" s="154"/>
      <c r="D562" s="155" t="s">
        <v>154</v>
      </c>
      <c r="E562" s="156" t="s">
        <v>3</v>
      </c>
      <c r="F562" s="157" t="s">
        <v>1318</v>
      </c>
      <c r="H562" s="158">
        <v>6.51</v>
      </c>
      <c r="I562" s="159"/>
      <c r="L562" s="154"/>
      <c r="M562" s="160"/>
      <c r="N562" s="161"/>
      <c r="O562" s="161"/>
      <c r="P562" s="161"/>
      <c r="Q562" s="161"/>
      <c r="R562" s="161"/>
      <c r="S562" s="161"/>
      <c r="T562" s="162"/>
      <c r="AT562" s="156" t="s">
        <v>154</v>
      </c>
      <c r="AU562" s="156" t="s">
        <v>82</v>
      </c>
      <c r="AV562" s="13" t="s">
        <v>82</v>
      </c>
      <c r="AW562" s="13" t="s">
        <v>33</v>
      </c>
      <c r="AX562" s="13" t="s">
        <v>72</v>
      </c>
      <c r="AY562" s="156" t="s">
        <v>145</v>
      </c>
    </row>
    <row r="563" spans="2:51" s="13" customFormat="1" ht="12">
      <c r="B563" s="154"/>
      <c r="D563" s="155" t="s">
        <v>154</v>
      </c>
      <c r="E563" s="156" t="s">
        <v>3</v>
      </c>
      <c r="F563" s="157" t="s">
        <v>1319</v>
      </c>
      <c r="H563" s="158">
        <v>32.46</v>
      </c>
      <c r="I563" s="159"/>
      <c r="L563" s="154"/>
      <c r="M563" s="160"/>
      <c r="N563" s="161"/>
      <c r="O563" s="161"/>
      <c r="P563" s="161"/>
      <c r="Q563" s="161"/>
      <c r="R563" s="161"/>
      <c r="S563" s="161"/>
      <c r="T563" s="162"/>
      <c r="AT563" s="156" t="s">
        <v>154</v>
      </c>
      <c r="AU563" s="156" t="s">
        <v>82</v>
      </c>
      <c r="AV563" s="13" t="s">
        <v>82</v>
      </c>
      <c r="AW563" s="13" t="s">
        <v>33</v>
      </c>
      <c r="AX563" s="13" t="s">
        <v>72</v>
      </c>
      <c r="AY563" s="156" t="s">
        <v>145</v>
      </c>
    </row>
    <row r="564" spans="2:51" s="13" customFormat="1" ht="12">
      <c r="B564" s="154"/>
      <c r="D564" s="155" t="s">
        <v>154</v>
      </c>
      <c r="E564" s="156" t="s">
        <v>3</v>
      </c>
      <c r="F564" s="157" t="s">
        <v>1320</v>
      </c>
      <c r="H564" s="158">
        <v>2.052</v>
      </c>
      <c r="I564" s="159"/>
      <c r="L564" s="154"/>
      <c r="M564" s="160"/>
      <c r="N564" s="161"/>
      <c r="O564" s="161"/>
      <c r="P564" s="161"/>
      <c r="Q564" s="161"/>
      <c r="R564" s="161"/>
      <c r="S564" s="161"/>
      <c r="T564" s="162"/>
      <c r="AT564" s="156" t="s">
        <v>154</v>
      </c>
      <c r="AU564" s="156" t="s">
        <v>82</v>
      </c>
      <c r="AV564" s="13" t="s">
        <v>82</v>
      </c>
      <c r="AW564" s="13" t="s">
        <v>33</v>
      </c>
      <c r="AX564" s="13" t="s">
        <v>72</v>
      </c>
      <c r="AY564" s="156" t="s">
        <v>145</v>
      </c>
    </row>
    <row r="565" spans="2:51" s="14" customFormat="1" ht="12">
      <c r="B565" s="163"/>
      <c r="D565" s="155" t="s">
        <v>154</v>
      </c>
      <c r="E565" s="164" t="s">
        <v>3</v>
      </c>
      <c r="F565" s="165" t="s">
        <v>166</v>
      </c>
      <c r="H565" s="166">
        <v>41.022</v>
      </c>
      <c r="I565" s="167"/>
      <c r="L565" s="163"/>
      <c r="M565" s="168"/>
      <c r="N565" s="169"/>
      <c r="O565" s="169"/>
      <c r="P565" s="169"/>
      <c r="Q565" s="169"/>
      <c r="R565" s="169"/>
      <c r="S565" s="169"/>
      <c r="T565" s="170"/>
      <c r="AT565" s="164" t="s">
        <v>154</v>
      </c>
      <c r="AU565" s="164" t="s">
        <v>82</v>
      </c>
      <c r="AV565" s="14" t="s">
        <v>152</v>
      </c>
      <c r="AW565" s="14" t="s">
        <v>33</v>
      </c>
      <c r="AX565" s="14" t="s">
        <v>80</v>
      </c>
      <c r="AY565" s="164" t="s">
        <v>145</v>
      </c>
    </row>
    <row r="566" spans="1:65" s="2" customFormat="1" ht="48">
      <c r="A566" s="34"/>
      <c r="B566" s="140"/>
      <c r="C566" s="141" t="s">
        <v>1321</v>
      </c>
      <c r="D566" s="141" t="s">
        <v>147</v>
      </c>
      <c r="E566" s="142" t="s">
        <v>1322</v>
      </c>
      <c r="F566" s="143" t="s">
        <v>1323</v>
      </c>
      <c r="G566" s="144" t="s">
        <v>213</v>
      </c>
      <c r="H566" s="145">
        <v>22</v>
      </c>
      <c r="I566" s="146"/>
      <c r="J566" s="147">
        <f>ROUND(I566*H566,2)</f>
        <v>0</v>
      </c>
      <c r="K566" s="143" t="s">
        <v>151</v>
      </c>
      <c r="L566" s="35"/>
      <c r="M566" s="148" t="s">
        <v>3</v>
      </c>
      <c r="N566" s="149" t="s">
        <v>43</v>
      </c>
      <c r="O566" s="55"/>
      <c r="P566" s="150">
        <f>O566*H566</f>
        <v>0</v>
      </c>
      <c r="Q566" s="150">
        <v>0.00016</v>
      </c>
      <c r="R566" s="150">
        <f>Q566*H566</f>
        <v>0.00352</v>
      </c>
      <c r="S566" s="150">
        <v>0</v>
      </c>
      <c r="T566" s="151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52" t="s">
        <v>238</v>
      </c>
      <c r="AT566" s="152" t="s">
        <v>147</v>
      </c>
      <c r="AU566" s="152" t="s">
        <v>82</v>
      </c>
      <c r="AY566" s="19" t="s">
        <v>145</v>
      </c>
      <c r="BE566" s="153">
        <f>IF(N566="základní",J566,0)</f>
        <v>0</v>
      </c>
      <c r="BF566" s="153">
        <f>IF(N566="snížená",J566,0)</f>
        <v>0</v>
      </c>
      <c r="BG566" s="153">
        <f>IF(N566="zákl. přenesená",J566,0)</f>
        <v>0</v>
      </c>
      <c r="BH566" s="153">
        <f>IF(N566="sníž. přenesená",J566,0)</f>
        <v>0</v>
      </c>
      <c r="BI566" s="153">
        <f>IF(N566="nulová",J566,0)</f>
        <v>0</v>
      </c>
      <c r="BJ566" s="19" t="s">
        <v>80</v>
      </c>
      <c r="BK566" s="153">
        <f>ROUND(I566*H566,2)</f>
        <v>0</v>
      </c>
      <c r="BL566" s="19" t="s">
        <v>238</v>
      </c>
      <c r="BM566" s="152" t="s">
        <v>1324</v>
      </c>
    </row>
    <row r="567" spans="2:51" s="13" customFormat="1" ht="22.5">
      <c r="B567" s="154"/>
      <c r="D567" s="155" t="s">
        <v>154</v>
      </c>
      <c r="E567" s="156" t="s">
        <v>3</v>
      </c>
      <c r="F567" s="157" t="s">
        <v>1325</v>
      </c>
      <c r="H567" s="158">
        <v>22</v>
      </c>
      <c r="I567" s="159"/>
      <c r="L567" s="154"/>
      <c r="M567" s="160"/>
      <c r="N567" s="161"/>
      <c r="O567" s="161"/>
      <c r="P567" s="161"/>
      <c r="Q567" s="161"/>
      <c r="R567" s="161"/>
      <c r="S567" s="161"/>
      <c r="T567" s="162"/>
      <c r="AT567" s="156" t="s">
        <v>154</v>
      </c>
      <c r="AU567" s="156" t="s">
        <v>82</v>
      </c>
      <c r="AV567" s="13" t="s">
        <v>82</v>
      </c>
      <c r="AW567" s="13" t="s">
        <v>33</v>
      </c>
      <c r="AX567" s="13" t="s">
        <v>80</v>
      </c>
      <c r="AY567" s="156" t="s">
        <v>145</v>
      </c>
    </row>
    <row r="568" spans="2:63" s="12" customFormat="1" ht="12.75">
      <c r="B568" s="127"/>
      <c r="D568" s="128" t="s">
        <v>71</v>
      </c>
      <c r="E568" s="138" t="s">
        <v>1326</v>
      </c>
      <c r="F568" s="138" t="s">
        <v>1327</v>
      </c>
      <c r="I568" s="130"/>
      <c r="J568" s="139">
        <f>BK568</f>
        <v>0</v>
      </c>
      <c r="L568" s="127"/>
      <c r="M568" s="132"/>
      <c r="N568" s="133"/>
      <c r="O568" s="133"/>
      <c r="P568" s="134">
        <f>SUM(P569:P574)</f>
        <v>0</v>
      </c>
      <c r="Q568" s="133"/>
      <c r="R568" s="134">
        <f>SUM(R569:R574)</f>
        <v>0.007831040000000001</v>
      </c>
      <c r="S568" s="133"/>
      <c r="T568" s="135">
        <f>SUM(T569:T574)</f>
        <v>0</v>
      </c>
      <c r="AR568" s="128" t="s">
        <v>82</v>
      </c>
      <c r="AT568" s="136" t="s">
        <v>71</v>
      </c>
      <c r="AU568" s="136" t="s">
        <v>80</v>
      </c>
      <c r="AY568" s="128" t="s">
        <v>145</v>
      </c>
      <c r="BK568" s="137">
        <f>SUM(BK569:BK574)</f>
        <v>0</v>
      </c>
    </row>
    <row r="569" spans="1:65" s="2" customFormat="1" ht="24">
      <c r="A569" s="34"/>
      <c r="B569" s="140"/>
      <c r="C569" s="141" t="s">
        <v>1328</v>
      </c>
      <c r="D569" s="141" t="s">
        <v>147</v>
      </c>
      <c r="E569" s="142" t="s">
        <v>1329</v>
      </c>
      <c r="F569" s="143" t="s">
        <v>1330</v>
      </c>
      <c r="G569" s="144" t="s">
        <v>150</v>
      </c>
      <c r="H569" s="145">
        <v>17.024</v>
      </c>
      <c r="I569" s="146"/>
      <c r="J569" s="147">
        <f>ROUND(I569*H569,2)</f>
        <v>0</v>
      </c>
      <c r="K569" s="143" t="s">
        <v>151</v>
      </c>
      <c r="L569" s="35"/>
      <c r="M569" s="148" t="s">
        <v>3</v>
      </c>
      <c r="N569" s="149" t="s">
        <v>43</v>
      </c>
      <c r="O569" s="55"/>
      <c r="P569" s="150">
        <f>O569*H569</f>
        <v>0</v>
      </c>
      <c r="Q569" s="150">
        <v>0.0002</v>
      </c>
      <c r="R569" s="150">
        <f>Q569*H569</f>
        <v>0.0034048000000000004</v>
      </c>
      <c r="S569" s="150">
        <v>0</v>
      </c>
      <c r="T569" s="151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52" t="s">
        <v>238</v>
      </c>
      <c r="AT569" s="152" t="s">
        <v>147</v>
      </c>
      <c r="AU569" s="152" t="s">
        <v>82</v>
      </c>
      <c r="AY569" s="19" t="s">
        <v>145</v>
      </c>
      <c r="BE569" s="153">
        <f>IF(N569="základní",J569,0)</f>
        <v>0</v>
      </c>
      <c r="BF569" s="153">
        <f>IF(N569="snížená",J569,0)</f>
        <v>0</v>
      </c>
      <c r="BG569" s="153">
        <f>IF(N569="zákl. přenesená",J569,0)</f>
        <v>0</v>
      </c>
      <c r="BH569" s="153">
        <f>IF(N569="sníž. přenesená",J569,0)</f>
        <v>0</v>
      </c>
      <c r="BI569" s="153">
        <f>IF(N569="nulová",J569,0)</f>
        <v>0</v>
      </c>
      <c r="BJ569" s="19" t="s">
        <v>80</v>
      </c>
      <c r="BK569" s="153">
        <f>ROUND(I569*H569,2)</f>
        <v>0</v>
      </c>
      <c r="BL569" s="19" t="s">
        <v>238</v>
      </c>
      <c r="BM569" s="152" t="s">
        <v>1331</v>
      </c>
    </row>
    <row r="570" spans="1:65" s="2" customFormat="1" ht="36">
      <c r="A570" s="34"/>
      <c r="B570" s="140"/>
      <c r="C570" s="141" t="s">
        <v>1332</v>
      </c>
      <c r="D570" s="141" t="s">
        <v>147</v>
      </c>
      <c r="E570" s="142" t="s">
        <v>1333</v>
      </c>
      <c r="F570" s="143" t="s">
        <v>1334</v>
      </c>
      <c r="G570" s="144" t="s">
        <v>150</v>
      </c>
      <c r="H570" s="145">
        <v>17.024</v>
      </c>
      <c r="I570" s="146"/>
      <c r="J570" s="147">
        <f>ROUND(I570*H570,2)</f>
        <v>0</v>
      </c>
      <c r="K570" s="143" t="s">
        <v>3</v>
      </c>
      <c r="L570" s="35"/>
      <c r="M570" s="148" t="s">
        <v>3</v>
      </c>
      <c r="N570" s="149" t="s">
        <v>43</v>
      </c>
      <c r="O570" s="55"/>
      <c r="P570" s="150">
        <f>O570*H570</f>
        <v>0</v>
      </c>
      <c r="Q570" s="150">
        <v>0.00026</v>
      </c>
      <c r="R570" s="150">
        <f>Q570*H570</f>
        <v>0.00442624</v>
      </c>
      <c r="S570" s="150">
        <v>0</v>
      </c>
      <c r="T570" s="151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52" t="s">
        <v>238</v>
      </c>
      <c r="AT570" s="152" t="s">
        <v>147</v>
      </c>
      <c r="AU570" s="152" t="s">
        <v>82</v>
      </c>
      <c r="AY570" s="19" t="s">
        <v>145</v>
      </c>
      <c r="BE570" s="153">
        <f>IF(N570="základní",J570,0)</f>
        <v>0</v>
      </c>
      <c r="BF570" s="153">
        <f>IF(N570="snížená",J570,0)</f>
        <v>0</v>
      </c>
      <c r="BG570" s="153">
        <f>IF(N570="zákl. přenesená",J570,0)</f>
        <v>0</v>
      </c>
      <c r="BH570" s="153">
        <f>IF(N570="sníž. přenesená",J570,0)</f>
        <v>0</v>
      </c>
      <c r="BI570" s="153">
        <f>IF(N570="nulová",J570,0)</f>
        <v>0</v>
      </c>
      <c r="BJ570" s="19" t="s">
        <v>80</v>
      </c>
      <c r="BK570" s="153">
        <f>ROUND(I570*H570,2)</f>
        <v>0</v>
      </c>
      <c r="BL570" s="19" t="s">
        <v>238</v>
      </c>
      <c r="BM570" s="152" t="s">
        <v>1335</v>
      </c>
    </row>
    <row r="571" spans="2:51" s="15" customFormat="1" ht="12">
      <c r="B571" s="175"/>
      <c r="D571" s="155" t="s">
        <v>154</v>
      </c>
      <c r="E571" s="176" t="s">
        <v>3</v>
      </c>
      <c r="F571" s="177" t="s">
        <v>1336</v>
      </c>
      <c r="H571" s="176" t="s">
        <v>3</v>
      </c>
      <c r="I571" s="178"/>
      <c r="L571" s="175"/>
      <c r="M571" s="179"/>
      <c r="N571" s="180"/>
      <c r="O571" s="180"/>
      <c r="P571" s="180"/>
      <c r="Q571" s="180"/>
      <c r="R571" s="180"/>
      <c r="S571" s="180"/>
      <c r="T571" s="181"/>
      <c r="AT571" s="176" t="s">
        <v>154</v>
      </c>
      <c r="AU571" s="176" t="s">
        <v>82</v>
      </c>
      <c r="AV571" s="15" t="s">
        <v>80</v>
      </c>
      <c r="AW571" s="15" t="s">
        <v>33</v>
      </c>
      <c r="AX571" s="15" t="s">
        <v>72</v>
      </c>
      <c r="AY571" s="176" t="s">
        <v>145</v>
      </c>
    </row>
    <row r="572" spans="2:51" s="13" customFormat="1" ht="12">
      <c r="B572" s="154"/>
      <c r="D572" s="155" t="s">
        <v>154</v>
      </c>
      <c r="E572" s="156" t="s">
        <v>3</v>
      </c>
      <c r="F572" s="157" t="s">
        <v>1337</v>
      </c>
      <c r="H572" s="158">
        <v>10.24</v>
      </c>
      <c r="I572" s="159"/>
      <c r="L572" s="154"/>
      <c r="M572" s="160"/>
      <c r="N572" s="161"/>
      <c r="O572" s="161"/>
      <c r="P572" s="161"/>
      <c r="Q572" s="161"/>
      <c r="R572" s="161"/>
      <c r="S572" s="161"/>
      <c r="T572" s="162"/>
      <c r="AT572" s="156" t="s">
        <v>154</v>
      </c>
      <c r="AU572" s="156" t="s">
        <v>82</v>
      </c>
      <c r="AV572" s="13" t="s">
        <v>82</v>
      </c>
      <c r="AW572" s="13" t="s">
        <v>33</v>
      </c>
      <c r="AX572" s="13" t="s">
        <v>72</v>
      </c>
      <c r="AY572" s="156" t="s">
        <v>145</v>
      </c>
    </row>
    <row r="573" spans="2:51" s="13" customFormat="1" ht="12">
      <c r="B573" s="154"/>
      <c r="D573" s="155" t="s">
        <v>154</v>
      </c>
      <c r="E573" s="156" t="s">
        <v>3</v>
      </c>
      <c r="F573" s="157" t="s">
        <v>1338</v>
      </c>
      <c r="H573" s="158">
        <v>6.784</v>
      </c>
      <c r="I573" s="159"/>
      <c r="L573" s="154"/>
      <c r="M573" s="160"/>
      <c r="N573" s="161"/>
      <c r="O573" s="161"/>
      <c r="P573" s="161"/>
      <c r="Q573" s="161"/>
      <c r="R573" s="161"/>
      <c r="S573" s="161"/>
      <c r="T573" s="162"/>
      <c r="AT573" s="156" t="s">
        <v>154</v>
      </c>
      <c r="AU573" s="156" t="s">
        <v>82</v>
      </c>
      <c r="AV573" s="13" t="s">
        <v>82</v>
      </c>
      <c r="AW573" s="13" t="s">
        <v>33</v>
      </c>
      <c r="AX573" s="13" t="s">
        <v>72</v>
      </c>
      <c r="AY573" s="156" t="s">
        <v>145</v>
      </c>
    </row>
    <row r="574" spans="2:51" s="14" customFormat="1" ht="12">
      <c r="B574" s="163"/>
      <c r="D574" s="155" t="s">
        <v>154</v>
      </c>
      <c r="E574" s="164" t="s">
        <v>368</v>
      </c>
      <c r="F574" s="165" t="s">
        <v>166</v>
      </c>
      <c r="H574" s="166">
        <v>17.024</v>
      </c>
      <c r="I574" s="167"/>
      <c r="L574" s="163"/>
      <c r="M574" s="206"/>
      <c r="N574" s="207"/>
      <c r="O574" s="207"/>
      <c r="P574" s="207"/>
      <c r="Q574" s="207"/>
      <c r="R574" s="207"/>
      <c r="S574" s="207"/>
      <c r="T574" s="208"/>
      <c r="AT574" s="164" t="s">
        <v>154</v>
      </c>
      <c r="AU574" s="164" t="s">
        <v>82</v>
      </c>
      <c r="AV574" s="14" t="s">
        <v>152</v>
      </c>
      <c r="AW574" s="14" t="s">
        <v>33</v>
      </c>
      <c r="AX574" s="14" t="s">
        <v>80</v>
      </c>
      <c r="AY574" s="164" t="s">
        <v>145</v>
      </c>
    </row>
    <row r="575" spans="1:31" s="2" customFormat="1" ht="12">
      <c r="A575" s="34"/>
      <c r="B575" s="44"/>
      <c r="C575" s="45"/>
      <c r="D575" s="45"/>
      <c r="E575" s="45"/>
      <c r="F575" s="45"/>
      <c r="G575" s="45"/>
      <c r="H575" s="45"/>
      <c r="I575" s="45"/>
      <c r="J575" s="45"/>
      <c r="K575" s="45"/>
      <c r="L575" s="35"/>
      <c r="M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</row>
  </sheetData>
  <autoFilter ref="C100:K574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43">
      <selection activeCell="J42" sqref="J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12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88</v>
      </c>
      <c r="AZ2" s="90" t="s">
        <v>1339</v>
      </c>
      <c r="BA2" s="90" t="s">
        <v>1340</v>
      </c>
      <c r="BB2" s="90" t="s">
        <v>150</v>
      </c>
      <c r="BC2" s="90" t="s">
        <v>9</v>
      </c>
      <c r="BD2" s="90" t="s">
        <v>82</v>
      </c>
    </row>
    <row r="3" spans="2:56" s="1" customFormat="1" ht="12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1341</v>
      </c>
      <c r="BA3" s="90" t="s">
        <v>1342</v>
      </c>
      <c r="BB3" s="90" t="s">
        <v>111</v>
      </c>
      <c r="BC3" s="90" t="s">
        <v>1343</v>
      </c>
      <c r="BD3" s="90" t="s">
        <v>82</v>
      </c>
    </row>
    <row r="4" spans="2:56" s="1" customFormat="1" ht="18">
      <c r="B4" s="22"/>
      <c r="D4" s="23" t="s">
        <v>115</v>
      </c>
      <c r="L4" s="22"/>
      <c r="M4" s="91" t="s">
        <v>11</v>
      </c>
      <c r="AT4" s="19" t="s">
        <v>4</v>
      </c>
      <c r="AZ4" s="90" t="s">
        <v>1344</v>
      </c>
      <c r="BA4" s="90" t="s">
        <v>1345</v>
      </c>
      <c r="BB4" s="90" t="s">
        <v>111</v>
      </c>
      <c r="BC4" s="90" t="s">
        <v>1346</v>
      </c>
      <c r="BD4" s="90" t="s">
        <v>82</v>
      </c>
    </row>
    <row r="5" spans="2:12" s="1" customFormat="1" ht="12">
      <c r="B5" s="22"/>
      <c r="L5" s="22"/>
    </row>
    <row r="6" spans="2:12" s="1" customFormat="1" ht="12.75">
      <c r="B6" s="22"/>
      <c r="D6" s="29" t="s">
        <v>17</v>
      </c>
      <c r="L6" s="22"/>
    </row>
    <row r="7" spans="2:12" s="1" customFormat="1" ht="12.75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</row>
    <row r="8" spans="1:31" s="2" customFormat="1" ht="12.75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>
      <c r="A9" s="34"/>
      <c r="B9" s="35"/>
      <c r="C9" s="34"/>
      <c r="D9" s="34"/>
      <c r="E9" s="344" t="s">
        <v>1347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.75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.75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.75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.75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.75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.75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.75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.75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.75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.75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.75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2.75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12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5.75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ROUND(J87,2)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2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2.75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2.75">
      <c r="A33" s="34"/>
      <c r="B33" s="35"/>
      <c r="C33" s="34"/>
      <c r="D33" s="97" t="s">
        <v>42</v>
      </c>
      <c r="E33" s="29" t="s">
        <v>43</v>
      </c>
      <c r="F33" s="98">
        <f>ROUND((SUM(BE87:BE204)),2)</f>
        <v>0</v>
      </c>
      <c r="G33" s="34"/>
      <c r="H33" s="34"/>
      <c r="I33" s="99">
        <v>0.21</v>
      </c>
      <c r="J33" s="98">
        <f>ROUND(((SUM(BE87:BE204))*I33),2)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2.75">
      <c r="A34" s="34"/>
      <c r="B34" s="35"/>
      <c r="C34" s="34"/>
      <c r="D34" s="34"/>
      <c r="E34" s="29" t="s">
        <v>44</v>
      </c>
      <c r="F34" s="98">
        <f>ROUND((SUM(BF87:BF204)),2)</f>
        <v>0</v>
      </c>
      <c r="G34" s="34"/>
      <c r="H34" s="34"/>
      <c r="I34" s="99">
        <v>0.15</v>
      </c>
      <c r="J34" s="98">
        <f>ROUND(((SUM(BF87:BF204))*I34),2)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2.75">
      <c r="A35" s="34"/>
      <c r="B35" s="35"/>
      <c r="C35" s="34"/>
      <c r="D35" s="34"/>
      <c r="E35" s="29" t="s">
        <v>45</v>
      </c>
      <c r="F35" s="98">
        <f>ROUND((SUM(BG87:BG204)),2)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2.75">
      <c r="A36" s="34"/>
      <c r="B36" s="35"/>
      <c r="C36" s="34"/>
      <c r="D36" s="34"/>
      <c r="E36" s="29" t="s">
        <v>46</v>
      </c>
      <c r="F36" s="98">
        <f>ROUND((SUM(BH87:BH204)),2)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2.75">
      <c r="A37" s="34"/>
      <c r="B37" s="35"/>
      <c r="C37" s="34"/>
      <c r="D37" s="34"/>
      <c r="E37" s="29" t="s">
        <v>47</v>
      </c>
      <c r="F37" s="98">
        <f>ROUND((SUM(BI87:BI204)),2)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2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5.75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2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12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8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2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.75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.75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.75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2">
      <c r="A50" s="34"/>
      <c r="B50" s="35"/>
      <c r="C50" s="34"/>
      <c r="D50" s="34"/>
      <c r="E50" s="344" t="str">
        <f>E9</f>
        <v xml:space="preserve">03 - SO 03 - Oplocení a terénní úpravy 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.75">
      <c r="A52" s="34"/>
      <c r="B52" s="35"/>
      <c r="C52" s="29" t="s">
        <v>21</v>
      </c>
      <c r="D52" s="34"/>
      <c r="E52" s="34"/>
      <c r="F52" s="27" t="str">
        <f>F12</f>
        <v>Klášter Hradiště nad Jizerou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38.25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2.75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2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15.75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15">
      <c r="B60" s="109"/>
      <c r="D60" s="110" t="s">
        <v>122</v>
      </c>
      <c r="E60" s="111"/>
      <c r="F60" s="111"/>
      <c r="G60" s="111"/>
      <c r="H60" s="111"/>
      <c r="I60" s="111"/>
      <c r="J60" s="112">
        <f>J88</f>
        <v>0</v>
      </c>
      <c r="L60" s="109"/>
    </row>
    <row r="61" spans="2:12" s="10" customFormat="1" ht="12.75">
      <c r="B61" s="113"/>
      <c r="D61" s="114" t="s">
        <v>123</v>
      </c>
      <c r="E61" s="115"/>
      <c r="F61" s="115"/>
      <c r="G61" s="115"/>
      <c r="H61" s="115"/>
      <c r="I61" s="115"/>
      <c r="J61" s="116">
        <f>J89</f>
        <v>0</v>
      </c>
      <c r="L61" s="113"/>
    </row>
    <row r="62" spans="2:12" s="10" customFormat="1" ht="12.75">
      <c r="B62" s="113"/>
      <c r="D62" s="114" t="s">
        <v>402</v>
      </c>
      <c r="E62" s="115"/>
      <c r="F62" s="115"/>
      <c r="G62" s="115"/>
      <c r="H62" s="115"/>
      <c r="I62" s="115"/>
      <c r="J62" s="116">
        <f>J139</f>
        <v>0</v>
      </c>
      <c r="L62" s="113"/>
    </row>
    <row r="63" spans="2:12" s="10" customFormat="1" ht="12.75">
      <c r="B63" s="113"/>
      <c r="D63" s="114" t="s">
        <v>403</v>
      </c>
      <c r="E63" s="115"/>
      <c r="F63" s="115"/>
      <c r="G63" s="115"/>
      <c r="H63" s="115"/>
      <c r="I63" s="115"/>
      <c r="J63" s="116">
        <f>J154</f>
        <v>0</v>
      </c>
      <c r="L63" s="113"/>
    </row>
    <row r="64" spans="2:12" s="10" customFormat="1" ht="12.75">
      <c r="B64" s="113"/>
      <c r="D64" s="114" t="s">
        <v>405</v>
      </c>
      <c r="E64" s="115"/>
      <c r="F64" s="115"/>
      <c r="G64" s="115"/>
      <c r="H64" s="115"/>
      <c r="I64" s="115"/>
      <c r="J64" s="116">
        <f>J176</f>
        <v>0</v>
      </c>
      <c r="L64" s="113"/>
    </row>
    <row r="65" spans="2:12" s="10" customFormat="1" ht="12.75">
      <c r="B65" s="113"/>
      <c r="D65" s="114" t="s">
        <v>1348</v>
      </c>
      <c r="E65" s="115"/>
      <c r="F65" s="115"/>
      <c r="G65" s="115"/>
      <c r="H65" s="115"/>
      <c r="I65" s="115"/>
      <c r="J65" s="116">
        <f>J184</f>
        <v>0</v>
      </c>
      <c r="L65" s="113"/>
    </row>
    <row r="66" spans="2:12" s="10" customFormat="1" ht="12.75">
      <c r="B66" s="113"/>
      <c r="D66" s="114" t="s">
        <v>125</v>
      </c>
      <c r="E66" s="115"/>
      <c r="F66" s="115"/>
      <c r="G66" s="115"/>
      <c r="H66" s="115"/>
      <c r="I66" s="115"/>
      <c r="J66" s="116">
        <f>J197</f>
        <v>0</v>
      </c>
      <c r="L66" s="113"/>
    </row>
    <row r="67" spans="2:12" s="10" customFormat="1" ht="12.75">
      <c r="B67" s="113"/>
      <c r="D67" s="114" t="s">
        <v>1349</v>
      </c>
      <c r="E67" s="115"/>
      <c r="F67" s="115"/>
      <c r="G67" s="115"/>
      <c r="H67" s="115"/>
      <c r="I67" s="115"/>
      <c r="J67" s="116">
        <f>J203</f>
        <v>0</v>
      </c>
      <c r="L67" s="113"/>
    </row>
    <row r="68" spans="1:31" s="2" customFormat="1" ht="12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12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8">
      <c r="A74" s="34"/>
      <c r="B74" s="35"/>
      <c r="C74" s="23" t="s">
        <v>130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.75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.75">
      <c r="A77" s="34"/>
      <c r="B77" s="35"/>
      <c r="C77" s="34"/>
      <c r="D77" s="34"/>
      <c r="E77" s="365" t="str">
        <f>E7</f>
        <v>Klášter Hradiště, vodojem - stavební úpravy</v>
      </c>
      <c r="F77" s="366"/>
      <c r="G77" s="366"/>
      <c r="H77" s="366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.75">
      <c r="A78" s="34"/>
      <c r="B78" s="35"/>
      <c r="C78" s="29" t="s">
        <v>116</v>
      </c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>
      <c r="A79" s="34"/>
      <c r="B79" s="35"/>
      <c r="C79" s="34"/>
      <c r="D79" s="34"/>
      <c r="E79" s="344" t="str">
        <f>E9</f>
        <v xml:space="preserve">03 - SO 03 - Oplocení a terénní úpravy </v>
      </c>
      <c r="F79" s="364"/>
      <c r="G79" s="364"/>
      <c r="H79" s="36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.75">
      <c r="A81" s="34"/>
      <c r="B81" s="35"/>
      <c r="C81" s="29" t="s">
        <v>21</v>
      </c>
      <c r="D81" s="34"/>
      <c r="E81" s="34"/>
      <c r="F81" s="27" t="str">
        <f>F12</f>
        <v>Klášter Hradiště nad Jizerou</v>
      </c>
      <c r="G81" s="34"/>
      <c r="H81" s="34"/>
      <c r="I81" s="29" t="s">
        <v>23</v>
      </c>
      <c r="J81" s="52" t="str">
        <f>IF(J12="","",J12)</f>
        <v>27. 11. 2021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38.25">
      <c r="A83" s="34"/>
      <c r="B83" s="35"/>
      <c r="C83" s="29" t="s">
        <v>25</v>
      </c>
      <c r="D83" s="34"/>
      <c r="E83" s="34"/>
      <c r="F83" s="27" t="str">
        <f>E15</f>
        <v>VaK Mladá Boleslav, a.s.</v>
      </c>
      <c r="G83" s="34"/>
      <c r="H83" s="34"/>
      <c r="I83" s="29" t="s">
        <v>31</v>
      </c>
      <c r="J83" s="32" t="str">
        <f>E21</f>
        <v>Vodohospodářské inženýrské služby, a.s.</v>
      </c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.75">
      <c r="A84" s="34"/>
      <c r="B84" s="35"/>
      <c r="C84" s="29" t="s">
        <v>29</v>
      </c>
      <c r="D84" s="34"/>
      <c r="E84" s="34"/>
      <c r="F84" s="27" t="str">
        <f>IF(E18="","",E18)</f>
        <v>Vyplň údaj</v>
      </c>
      <c r="G84" s="34"/>
      <c r="H84" s="34"/>
      <c r="I84" s="29" t="s">
        <v>34</v>
      </c>
      <c r="J84" s="32" t="str">
        <f>E24</f>
        <v>Ing. Josef Němeček</v>
      </c>
      <c r="K84" s="34"/>
      <c r="L84" s="9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4">
      <c r="A86" s="117"/>
      <c r="B86" s="118"/>
      <c r="C86" s="119" t="s">
        <v>131</v>
      </c>
      <c r="D86" s="120" t="s">
        <v>57</v>
      </c>
      <c r="E86" s="120" t="s">
        <v>53</v>
      </c>
      <c r="F86" s="120" t="s">
        <v>54</v>
      </c>
      <c r="G86" s="120" t="s">
        <v>132</v>
      </c>
      <c r="H86" s="120" t="s">
        <v>133</v>
      </c>
      <c r="I86" s="120" t="s">
        <v>134</v>
      </c>
      <c r="J86" s="120" t="s">
        <v>120</v>
      </c>
      <c r="K86" s="121" t="s">
        <v>135</v>
      </c>
      <c r="L86" s="122"/>
      <c r="M86" s="59" t="s">
        <v>3</v>
      </c>
      <c r="N86" s="60" t="s">
        <v>42</v>
      </c>
      <c r="O86" s="60" t="s">
        <v>136</v>
      </c>
      <c r="P86" s="60" t="s">
        <v>137</v>
      </c>
      <c r="Q86" s="60" t="s">
        <v>138</v>
      </c>
      <c r="R86" s="60" t="s">
        <v>139</v>
      </c>
      <c r="S86" s="60" t="s">
        <v>140</v>
      </c>
      <c r="T86" s="61" t="s">
        <v>141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63" s="2" customFormat="1" ht="15.75">
      <c r="A87" s="34"/>
      <c r="B87" s="35"/>
      <c r="C87" s="66" t="s">
        <v>142</v>
      </c>
      <c r="D87" s="34"/>
      <c r="E87" s="34"/>
      <c r="F87" s="34"/>
      <c r="G87" s="34"/>
      <c r="H87" s="34"/>
      <c r="I87" s="34"/>
      <c r="J87" s="123">
        <f>BK87</f>
        <v>0</v>
      </c>
      <c r="K87" s="34"/>
      <c r="L87" s="35"/>
      <c r="M87" s="62"/>
      <c r="N87" s="53"/>
      <c r="O87" s="63"/>
      <c r="P87" s="124">
        <f>P88</f>
        <v>0</v>
      </c>
      <c r="Q87" s="63"/>
      <c r="R87" s="124">
        <f>R88</f>
        <v>78.2978852</v>
      </c>
      <c r="S87" s="63"/>
      <c r="T87" s="125">
        <f>T88</f>
        <v>25.0696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71</v>
      </c>
      <c r="AU87" s="19" t="s">
        <v>121</v>
      </c>
      <c r="BK87" s="126">
        <f>BK88</f>
        <v>0</v>
      </c>
    </row>
    <row r="88" spans="2:63" s="12" customFormat="1" ht="15">
      <c r="B88" s="127"/>
      <c r="D88" s="128" t="s">
        <v>71</v>
      </c>
      <c r="E88" s="129" t="s">
        <v>143</v>
      </c>
      <c r="F88" s="129" t="s">
        <v>144</v>
      </c>
      <c r="I88" s="130"/>
      <c r="J88" s="131">
        <f>BK88</f>
        <v>0</v>
      </c>
      <c r="L88" s="127"/>
      <c r="M88" s="132"/>
      <c r="N88" s="133"/>
      <c r="O88" s="133"/>
      <c r="P88" s="134">
        <f>P89+P139+P154+P176+P184+P197+P203</f>
        <v>0</v>
      </c>
      <c r="Q88" s="133"/>
      <c r="R88" s="134">
        <f>R89+R139+R154+R176+R184+R197+R203</f>
        <v>78.2978852</v>
      </c>
      <c r="S88" s="133"/>
      <c r="T88" s="135">
        <f>T89+T139+T154+T176+T184+T197+T203</f>
        <v>25.0696</v>
      </c>
      <c r="AR88" s="128" t="s">
        <v>80</v>
      </c>
      <c r="AT88" s="136" t="s">
        <v>71</v>
      </c>
      <c r="AU88" s="136" t="s">
        <v>72</v>
      </c>
      <c r="AY88" s="128" t="s">
        <v>145</v>
      </c>
      <c r="BK88" s="137">
        <f>BK89+BK139+BK154+BK176+BK184+BK197+BK203</f>
        <v>0</v>
      </c>
    </row>
    <row r="89" spans="2:63" s="12" customFormat="1" ht="12.75">
      <c r="B89" s="127"/>
      <c r="D89" s="128" t="s">
        <v>71</v>
      </c>
      <c r="E89" s="138" t="s">
        <v>80</v>
      </c>
      <c r="F89" s="138" t="s">
        <v>146</v>
      </c>
      <c r="I89" s="130"/>
      <c r="J89" s="139">
        <f>BK89</f>
        <v>0</v>
      </c>
      <c r="L89" s="127"/>
      <c r="M89" s="132"/>
      <c r="N89" s="133"/>
      <c r="O89" s="133"/>
      <c r="P89" s="134">
        <f>SUM(P90:P138)</f>
        <v>0</v>
      </c>
      <c r="Q89" s="133"/>
      <c r="R89" s="134">
        <f>SUM(R90:R138)</f>
        <v>0.6933584</v>
      </c>
      <c r="S89" s="133"/>
      <c r="T89" s="135">
        <f>SUM(T90:T138)</f>
        <v>1.9500000000000002</v>
      </c>
      <c r="AR89" s="128" t="s">
        <v>80</v>
      </c>
      <c r="AT89" s="136" t="s">
        <v>71</v>
      </c>
      <c r="AU89" s="136" t="s">
        <v>80</v>
      </c>
      <c r="AY89" s="128" t="s">
        <v>145</v>
      </c>
      <c r="BK89" s="137">
        <f>SUM(BK90:BK138)</f>
        <v>0</v>
      </c>
    </row>
    <row r="90" spans="1:65" s="2" customFormat="1" ht="36">
      <c r="A90" s="34"/>
      <c r="B90" s="140"/>
      <c r="C90" s="141" t="s">
        <v>80</v>
      </c>
      <c r="D90" s="141" t="s">
        <v>147</v>
      </c>
      <c r="E90" s="142" t="s">
        <v>1350</v>
      </c>
      <c r="F90" s="143" t="s">
        <v>1351</v>
      </c>
      <c r="G90" s="144" t="s">
        <v>150</v>
      </c>
      <c r="H90" s="145">
        <v>15</v>
      </c>
      <c r="I90" s="146"/>
      <c r="J90" s="147">
        <f>ROUND(I90*H90,2)</f>
        <v>0</v>
      </c>
      <c r="K90" s="143" t="s">
        <v>151</v>
      </c>
      <c r="L90" s="35"/>
      <c r="M90" s="148" t="s">
        <v>3</v>
      </c>
      <c r="N90" s="149" t="s">
        <v>43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152</v>
      </c>
      <c r="AT90" s="152" t="s">
        <v>147</v>
      </c>
      <c r="AU90" s="152" t="s">
        <v>82</v>
      </c>
      <c r="AY90" s="19" t="s">
        <v>145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80</v>
      </c>
      <c r="BK90" s="153">
        <f>ROUND(I90*H90,2)</f>
        <v>0</v>
      </c>
      <c r="BL90" s="19" t="s">
        <v>152</v>
      </c>
      <c r="BM90" s="152" t="s">
        <v>1352</v>
      </c>
    </row>
    <row r="91" spans="2:51" s="13" customFormat="1" ht="22.5">
      <c r="B91" s="154"/>
      <c r="D91" s="155" t="s">
        <v>154</v>
      </c>
      <c r="E91" s="156" t="s">
        <v>3</v>
      </c>
      <c r="F91" s="157" t="s">
        <v>1353</v>
      </c>
      <c r="H91" s="158">
        <v>15</v>
      </c>
      <c r="I91" s="159"/>
      <c r="L91" s="154"/>
      <c r="M91" s="160"/>
      <c r="N91" s="161"/>
      <c r="O91" s="161"/>
      <c r="P91" s="161"/>
      <c r="Q91" s="161"/>
      <c r="R91" s="161"/>
      <c r="S91" s="161"/>
      <c r="T91" s="162"/>
      <c r="AT91" s="156" t="s">
        <v>154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145</v>
      </c>
    </row>
    <row r="92" spans="1:65" s="2" customFormat="1" ht="48">
      <c r="A92" s="34"/>
      <c r="B92" s="140"/>
      <c r="C92" s="141" t="s">
        <v>82</v>
      </c>
      <c r="D92" s="141" t="s">
        <v>147</v>
      </c>
      <c r="E92" s="142" t="s">
        <v>1354</v>
      </c>
      <c r="F92" s="143" t="s">
        <v>1355</v>
      </c>
      <c r="G92" s="144" t="s">
        <v>111</v>
      </c>
      <c r="H92" s="145">
        <v>1.5</v>
      </c>
      <c r="I92" s="146"/>
      <c r="J92" s="147">
        <f>ROUND(I92*H92,2)</f>
        <v>0</v>
      </c>
      <c r="K92" s="143" t="s">
        <v>151</v>
      </c>
      <c r="L92" s="35"/>
      <c r="M92" s="148" t="s">
        <v>3</v>
      </c>
      <c r="N92" s="149" t="s">
        <v>43</v>
      </c>
      <c r="O92" s="55"/>
      <c r="P92" s="150">
        <f>O92*H92</f>
        <v>0</v>
      </c>
      <c r="Q92" s="150">
        <v>0</v>
      </c>
      <c r="R92" s="150">
        <f>Q92*H92</f>
        <v>0</v>
      </c>
      <c r="S92" s="150">
        <v>1.3</v>
      </c>
      <c r="T92" s="151">
        <f>S92*H92</f>
        <v>1.9500000000000002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152</v>
      </c>
      <c r="AT92" s="152" t="s">
        <v>147</v>
      </c>
      <c r="AU92" s="152" t="s">
        <v>82</v>
      </c>
      <c r="AY92" s="19" t="s">
        <v>145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19" t="s">
        <v>80</v>
      </c>
      <c r="BK92" s="153">
        <f>ROUND(I92*H92,2)</f>
        <v>0</v>
      </c>
      <c r="BL92" s="19" t="s">
        <v>152</v>
      </c>
      <c r="BM92" s="152" t="s">
        <v>1356</v>
      </c>
    </row>
    <row r="93" spans="2:51" s="13" customFormat="1" ht="12">
      <c r="B93" s="154"/>
      <c r="D93" s="155" t="s">
        <v>154</v>
      </c>
      <c r="E93" s="156" t="s">
        <v>3</v>
      </c>
      <c r="F93" s="157" t="s">
        <v>1357</v>
      </c>
      <c r="H93" s="158">
        <v>1.5</v>
      </c>
      <c r="I93" s="159"/>
      <c r="L93" s="154"/>
      <c r="M93" s="160"/>
      <c r="N93" s="161"/>
      <c r="O93" s="161"/>
      <c r="P93" s="161"/>
      <c r="Q93" s="161"/>
      <c r="R93" s="161"/>
      <c r="S93" s="161"/>
      <c r="T93" s="162"/>
      <c r="AT93" s="156" t="s">
        <v>154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145</v>
      </c>
    </row>
    <row r="94" spans="1:65" s="2" customFormat="1" ht="36">
      <c r="A94" s="34"/>
      <c r="B94" s="140"/>
      <c r="C94" s="141" t="s">
        <v>160</v>
      </c>
      <c r="D94" s="141" t="s">
        <v>147</v>
      </c>
      <c r="E94" s="142" t="s">
        <v>1358</v>
      </c>
      <c r="F94" s="143" t="s">
        <v>1359</v>
      </c>
      <c r="G94" s="144" t="s">
        <v>111</v>
      </c>
      <c r="H94" s="145">
        <v>9</v>
      </c>
      <c r="I94" s="146"/>
      <c r="J94" s="147">
        <f>ROUND(I94*H94,2)</f>
        <v>0</v>
      </c>
      <c r="K94" s="143" t="s">
        <v>151</v>
      </c>
      <c r="L94" s="35"/>
      <c r="M94" s="148" t="s">
        <v>3</v>
      </c>
      <c r="N94" s="149" t="s">
        <v>43</v>
      </c>
      <c r="O94" s="55"/>
      <c r="P94" s="150">
        <f>O94*H94</f>
        <v>0</v>
      </c>
      <c r="Q94" s="150">
        <v>0</v>
      </c>
      <c r="R94" s="150">
        <f>Q94*H94</f>
        <v>0</v>
      </c>
      <c r="S94" s="150">
        <v>0</v>
      </c>
      <c r="T94" s="151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2" t="s">
        <v>152</v>
      </c>
      <c r="AT94" s="152" t="s">
        <v>147</v>
      </c>
      <c r="AU94" s="152" t="s">
        <v>82</v>
      </c>
      <c r="AY94" s="19" t="s">
        <v>145</v>
      </c>
      <c r="BE94" s="153">
        <f>IF(N94="základní",J94,0)</f>
        <v>0</v>
      </c>
      <c r="BF94" s="153">
        <f>IF(N94="snížená",J94,0)</f>
        <v>0</v>
      </c>
      <c r="BG94" s="153">
        <f>IF(N94="zákl. přenesená",J94,0)</f>
        <v>0</v>
      </c>
      <c r="BH94" s="153">
        <f>IF(N94="sníž. přenesená",J94,0)</f>
        <v>0</v>
      </c>
      <c r="BI94" s="153">
        <f>IF(N94="nulová",J94,0)</f>
        <v>0</v>
      </c>
      <c r="BJ94" s="19" t="s">
        <v>80</v>
      </c>
      <c r="BK94" s="153">
        <f>ROUND(I94*H94,2)</f>
        <v>0</v>
      </c>
      <c r="BL94" s="19" t="s">
        <v>152</v>
      </c>
      <c r="BM94" s="152" t="s">
        <v>1360</v>
      </c>
    </row>
    <row r="95" spans="2:51" s="13" customFormat="1" ht="12">
      <c r="B95" s="154"/>
      <c r="D95" s="155" t="s">
        <v>154</v>
      </c>
      <c r="E95" s="156" t="s">
        <v>3</v>
      </c>
      <c r="F95" s="157" t="s">
        <v>1361</v>
      </c>
      <c r="H95" s="158">
        <v>7.4</v>
      </c>
      <c r="I95" s="159"/>
      <c r="L95" s="154"/>
      <c r="M95" s="160"/>
      <c r="N95" s="161"/>
      <c r="O95" s="161"/>
      <c r="P95" s="161"/>
      <c r="Q95" s="161"/>
      <c r="R95" s="161"/>
      <c r="S95" s="161"/>
      <c r="T95" s="162"/>
      <c r="AT95" s="156" t="s">
        <v>154</v>
      </c>
      <c r="AU95" s="156" t="s">
        <v>82</v>
      </c>
      <c r="AV95" s="13" t="s">
        <v>82</v>
      </c>
      <c r="AW95" s="13" t="s">
        <v>33</v>
      </c>
      <c r="AX95" s="13" t="s">
        <v>72</v>
      </c>
      <c r="AY95" s="156" t="s">
        <v>145</v>
      </c>
    </row>
    <row r="96" spans="2:51" s="13" customFormat="1" ht="12">
      <c r="B96" s="154"/>
      <c r="D96" s="155" t="s">
        <v>154</v>
      </c>
      <c r="E96" s="156" t="s">
        <v>3</v>
      </c>
      <c r="F96" s="157" t="s">
        <v>1362</v>
      </c>
      <c r="H96" s="158">
        <v>1.6</v>
      </c>
      <c r="I96" s="159"/>
      <c r="L96" s="154"/>
      <c r="M96" s="160"/>
      <c r="N96" s="161"/>
      <c r="O96" s="161"/>
      <c r="P96" s="161"/>
      <c r="Q96" s="161"/>
      <c r="R96" s="161"/>
      <c r="S96" s="161"/>
      <c r="T96" s="162"/>
      <c r="AT96" s="156" t="s">
        <v>154</v>
      </c>
      <c r="AU96" s="156" t="s">
        <v>82</v>
      </c>
      <c r="AV96" s="13" t="s">
        <v>82</v>
      </c>
      <c r="AW96" s="13" t="s">
        <v>33</v>
      </c>
      <c r="AX96" s="13" t="s">
        <v>72</v>
      </c>
      <c r="AY96" s="156" t="s">
        <v>145</v>
      </c>
    </row>
    <row r="97" spans="2:51" s="14" customFormat="1" ht="12">
      <c r="B97" s="163"/>
      <c r="D97" s="155" t="s">
        <v>154</v>
      </c>
      <c r="E97" s="164" t="s">
        <v>3</v>
      </c>
      <c r="F97" s="165" t="s">
        <v>166</v>
      </c>
      <c r="H97" s="166">
        <v>9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4" t="s">
        <v>154</v>
      </c>
      <c r="AU97" s="164" t="s">
        <v>82</v>
      </c>
      <c r="AV97" s="14" t="s">
        <v>152</v>
      </c>
      <c r="AW97" s="14" t="s">
        <v>33</v>
      </c>
      <c r="AX97" s="14" t="s">
        <v>80</v>
      </c>
      <c r="AY97" s="164" t="s">
        <v>145</v>
      </c>
    </row>
    <row r="98" spans="1:65" s="2" customFormat="1" ht="36">
      <c r="A98" s="34"/>
      <c r="B98" s="140"/>
      <c r="C98" s="141" t="s">
        <v>152</v>
      </c>
      <c r="D98" s="141" t="s">
        <v>147</v>
      </c>
      <c r="E98" s="142" t="s">
        <v>1363</v>
      </c>
      <c r="F98" s="143" t="s">
        <v>1364</v>
      </c>
      <c r="G98" s="144" t="s">
        <v>111</v>
      </c>
      <c r="H98" s="145">
        <v>4.352</v>
      </c>
      <c r="I98" s="146"/>
      <c r="J98" s="147">
        <f>ROUND(I98*H98,2)</f>
        <v>0</v>
      </c>
      <c r="K98" s="143" t="s">
        <v>151</v>
      </c>
      <c r="L98" s="35"/>
      <c r="M98" s="148" t="s">
        <v>3</v>
      </c>
      <c r="N98" s="149" t="s">
        <v>43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152</v>
      </c>
      <c r="AT98" s="152" t="s">
        <v>147</v>
      </c>
      <c r="AU98" s="152" t="s">
        <v>82</v>
      </c>
      <c r="AY98" s="19" t="s">
        <v>145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80</v>
      </c>
      <c r="BK98" s="153">
        <f>ROUND(I98*H98,2)</f>
        <v>0</v>
      </c>
      <c r="BL98" s="19" t="s">
        <v>152</v>
      </c>
      <c r="BM98" s="152" t="s">
        <v>1365</v>
      </c>
    </row>
    <row r="99" spans="2:51" s="13" customFormat="1" ht="12">
      <c r="B99" s="154"/>
      <c r="D99" s="155" t="s">
        <v>154</v>
      </c>
      <c r="E99" s="156" t="s">
        <v>3</v>
      </c>
      <c r="F99" s="157" t="s">
        <v>1366</v>
      </c>
      <c r="H99" s="158">
        <v>0.8</v>
      </c>
      <c r="I99" s="159"/>
      <c r="L99" s="154"/>
      <c r="M99" s="160"/>
      <c r="N99" s="161"/>
      <c r="O99" s="161"/>
      <c r="P99" s="161"/>
      <c r="Q99" s="161"/>
      <c r="R99" s="161"/>
      <c r="S99" s="161"/>
      <c r="T99" s="162"/>
      <c r="AT99" s="156" t="s">
        <v>154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145</v>
      </c>
    </row>
    <row r="100" spans="2:51" s="13" customFormat="1" ht="12">
      <c r="B100" s="154"/>
      <c r="D100" s="155" t="s">
        <v>154</v>
      </c>
      <c r="E100" s="156" t="s">
        <v>3</v>
      </c>
      <c r="F100" s="157" t="s">
        <v>1367</v>
      </c>
      <c r="H100" s="158">
        <v>3.552</v>
      </c>
      <c r="I100" s="159"/>
      <c r="L100" s="154"/>
      <c r="M100" s="160"/>
      <c r="N100" s="161"/>
      <c r="O100" s="161"/>
      <c r="P100" s="161"/>
      <c r="Q100" s="161"/>
      <c r="R100" s="161"/>
      <c r="S100" s="161"/>
      <c r="T100" s="162"/>
      <c r="AT100" s="156" t="s">
        <v>154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145</v>
      </c>
    </row>
    <row r="101" spans="2:51" s="14" customFormat="1" ht="12">
      <c r="B101" s="163"/>
      <c r="D101" s="155" t="s">
        <v>154</v>
      </c>
      <c r="E101" s="164" t="s">
        <v>1368</v>
      </c>
      <c r="F101" s="165" t="s">
        <v>166</v>
      </c>
      <c r="H101" s="166">
        <v>4.352</v>
      </c>
      <c r="I101" s="167"/>
      <c r="L101" s="163"/>
      <c r="M101" s="168"/>
      <c r="N101" s="169"/>
      <c r="O101" s="169"/>
      <c r="P101" s="169"/>
      <c r="Q101" s="169"/>
      <c r="R101" s="169"/>
      <c r="S101" s="169"/>
      <c r="T101" s="170"/>
      <c r="AT101" s="164" t="s">
        <v>154</v>
      </c>
      <c r="AU101" s="164" t="s">
        <v>82</v>
      </c>
      <c r="AV101" s="14" t="s">
        <v>152</v>
      </c>
      <c r="AW101" s="14" t="s">
        <v>33</v>
      </c>
      <c r="AX101" s="14" t="s">
        <v>80</v>
      </c>
      <c r="AY101" s="164" t="s">
        <v>145</v>
      </c>
    </row>
    <row r="102" spans="1:65" s="2" customFormat="1" ht="60">
      <c r="A102" s="34"/>
      <c r="B102" s="140"/>
      <c r="C102" s="141" t="s">
        <v>172</v>
      </c>
      <c r="D102" s="141" t="s">
        <v>147</v>
      </c>
      <c r="E102" s="142" t="s">
        <v>188</v>
      </c>
      <c r="F102" s="143" t="s">
        <v>189</v>
      </c>
      <c r="G102" s="144" t="s">
        <v>111</v>
      </c>
      <c r="H102" s="145">
        <v>72</v>
      </c>
      <c r="I102" s="146"/>
      <c r="J102" s="147">
        <f>ROUND(I102*H102,2)</f>
        <v>0</v>
      </c>
      <c r="K102" s="143" t="s">
        <v>151</v>
      </c>
      <c r="L102" s="35"/>
      <c r="M102" s="148" t="s">
        <v>3</v>
      </c>
      <c r="N102" s="149" t="s">
        <v>43</v>
      </c>
      <c r="O102" s="55"/>
      <c r="P102" s="150">
        <f>O102*H102</f>
        <v>0</v>
      </c>
      <c r="Q102" s="150">
        <v>0</v>
      </c>
      <c r="R102" s="150">
        <f>Q102*H102</f>
        <v>0</v>
      </c>
      <c r="S102" s="150">
        <v>0</v>
      </c>
      <c r="T102" s="151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2" t="s">
        <v>152</v>
      </c>
      <c r="AT102" s="152" t="s">
        <v>147</v>
      </c>
      <c r="AU102" s="152" t="s">
        <v>82</v>
      </c>
      <c r="AY102" s="19" t="s">
        <v>145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19" t="s">
        <v>80</v>
      </c>
      <c r="BK102" s="153">
        <f>ROUND(I102*H102,2)</f>
        <v>0</v>
      </c>
      <c r="BL102" s="19" t="s">
        <v>152</v>
      </c>
      <c r="BM102" s="152" t="s">
        <v>1369</v>
      </c>
    </row>
    <row r="103" spans="2:51" s="13" customFormat="1" ht="12">
      <c r="B103" s="154"/>
      <c r="D103" s="155" t="s">
        <v>154</v>
      </c>
      <c r="E103" s="156" t="s">
        <v>3</v>
      </c>
      <c r="F103" s="157" t="s">
        <v>1370</v>
      </c>
      <c r="H103" s="158">
        <v>72</v>
      </c>
      <c r="I103" s="159"/>
      <c r="L103" s="154"/>
      <c r="M103" s="160"/>
      <c r="N103" s="161"/>
      <c r="O103" s="161"/>
      <c r="P103" s="161"/>
      <c r="Q103" s="161"/>
      <c r="R103" s="161"/>
      <c r="S103" s="161"/>
      <c r="T103" s="162"/>
      <c r="AT103" s="156" t="s">
        <v>154</v>
      </c>
      <c r="AU103" s="156" t="s">
        <v>82</v>
      </c>
      <c r="AV103" s="13" t="s">
        <v>82</v>
      </c>
      <c r="AW103" s="13" t="s">
        <v>33</v>
      </c>
      <c r="AX103" s="13" t="s">
        <v>80</v>
      </c>
      <c r="AY103" s="156" t="s">
        <v>145</v>
      </c>
    </row>
    <row r="104" spans="1:65" s="2" customFormat="1" ht="60">
      <c r="A104" s="34"/>
      <c r="B104" s="140"/>
      <c r="C104" s="141" t="s">
        <v>178</v>
      </c>
      <c r="D104" s="141" t="s">
        <v>147</v>
      </c>
      <c r="E104" s="142" t="s">
        <v>193</v>
      </c>
      <c r="F104" s="143" t="s">
        <v>194</v>
      </c>
      <c r="G104" s="144" t="s">
        <v>111</v>
      </c>
      <c r="H104" s="145">
        <v>81.698</v>
      </c>
      <c r="I104" s="146"/>
      <c r="J104" s="147">
        <f>ROUND(I104*H104,2)</f>
        <v>0</v>
      </c>
      <c r="K104" s="143" t="s">
        <v>151</v>
      </c>
      <c r="L104" s="35"/>
      <c r="M104" s="148" t="s">
        <v>3</v>
      </c>
      <c r="N104" s="149" t="s">
        <v>43</v>
      </c>
      <c r="O104" s="55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152</v>
      </c>
      <c r="AT104" s="152" t="s">
        <v>147</v>
      </c>
      <c r="AU104" s="152" t="s">
        <v>82</v>
      </c>
      <c r="AY104" s="19" t="s">
        <v>145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80</v>
      </c>
      <c r="BK104" s="153">
        <f>ROUND(I104*H104,2)</f>
        <v>0</v>
      </c>
      <c r="BL104" s="19" t="s">
        <v>152</v>
      </c>
      <c r="BM104" s="152" t="s">
        <v>1371</v>
      </c>
    </row>
    <row r="105" spans="2:51" s="13" customFormat="1" ht="12">
      <c r="B105" s="154"/>
      <c r="D105" s="155" t="s">
        <v>154</v>
      </c>
      <c r="E105" s="156" t="s">
        <v>3</v>
      </c>
      <c r="F105" s="157" t="s">
        <v>1372</v>
      </c>
      <c r="H105" s="158">
        <v>81.698</v>
      </c>
      <c r="I105" s="159"/>
      <c r="L105" s="154"/>
      <c r="M105" s="160"/>
      <c r="N105" s="161"/>
      <c r="O105" s="161"/>
      <c r="P105" s="161"/>
      <c r="Q105" s="161"/>
      <c r="R105" s="161"/>
      <c r="S105" s="161"/>
      <c r="T105" s="162"/>
      <c r="AT105" s="156" t="s">
        <v>154</v>
      </c>
      <c r="AU105" s="156" t="s">
        <v>82</v>
      </c>
      <c r="AV105" s="13" t="s">
        <v>82</v>
      </c>
      <c r="AW105" s="13" t="s">
        <v>33</v>
      </c>
      <c r="AX105" s="13" t="s">
        <v>80</v>
      </c>
      <c r="AY105" s="156" t="s">
        <v>145</v>
      </c>
    </row>
    <row r="106" spans="1:65" s="2" customFormat="1" ht="60">
      <c r="A106" s="34"/>
      <c r="B106" s="140"/>
      <c r="C106" s="141" t="s">
        <v>183</v>
      </c>
      <c r="D106" s="141" t="s">
        <v>147</v>
      </c>
      <c r="E106" s="142" t="s">
        <v>1373</v>
      </c>
      <c r="F106" s="143" t="s">
        <v>1374</v>
      </c>
      <c r="G106" s="144" t="s">
        <v>111</v>
      </c>
      <c r="H106" s="145">
        <v>14.37</v>
      </c>
      <c r="I106" s="146"/>
      <c r="J106" s="147">
        <f>ROUND(I106*H106,2)</f>
        <v>0</v>
      </c>
      <c r="K106" s="143" t="s">
        <v>151</v>
      </c>
      <c r="L106" s="35"/>
      <c r="M106" s="148" t="s">
        <v>3</v>
      </c>
      <c r="N106" s="149" t="s">
        <v>43</v>
      </c>
      <c r="O106" s="55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152</v>
      </c>
      <c r="AT106" s="152" t="s">
        <v>147</v>
      </c>
      <c r="AU106" s="152" t="s">
        <v>82</v>
      </c>
      <c r="AY106" s="19" t="s">
        <v>145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19" t="s">
        <v>80</v>
      </c>
      <c r="BK106" s="153">
        <f>ROUND(I106*H106,2)</f>
        <v>0</v>
      </c>
      <c r="BL106" s="19" t="s">
        <v>152</v>
      </c>
      <c r="BM106" s="152" t="s">
        <v>1375</v>
      </c>
    </row>
    <row r="107" spans="2:51" s="13" customFormat="1" ht="12">
      <c r="B107" s="154"/>
      <c r="D107" s="155" t="s">
        <v>154</v>
      </c>
      <c r="E107" s="156" t="s">
        <v>3</v>
      </c>
      <c r="F107" s="157" t="s">
        <v>1344</v>
      </c>
      <c r="H107" s="158">
        <v>14.37</v>
      </c>
      <c r="I107" s="159"/>
      <c r="L107" s="154"/>
      <c r="M107" s="160"/>
      <c r="N107" s="161"/>
      <c r="O107" s="161"/>
      <c r="P107" s="161"/>
      <c r="Q107" s="161"/>
      <c r="R107" s="161"/>
      <c r="S107" s="161"/>
      <c r="T107" s="162"/>
      <c r="AT107" s="156" t="s">
        <v>154</v>
      </c>
      <c r="AU107" s="156" t="s">
        <v>82</v>
      </c>
      <c r="AV107" s="13" t="s">
        <v>82</v>
      </c>
      <c r="AW107" s="13" t="s">
        <v>33</v>
      </c>
      <c r="AX107" s="13" t="s">
        <v>80</v>
      </c>
      <c r="AY107" s="156" t="s">
        <v>145</v>
      </c>
    </row>
    <row r="108" spans="1:65" s="2" customFormat="1" ht="72">
      <c r="A108" s="34"/>
      <c r="B108" s="140"/>
      <c r="C108" s="141" t="s">
        <v>187</v>
      </c>
      <c r="D108" s="141" t="s">
        <v>147</v>
      </c>
      <c r="E108" s="142" t="s">
        <v>1376</v>
      </c>
      <c r="F108" s="143" t="s">
        <v>1377</v>
      </c>
      <c r="G108" s="144" t="s">
        <v>111</v>
      </c>
      <c r="H108" s="145">
        <v>100.59</v>
      </c>
      <c r="I108" s="146"/>
      <c r="J108" s="147">
        <f>ROUND(I108*H108,2)</f>
        <v>0</v>
      </c>
      <c r="K108" s="143" t="s">
        <v>151</v>
      </c>
      <c r="L108" s="35"/>
      <c r="M108" s="148" t="s">
        <v>3</v>
      </c>
      <c r="N108" s="149" t="s">
        <v>43</v>
      </c>
      <c r="O108" s="55"/>
      <c r="P108" s="150">
        <f>O108*H108</f>
        <v>0</v>
      </c>
      <c r="Q108" s="150">
        <v>0</v>
      </c>
      <c r="R108" s="150">
        <f>Q108*H108</f>
        <v>0</v>
      </c>
      <c r="S108" s="150">
        <v>0</v>
      </c>
      <c r="T108" s="151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2" t="s">
        <v>152</v>
      </c>
      <c r="AT108" s="152" t="s">
        <v>147</v>
      </c>
      <c r="AU108" s="152" t="s">
        <v>82</v>
      </c>
      <c r="AY108" s="19" t="s">
        <v>145</v>
      </c>
      <c r="BE108" s="153">
        <f>IF(N108="základní",J108,0)</f>
        <v>0</v>
      </c>
      <c r="BF108" s="153">
        <f>IF(N108="snížená",J108,0)</f>
        <v>0</v>
      </c>
      <c r="BG108" s="153">
        <f>IF(N108="zákl. přenesená",J108,0)</f>
        <v>0</v>
      </c>
      <c r="BH108" s="153">
        <f>IF(N108="sníž. přenesená",J108,0)</f>
        <v>0</v>
      </c>
      <c r="BI108" s="153">
        <f>IF(N108="nulová",J108,0)</f>
        <v>0</v>
      </c>
      <c r="BJ108" s="19" t="s">
        <v>80</v>
      </c>
      <c r="BK108" s="153">
        <f>ROUND(I108*H108,2)</f>
        <v>0</v>
      </c>
      <c r="BL108" s="19" t="s">
        <v>152</v>
      </c>
      <c r="BM108" s="152" t="s">
        <v>1378</v>
      </c>
    </row>
    <row r="109" spans="2:51" s="13" customFormat="1" ht="12">
      <c r="B109" s="154"/>
      <c r="D109" s="155" t="s">
        <v>154</v>
      </c>
      <c r="F109" s="157" t="s">
        <v>1379</v>
      </c>
      <c r="H109" s="158">
        <v>100.59</v>
      </c>
      <c r="I109" s="159"/>
      <c r="L109" s="154"/>
      <c r="M109" s="160"/>
      <c r="N109" s="161"/>
      <c r="O109" s="161"/>
      <c r="P109" s="161"/>
      <c r="Q109" s="161"/>
      <c r="R109" s="161"/>
      <c r="S109" s="161"/>
      <c r="T109" s="162"/>
      <c r="AT109" s="156" t="s">
        <v>154</v>
      </c>
      <c r="AU109" s="156" t="s">
        <v>82</v>
      </c>
      <c r="AV109" s="13" t="s">
        <v>82</v>
      </c>
      <c r="AW109" s="13" t="s">
        <v>4</v>
      </c>
      <c r="AX109" s="13" t="s">
        <v>80</v>
      </c>
      <c r="AY109" s="156" t="s">
        <v>145</v>
      </c>
    </row>
    <row r="110" spans="1:65" s="2" customFormat="1" ht="48">
      <c r="A110" s="34"/>
      <c r="B110" s="140"/>
      <c r="C110" s="141" t="s">
        <v>192</v>
      </c>
      <c r="D110" s="141" t="s">
        <v>147</v>
      </c>
      <c r="E110" s="142" t="s">
        <v>1380</v>
      </c>
      <c r="F110" s="143" t="s">
        <v>1381</v>
      </c>
      <c r="G110" s="144" t="s">
        <v>111</v>
      </c>
      <c r="H110" s="145">
        <v>109.648</v>
      </c>
      <c r="I110" s="146"/>
      <c r="J110" s="147">
        <f>ROUND(I110*H110,2)</f>
        <v>0</v>
      </c>
      <c r="K110" s="143" t="s">
        <v>151</v>
      </c>
      <c r="L110" s="35"/>
      <c r="M110" s="148" t="s">
        <v>3</v>
      </c>
      <c r="N110" s="149" t="s">
        <v>43</v>
      </c>
      <c r="O110" s="55"/>
      <c r="P110" s="150">
        <f>O110*H110</f>
        <v>0</v>
      </c>
      <c r="Q110" s="150">
        <v>0</v>
      </c>
      <c r="R110" s="150">
        <f>Q110*H110</f>
        <v>0</v>
      </c>
      <c r="S110" s="150">
        <v>0</v>
      </c>
      <c r="T110" s="151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2" t="s">
        <v>152</v>
      </c>
      <c r="AT110" s="152" t="s">
        <v>147</v>
      </c>
      <c r="AU110" s="152" t="s">
        <v>82</v>
      </c>
      <c r="AY110" s="19" t="s">
        <v>145</v>
      </c>
      <c r="BE110" s="153">
        <f>IF(N110="základní",J110,0)</f>
        <v>0</v>
      </c>
      <c r="BF110" s="153">
        <f>IF(N110="snížená",J110,0)</f>
        <v>0</v>
      </c>
      <c r="BG110" s="153">
        <f>IF(N110="zákl. přenesená",J110,0)</f>
        <v>0</v>
      </c>
      <c r="BH110" s="153">
        <f>IF(N110="sníž. přenesená",J110,0)</f>
        <v>0</v>
      </c>
      <c r="BI110" s="153">
        <f>IF(N110="nulová",J110,0)</f>
        <v>0</v>
      </c>
      <c r="BJ110" s="19" t="s">
        <v>80</v>
      </c>
      <c r="BK110" s="153">
        <f>ROUND(I110*H110,2)</f>
        <v>0</v>
      </c>
      <c r="BL110" s="19" t="s">
        <v>152</v>
      </c>
      <c r="BM110" s="152" t="s">
        <v>1382</v>
      </c>
    </row>
    <row r="111" spans="2:51" s="13" customFormat="1" ht="12">
      <c r="B111" s="154"/>
      <c r="D111" s="155" t="s">
        <v>154</v>
      </c>
      <c r="E111" s="156" t="s">
        <v>3</v>
      </c>
      <c r="F111" s="157" t="s">
        <v>1383</v>
      </c>
      <c r="H111" s="158">
        <v>109.648</v>
      </c>
      <c r="I111" s="159"/>
      <c r="L111" s="154"/>
      <c r="M111" s="160"/>
      <c r="N111" s="161"/>
      <c r="O111" s="161"/>
      <c r="P111" s="161"/>
      <c r="Q111" s="161"/>
      <c r="R111" s="161"/>
      <c r="S111" s="161"/>
      <c r="T111" s="162"/>
      <c r="AT111" s="156" t="s">
        <v>154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145</v>
      </c>
    </row>
    <row r="112" spans="1:65" s="2" customFormat="1" ht="36">
      <c r="A112" s="34"/>
      <c r="B112" s="140"/>
      <c r="C112" s="141" t="s">
        <v>198</v>
      </c>
      <c r="D112" s="141" t="s">
        <v>147</v>
      </c>
      <c r="E112" s="142" t="s">
        <v>1384</v>
      </c>
      <c r="F112" s="143" t="s">
        <v>1385</v>
      </c>
      <c r="G112" s="144" t="s">
        <v>111</v>
      </c>
      <c r="H112" s="145">
        <v>14.37</v>
      </c>
      <c r="I112" s="146"/>
      <c r="J112" s="147">
        <f>ROUND(I112*H112,2)</f>
        <v>0</v>
      </c>
      <c r="K112" s="143" t="s">
        <v>151</v>
      </c>
      <c r="L112" s="35"/>
      <c r="M112" s="148" t="s">
        <v>3</v>
      </c>
      <c r="N112" s="149" t="s">
        <v>43</v>
      </c>
      <c r="O112" s="55"/>
      <c r="P112" s="150">
        <f>O112*H112</f>
        <v>0</v>
      </c>
      <c r="Q112" s="150">
        <v>0</v>
      </c>
      <c r="R112" s="150">
        <f>Q112*H112</f>
        <v>0</v>
      </c>
      <c r="S112" s="150">
        <v>0</v>
      </c>
      <c r="T112" s="151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2" t="s">
        <v>152</v>
      </c>
      <c r="AT112" s="152" t="s">
        <v>147</v>
      </c>
      <c r="AU112" s="152" t="s">
        <v>82</v>
      </c>
      <c r="AY112" s="19" t="s">
        <v>145</v>
      </c>
      <c r="BE112" s="153">
        <f>IF(N112="základní",J112,0)</f>
        <v>0</v>
      </c>
      <c r="BF112" s="153">
        <f>IF(N112="snížená",J112,0)</f>
        <v>0</v>
      </c>
      <c r="BG112" s="153">
        <f>IF(N112="zákl. přenesená",J112,0)</f>
        <v>0</v>
      </c>
      <c r="BH112" s="153">
        <f>IF(N112="sníž. přenesená",J112,0)</f>
        <v>0</v>
      </c>
      <c r="BI112" s="153">
        <f>IF(N112="nulová",J112,0)</f>
        <v>0</v>
      </c>
      <c r="BJ112" s="19" t="s">
        <v>80</v>
      </c>
      <c r="BK112" s="153">
        <f>ROUND(I112*H112,2)</f>
        <v>0</v>
      </c>
      <c r="BL112" s="19" t="s">
        <v>152</v>
      </c>
      <c r="BM112" s="152" t="s">
        <v>1386</v>
      </c>
    </row>
    <row r="113" spans="2:51" s="15" customFormat="1" ht="12">
      <c r="B113" s="175"/>
      <c r="D113" s="155" t="s">
        <v>154</v>
      </c>
      <c r="E113" s="176" t="s">
        <v>3</v>
      </c>
      <c r="F113" s="177" t="s">
        <v>1387</v>
      </c>
      <c r="H113" s="176" t="s">
        <v>3</v>
      </c>
      <c r="I113" s="178"/>
      <c r="L113" s="175"/>
      <c r="M113" s="179"/>
      <c r="N113" s="180"/>
      <c r="O113" s="180"/>
      <c r="P113" s="180"/>
      <c r="Q113" s="180"/>
      <c r="R113" s="180"/>
      <c r="S113" s="180"/>
      <c r="T113" s="181"/>
      <c r="AT113" s="176" t="s">
        <v>154</v>
      </c>
      <c r="AU113" s="176" t="s">
        <v>82</v>
      </c>
      <c r="AV113" s="15" t="s">
        <v>80</v>
      </c>
      <c r="AW113" s="15" t="s">
        <v>33</v>
      </c>
      <c r="AX113" s="15" t="s">
        <v>72</v>
      </c>
      <c r="AY113" s="176" t="s">
        <v>145</v>
      </c>
    </row>
    <row r="114" spans="2:51" s="13" customFormat="1" ht="12">
      <c r="B114" s="154"/>
      <c r="D114" s="155" t="s">
        <v>154</v>
      </c>
      <c r="E114" s="156" t="s">
        <v>3</v>
      </c>
      <c r="F114" s="157" t="s">
        <v>1388</v>
      </c>
      <c r="H114" s="158">
        <v>118.648</v>
      </c>
      <c r="I114" s="159"/>
      <c r="L114" s="154"/>
      <c r="M114" s="160"/>
      <c r="N114" s="161"/>
      <c r="O114" s="161"/>
      <c r="P114" s="161"/>
      <c r="Q114" s="161"/>
      <c r="R114" s="161"/>
      <c r="S114" s="161"/>
      <c r="T114" s="162"/>
      <c r="AT114" s="156" t="s">
        <v>154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145</v>
      </c>
    </row>
    <row r="115" spans="2:51" s="13" customFormat="1" ht="12">
      <c r="B115" s="154"/>
      <c r="D115" s="155" t="s">
        <v>154</v>
      </c>
      <c r="E115" s="156" t="s">
        <v>3</v>
      </c>
      <c r="F115" s="157" t="s">
        <v>1389</v>
      </c>
      <c r="H115" s="158">
        <v>-104.278</v>
      </c>
      <c r="I115" s="159"/>
      <c r="L115" s="154"/>
      <c r="M115" s="160"/>
      <c r="N115" s="161"/>
      <c r="O115" s="161"/>
      <c r="P115" s="161"/>
      <c r="Q115" s="161"/>
      <c r="R115" s="161"/>
      <c r="S115" s="161"/>
      <c r="T115" s="162"/>
      <c r="AT115" s="156" t="s">
        <v>154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145</v>
      </c>
    </row>
    <row r="116" spans="2:51" s="14" customFormat="1" ht="12">
      <c r="B116" s="163"/>
      <c r="D116" s="155" t="s">
        <v>154</v>
      </c>
      <c r="E116" s="164" t="s">
        <v>1344</v>
      </c>
      <c r="F116" s="165" t="s">
        <v>166</v>
      </c>
      <c r="H116" s="166">
        <v>14.37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4" t="s">
        <v>154</v>
      </c>
      <c r="AU116" s="164" t="s">
        <v>82</v>
      </c>
      <c r="AV116" s="14" t="s">
        <v>152</v>
      </c>
      <c r="AW116" s="14" t="s">
        <v>33</v>
      </c>
      <c r="AX116" s="14" t="s">
        <v>80</v>
      </c>
      <c r="AY116" s="164" t="s">
        <v>145</v>
      </c>
    </row>
    <row r="117" spans="1:65" s="2" customFormat="1" ht="36">
      <c r="A117" s="34"/>
      <c r="B117" s="140"/>
      <c r="C117" s="141" t="s">
        <v>205</v>
      </c>
      <c r="D117" s="141" t="s">
        <v>147</v>
      </c>
      <c r="E117" s="142" t="s">
        <v>1390</v>
      </c>
      <c r="F117" s="143" t="s">
        <v>1391</v>
      </c>
      <c r="G117" s="144" t="s">
        <v>280</v>
      </c>
      <c r="H117" s="145">
        <v>22.992</v>
      </c>
      <c r="I117" s="146"/>
      <c r="J117" s="147">
        <f>ROUND(I117*H117,2)</f>
        <v>0</v>
      </c>
      <c r="K117" s="143" t="s">
        <v>151</v>
      </c>
      <c r="L117" s="35"/>
      <c r="M117" s="148" t="s">
        <v>3</v>
      </c>
      <c r="N117" s="149" t="s">
        <v>43</v>
      </c>
      <c r="O117" s="55"/>
      <c r="P117" s="150">
        <f>O117*H117</f>
        <v>0</v>
      </c>
      <c r="Q117" s="150">
        <v>0</v>
      </c>
      <c r="R117" s="150">
        <f>Q117*H117</f>
        <v>0</v>
      </c>
      <c r="S117" s="150">
        <v>0</v>
      </c>
      <c r="T117" s="151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2" t="s">
        <v>152</v>
      </c>
      <c r="AT117" s="152" t="s">
        <v>147</v>
      </c>
      <c r="AU117" s="152" t="s">
        <v>82</v>
      </c>
      <c r="AY117" s="19" t="s">
        <v>145</v>
      </c>
      <c r="BE117" s="153">
        <f>IF(N117="základní",J117,0)</f>
        <v>0</v>
      </c>
      <c r="BF117" s="153">
        <f>IF(N117="snížená",J117,0)</f>
        <v>0</v>
      </c>
      <c r="BG117" s="153">
        <f>IF(N117="zákl. přenesená",J117,0)</f>
        <v>0</v>
      </c>
      <c r="BH117" s="153">
        <f>IF(N117="sníž. přenesená",J117,0)</f>
        <v>0</v>
      </c>
      <c r="BI117" s="153">
        <f>IF(N117="nulová",J117,0)</f>
        <v>0</v>
      </c>
      <c r="BJ117" s="19" t="s">
        <v>80</v>
      </c>
      <c r="BK117" s="153">
        <f>ROUND(I117*H117,2)</f>
        <v>0</v>
      </c>
      <c r="BL117" s="19" t="s">
        <v>152</v>
      </c>
      <c r="BM117" s="152" t="s">
        <v>1392</v>
      </c>
    </row>
    <row r="118" spans="2:51" s="13" customFormat="1" ht="12">
      <c r="B118" s="154"/>
      <c r="D118" s="155" t="s">
        <v>154</v>
      </c>
      <c r="F118" s="157" t="s">
        <v>1393</v>
      </c>
      <c r="H118" s="158">
        <v>22.992</v>
      </c>
      <c r="I118" s="159"/>
      <c r="L118" s="154"/>
      <c r="M118" s="160"/>
      <c r="N118" s="161"/>
      <c r="O118" s="161"/>
      <c r="P118" s="161"/>
      <c r="Q118" s="161"/>
      <c r="R118" s="161"/>
      <c r="S118" s="161"/>
      <c r="T118" s="162"/>
      <c r="AT118" s="156" t="s">
        <v>154</v>
      </c>
      <c r="AU118" s="156" t="s">
        <v>82</v>
      </c>
      <c r="AV118" s="13" t="s">
        <v>82</v>
      </c>
      <c r="AW118" s="13" t="s">
        <v>4</v>
      </c>
      <c r="AX118" s="13" t="s">
        <v>80</v>
      </c>
      <c r="AY118" s="156" t="s">
        <v>145</v>
      </c>
    </row>
    <row r="119" spans="1:65" s="2" customFormat="1" ht="36">
      <c r="A119" s="34"/>
      <c r="B119" s="140"/>
      <c r="C119" s="141" t="s">
        <v>210</v>
      </c>
      <c r="D119" s="141" t="s">
        <v>147</v>
      </c>
      <c r="E119" s="142" t="s">
        <v>1394</v>
      </c>
      <c r="F119" s="143" t="s">
        <v>1395</v>
      </c>
      <c r="G119" s="144" t="s">
        <v>111</v>
      </c>
      <c r="H119" s="145">
        <v>81.698</v>
      </c>
      <c r="I119" s="146"/>
      <c r="J119" s="147">
        <f>ROUND(I119*H119,2)</f>
        <v>0</v>
      </c>
      <c r="K119" s="143" t="s">
        <v>151</v>
      </c>
      <c r="L119" s="35"/>
      <c r="M119" s="148" t="s">
        <v>3</v>
      </c>
      <c r="N119" s="149" t="s">
        <v>43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152</v>
      </c>
      <c r="AT119" s="152" t="s">
        <v>147</v>
      </c>
      <c r="AU119" s="152" t="s">
        <v>82</v>
      </c>
      <c r="AY119" s="19" t="s">
        <v>145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80</v>
      </c>
      <c r="BK119" s="153">
        <f>ROUND(I119*H119,2)</f>
        <v>0</v>
      </c>
      <c r="BL119" s="19" t="s">
        <v>152</v>
      </c>
      <c r="BM119" s="152" t="s">
        <v>1396</v>
      </c>
    </row>
    <row r="120" spans="2:51" s="15" customFormat="1" ht="12">
      <c r="B120" s="175"/>
      <c r="D120" s="155" t="s">
        <v>154</v>
      </c>
      <c r="E120" s="176" t="s">
        <v>3</v>
      </c>
      <c r="F120" s="177" t="s">
        <v>1397</v>
      </c>
      <c r="H120" s="176" t="s">
        <v>3</v>
      </c>
      <c r="I120" s="178"/>
      <c r="L120" s="175"/>
      <c r="M120" s="179"/>
      <c r="N120" s="180"/>
      <c r="O120" s="180"/>
      <c r="P120" s="180"/>
      <c r="Q120" s="180"/>
      <c r="R120" s="180"/>
      <c r="S120" s="180"/>
      <c r="T120" s="181"/>
      <c r="AT120" s="176" t="s">
        <v>154</v>
      </c>
      <c r="AU120" s="176" t="s">
        <v>82</v>
      </c>
      <c r="AV120" s="15" t="s">
        <v>80</v>
      </c>
      <c r="AW120" s="15" t="s">
        <v>33</v>
      </c>
      <c r="AX120" s="15" t="s">
        <v>72</v>
      </c>
      <c r="AY120" s="176" t="s">
        <v>145</v>
      </c>
    </row>
    <row r="121" spans="2:51" s="13" customFormat="1" ht="12">
      <c r="B121" s="154"/>
      <c r="D121" s="155" t="s">
        <v>154</v>
      </c>
      <c r="E121" s="156" t="s">
        <v>3</v>
      </c>
      <c r="F121" s="157" t="s">
        <v>1398</v>
      </c>
      <c r="H121" s="158">
        <v>45.742</v>
      </c>
      <c r="I121" s="159"/>
      <c r="L121" s="154"/>
      <c r="M121" s="160"/>
      <c r="N121" s="161"/>
      <c r="O121" s="161"/>
      <c r="P121" s="161"/>
      <c r="Q121" s="161"/>
      <c r="R121" s="161"/>
      <c r="S121" s="161"/>
      <c r="T121" s="162"/>
      <c r="AT121" s="156" t="s">
        <v>154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145</v>
      </c>
    </row>
    <row r="122" spans="2:51" s="13" customFormat="1" ht="12">
      <c r="B122" s="154"/>
      <c r="D122" s="155" t="s">
        <v>154</v>
      </c>
      <c r="E122" s="156" t="s">
        <v>3</v>
      </c>
      <c r="F122" s="157" t="s">
        <v>164</v>
      </c>
      <c r="H122" s="158">
        <v>25.956</v>
      </c>
      <c r="I122" s="159"/>
      <c r="L122" s="154"/>
      <c r="M122" s="160"/>
      <c r="N122" s="161"/>
      <c r="O122" s="161"/>
      <c r="P122" s="161"/>
      <c r="Q122" s="161"/>
      <c r="R122" s="161"/>
      <c r="S122" s="161"/>
      <c r="T122" s="162"/>
      <c r="AT122" s="156" t="s">
        <v>154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145</v>
      </c>
    </row>
    <row r="123" spans="2:51" s="13" customFormat="1" ht="12">
      <c r="B123" s="154"/>
      <c r="D123" s="155" t="s">
        <v>154</v>
      </c>
      <c r="E123" s="156" t="s">
        <v>3</v>
      </c>
      <c r="F123" s="157" t="s">
        <v>1399</v>
      </c>
      <c r="H123" s="158">
        <v>10</v>
      </c>
      <c r="I123" s="159"/>
      <c r="L123" s="154"/>
      <c r="M123" s="160"/>
      <c r="N123" s="161"/>
      <c r="O123" s="161"/>
      <c r="P123" s="161"/>
      <c r="Q123" s="161"/>
      <c r="R123" s="161"/>
      <c r="S123" s="161"/>
      <c r="T123" s="162"/>
      <c r="AT123" s="156" t="s">
        <v>154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145</v>
      </c>
    </row>
    <row r="124" spans="2:51" s="14" customFormat="1" ht="12">
      <c r="B124" s="163"/>
      <c r="D124" s="155" t="s">
        <v>154</v>
      </c>
      <c r="E124" s="164" t="s">
        <v>1341</v>
      </c>
      <c r="F124" s="165" t="s">
        <v>166</v>
      </c>
      <c r="H124" s="166">
        <v>81.698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4" t="s">
        <v>154</v>
      </c>
      <c r="AU124" s="164" t="s">
        <v>82</v>
      </c>
      <c r="AV124" s="14" t="s">
        <v>152</v>
      </c>
      <c r="AW124" s="14" t="s">
        <v>33</v>
      </c>
      <c r="AX124" s="14" t="s">
        <v>80</v>
      </c>
      <c r="AY124" s="164" t="s">
        <v>145</v>
      </c>
    </row>
    <row r="125" spans="1:65" s="2" customFormat="1" ht="24">
      <c r="A125" s="34"/>
      <c r="B125" s="140"/>
      <c r="C125" s="141" t="s">
        <v>222</v>
      </c>
      <c r="D125" s="141" t="s">
        <v>147</v>
      </c>
      <c r="E125" s="142" t="s">
        <v>1400</v>
      </c>
      <c r="F125" s="143" t="s">
        <v>1401</v>
      </c>
      <c r="G125" s="144" t="s">
        <v>150</v>
      </c>
      <c r="H125" s="145">
        <v>15</v>
      </c>
      <c r="I125" s="146"/>
      <c r="J125" s="147">
        <f>ROUND(I125*H125,2)</f>
        <v>0</v>
      </c>
      <c r="K125" s="143" t="s">
        <v>151</v>
      </c>
      <c r="L125" s="35"/>
      <c r="M125" s="148" t="s">
        <v>3</v>
      </c>
      <c r="N125" s="149" t="s">
        <v>43</v>
      </c>
      <c r="O125" s="55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2" t="s">
        <v>152</v>
      </c>
      <c r="AT125" s="152" t="s">
        <v>147</v>
      </c>
      <c r="AU125" s="152" t="s">
        <v>82</v>
      </c>
      <c r="AY125" s="19" t="s">
        <v>145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9" t="s">
        <v>80</v>
      </c>
      <c r="BK125" s="153">
        <f>ROUND(I125*H125,2)</f>
        <v>0</v>
      </c>
      <c r="BL125" s="19" t="s">
        <v>152</v>
      </c>
      <c r="BM125" s="152" t="s">
        <v>1402</v>
      </c>
    </row>
    <row r="126" spans="2:51" s="13" customFormat="1" ht="22.5">
      <c r="B126" s="154"/>
      <c r="D126" s="155" t="s">
        <v>154</v>
      </c>
      <c r="E126" s="156" t="s">
        <v>1339</v>
      </c>
      <c r="F126" s="157" t="s">
        <v>1403</v>
      </c>
      <c r="H126" s="158">
        <v>15</v>
      </c>
      <c r="I126" s="159"/>
      <c r="L126" s="154"/>
      <c r="M126" s="160"/>
      <c r="N126" s="161"/>
      <c r="O126" s="161"/>
      <c r="P126" s="161"/>
      <c r="Q126" s="161"/>
      <c r="R126" s="161"/>
      <c r="S126" s="161"/>
      <c r="T126" s="162"/>
      <c r="AT126" s="156" t="s">
        <v>154</v>
      </c>
      <c r="AU126" s="156" t="s">
        <v>82</v>
      </c>
      <c r="AV126" s="13" t="s">
        <v>82</v>
      </c>
      <c r="AW126" s="13" t="s">
        <v>33</v>
      </c>
      <c r="AX126" s="13" t="s">
        <v>80</v>
      </c>
      <c r="AY126" s="156" t="s">
        <v>145</v>
      </c>
    </row>
    <row r="127" spans="1:65" s="2" customFormat="1" ht="24">
      <c r="A127" s="34"/>
      <c r="B127" s="140"/>
      <c r="C127" s="141" t="s">
        <v>227</v>
      </c>
      <c r="D127" s="141" t="s">
        <v>147</v>
      </c>
      <c r="E127" s="142" t="s">
        <v>1404</v>
      </c>
      <c r="F127" s="143" t="s">
        <v>1405</v>
      </c>
      <c r="G127" s="144" t="s">
        <v>150</v>
      </c>
      <c r="H127" s="145">
        <v>197.041</v>
      </c>
      <c r="I127" s="146"/>
      <c r="J127" s="147">
        <f>ROUND(I127*H127,2)</f>
        <v>0</v>
      </c>
      <c r="K127" s="143" t="s">
        <v>151</v>
      </c>
      <c r="L127" s="35"/>
      <c r="M127" s="148" t="s">
        <v>3</v>
      </c>
      <c r="N127" s="149" t="s">
        <v>43</v>
      </c>
      <c r="O127" s="55"/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2" t="s">
        <v>152</v>
      </c>
      <c r="AT127" s="152" t="s">
        <v>147</v>
      </c>
      <c r="AU127" s="152" t="s">
        <v>82</v>
      </c>
      <c r="AY127" s="19" t="s">
        <v>145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9" t="s">
        <v>80</v>
      </c>
      <c r="BK127" s="153">
        <f>ROUND(I127*H127,2)</f>
        <v>0</v>
      </c>
      <c r="BL127" s="19" t="s">
        <v>152</v>
      </c>
      <c r="BM127" s="152" t="s">
        <v>1406</v>
      </c>
    </row>
    <row r="128" spans="2:51" s="13" customFormat="1" ht="12">
      <c r="B128" s="154"/>
      <c r="D128" s="155" t="s">
        <v>154</v>
      </c>
      <c r="E128" s="156" t="s">
        <v>3</v>
      </c>
      <c r="F128" s="157" t="s">
        <v>1407</v>
      </c>
      <c r="H128" s="158">
        <v>197.041</v>
      </c>
      <c r="I128" s="159"/>
      <c r="L128" s="154"/>
      <c r="M128" s="160"/>
      <c r="N128" s="161"/>
      <c r="O128" s="161"/>
      <c r="P128" s="161"/>
      <c r="Q128" s="161"/>
      <c r="R128" s="161"/>
      <c r="S128" s="161"/>
      <c r="T128" s="162"/>
      <c r="AT128" s="156" t="s">
        <v>154</v>
      </c>
      <c r="AU128" s="156" t="s">
        <v>82</v>
      </c>
      <c r="AV128" s="13" t="s">
        <v>82</v>
      </c>
      <c r="AW128" s="13" t="s">
        <v>33</v>
      </c>
      <c r="AX128" s="13" t="s">
        <v>80</v>
      </c>
      <c r="AY128" s="156" t="s">
        <v>145</v>
      </c>
    </row>
    <row r="129" spans="1:65" s="2" customFormat="1" ht="12">
      <c r="A129" s="34"/>
      <c r="B129" s="140"/>
      <c r="C129" s="188" t="s">
        <v>9</v>
      </c>
      <c r="D129" s="188" t="s">
        <v>427</v>
      </c>
      <c r="E129" s="189" t="s">
        <v>1408</v>
      </c>
      <c r="F129" s="190" t="s">
        <v>1409</v>
      </c>
      <c r="G129" s="191" t="s">
        <v>150</v>
      </c>
      <c r="H129" s="192">
        <v>216.745</v>
      </c>
      <c r="I129" s="193"/>
      <c r="J129" s="194">
        <f>ROUND(I129*H129,2)</f>
        <v>0</v>
      </c>
      <c r="K129" s="190" t="s">
        <v>151</v>
      </c>
      <c r="L129" s="195"/>
      <c r="M129" s="196" t="s">
        <v>3</v>
      </c>
      <c r="N129" s="197" t="s">
        <v>43</v>
      </c>
      <c r="O129" s="55"/>
      <c r="P129" s="150">
        <f>O129*H129</f>
        <v>0</v>
      </c>
      <c r="Q129" s="150">
        <v>0.00032</v>
      </c>
      <c r="R129" s="150">
        <f>Q129*H129</f>
        <v>0.0693584</v>
      </c>
      <c r="S129" s="150">
        <v>0</v>
      </c>
      <c r="T129" s="15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187</v>
      </c>
      <c r="AT129" s="152" t="s">
        <v>427</v>
      </c>
      <c r="AU129" s="152" t="s">
        <v>82</v>
      </c>
      <c r="AY129" s="19" t="s">
        <v>145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9" t="s">
        <v>80</v>
      </c>
      <c r="BK129" s="153">
        <f>ROUND(I129*H129,2)</f>
        <v>0</v>
      </c>
      <c r="BL129" s="19" t="s">
        <v>152</v>
      </c>
      <c r="BM129" s="152" t="s">
        <v>1410</v>
      </c>
    </row>
    <row r="130" spans="2:51" s="13" customFormat="1" ht="12">
      <c r="B130" s="154"/>
      <c r="D130" s="155" t="s">
        <v>154</v>
      </c>
      <c r="F130" s="157" t="s">
        <v>1411</v>
      </c>
      <c r="H130" s="158">
        <v>216.745</v>
      </c>
      <c r="I130" s="159"/>
      <c r="L130" s="154"/>
      <c r="M130" s="160"/>
      <c r="N130" s="161"/>
      <c r="O130" s="161"/>
      <c r="P130" s="161"/>
      <c r="Q130" s="161"/>
      <c r="R130" s="161"/>
      <c r="S130" s="161"/>
      <c r="T130" s="162"/>
      <c r="AT130" s="156" t="s">
        <v>154</v>
      </c>
      <c r="AU130" s="156" t="s">
        <v>82</v>
      </c>
      <c r="AV130" s="13" t="s">
        <v>82</v>
      </c>
      <c r="AW130" s="13" t="s">
        <v>4</v>
      </c>
      <c r="AX130" s="13" t="s">
        <v>80</v>
      </c>
      <c r="AY130" s="156" t="s">
        <v>145</v>
      </c>
    </row>
    <row r="131" spans="1:65" s="2" customFormat="1" ht="24">
      <c r="A131" s="34"/>
      <c r="B131" s="140"/>
      <c r="C131" s="141" t="s">
        <v>238</v>
      </c>
      <c r="D131" s="141" t="s">
        <v>147</v>
      </c>
      <c r="E131" s="142" t="s">
        <v>1412</v>
      </c>
      <c r="F131" s="143" t="s">
        <v>1413</v>
      </c>
      <c r="G131" s="144" t="s">
        <v>150</v>
      </c>
      <c r="H131" s="145">
        <v>192</v>
      </c>
      <c r="I131" s="146"/>
      <c r="J131" s="147">
        <f>ROUND(I131*H131,2)</f>
        <v>0</v>
      </c>
      <c r="K131" s="143" t="s">
        <v>151</v>
      </c>
      <c r="L131" s="35"/>
      <c r="M131" s="148" t="s">
        <v>3</v>
      </c>
      <c r="N131" s="149" t="s">
        <v>43</v>
      </c>
      <c r="O131" s="55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152</v>
      </c>
      <c r="AT131" s="152" t="s">
        <v>147</v>
      </c>
      <c r="AU131" s="152" t="s">
        <v>82</v>
      </c>
      <c r="AY131" s="19" t="s">
        <v>145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9" t="s">
        <v>80</v>
      </c>
      <c r="BK131" s="153">
        <f>ROUND(I131*H131,2)</f>
        <v>0</v>
      </c>
      <c r="BL131" s="19" t="s">
        <v>152</v>
      </c>
      <c r="BM131" s="152" t="s">
        <v>1414</v>
      </c>
    </row>
    <row r="132" spans="2:51" s="13" customFormat="1" ht="12">
      <c r="B132" s="154"/>
      <c r="D132" s="155" t="s">
        <v>154</v>
      </c>
      <c r="E132" s="156" t="s">
        <v>3</v>
      </c>
      <c r="F132" s="157" t="s">
        <v>1415</v>
      </c>
      <c r="H132" s="158">
        <v>192</v>
      </c>
      <c r="I132" s="159"/>
      <c r="L132" s="154"/>
      <c r="M132" s="160"/>
      <c r="N132" s="161"/>
      <c r="O132" s="161"/>
      <c r="P132" s="161"/>
      <c r="Q132" s="161"/>
      <c r="R132" s="161"/>
      <c r="S132" s="161"/>
      <c r="T132" s="162"/>
      <c r="AT132" s="156" t="s">
        <v>154</v>
      </c>
      <c r="AU132" s="156" t="s">
        <v>82</v>
      </c>
      <c r="AV132" s="13" t="s">
        <v>82</v>
      </c>
      <c r="AW132" s="13" t="s">
        <v>33</v>
      </c>
      <c r="AX132" s="13" t="s">
        <v>80</v>
      </c>
      <c r="AY132" s="156" t="s">
        <v>145</v>
      </c>
    </row>
    <row r="133" spans="1:65" s="2" customFormat="1" ht="36">
      <c r="A133" s="34"/>
      <c r="B133" s="140"/>
      <c r="C133" s="141" t="s">
        <v>243</v>
      </c>
      <c r="D133" s="141" t="s">
        <v>147</v>
      </c>
      <c r="E133" s="142" t="s">
        <v>1416</v>
      </c>
      <c r="F133" s="143" t="s">
        <v>1417</v>
      </c>
      <c r="G133" s="144" t="s">
        <v>150</v>
      </c>
      <c r="H133" s="145">
        <v>288</v>
      </c>
      <c r="I133" s="146"/>
      <c r="J133" s="147">
        <f>ROUND(I133*H133,2)</f>
        <v>0</v>
      </c>
      <c r="K133" s="143" t="s">
        <v>151</v>
      </c>
      <c r="L133" s="35"/>
      <c r="M133" s="148" t="s">
        <v>3</v>
      </c>
      <c r="N133" s="149" t="s">
        <v>43</v>
      </c>
      <c r="O133" s="55"/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2" t="s">
        <v>152</v>
      </c>
      <c r="AT133" s="152" t="s">
        <v>147</v>
      </c>
      <c r="AU133" s="152" t="s">
        <v>82</v>
      </c>
      <c r="AY133" s="19" t="s">
        <v>145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9" t="s">
        <v>80</v>
      </c>
      <c r="BK133" s="153">
        <f>ROUND(I133*H133,2)</f>
        <v>0</v>
      </c>
      <c r="BL133" s="19" t="s">
        <v>152</v>
      </c>
      <c r="BM133" s="152" t="s">
        <v>1418</v>
      </c>
    </row>
    <row r="134" spans="2:51" s="13" customFormat="1" ht="12">
      <c r="B134" s="154"/>
      <c r="D134" s="155" t="s">
        <v>154</v>
      </c>
      <c r="E134" s="156" t="s">
        <v>3</v>
      </c>
      <c r="F134" s="157" t="s">
        <v>1419</v>
      </c>
      <c r="H134" s="158">
        <v>288</v>
      </c>
      <c r="I134" s="159"/>
      <c r="L134" s="154"/>
      <c r="M134" s="160"/>
      <c r="N134" s="161"/>
      <c r="O134" s="161"/>
      <c r="P134" s="161"/>
      <c r="Q134" s="161"/>
      <c r="R134" s="161"/>
      <c r="S134" s="161"/>
      <c r="T134" s="162"/>
      <c r="AT134" s="156" t="s">
        <v>154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145</v>
      </c>
    </row>
    <row r="135" spans="1:65" s="2" customFormat="1" ht="12">
      <c r="A135" s="34"/>
      <c r="B135" s="140"/>
      <c r="C135" s="141" t="s">
        <v>248</v>
      </c>
      <c r="D135" s="141" t="s">
        <v>147</v>
      </c>
      <c r="E135" s="142" t="s">
        <v>1420</v>
      </c>
      <c r="F135" s="143" t="s">
        <v>1421</v>
      </c>
      <c r="G135" s="144" t="s">
        <v>150</v>
      </c>
      <c r="H135" s="145">
        <v>480</v>
      </c>
      <c r="I135" s="146"/>
      <c r="J135" s="147">
        <f>ROUND(I135*H135,2)</f>
        <v>0</v>
      </c>
      <c r="K135" s="143" t="s">
        <v>151</v>
      </c>
      <c r="L135" s="35"/>
      <c r="M135" s="148" t="s">
        <v>3</v>
      </c>
      <c r="N135" s="149" t="s">
        <v>43</v>
      </c>
      <c r="O135" s="55"/>
      <c r="P135" s="150">
        <f>O135*H135</f>
        <v>0</v>
      </c>
      <c r="Q135" s="150">
        <v>0.00127</v>
      </c>
      <c r="R135" s="150">
        <f>Q135*H135</f>
        <v>0.6096</v>
      </c>
      <c r="S135" s="150">
        <v>0</v>
      </c>
      <c r="T135" s="15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2" t="s">
        <v>152</v>
      </c>
      <c r="AT135" s="152" t="s">
        <v>147</v>
      </c>
      <c r="AU135" s="152" t="s">
        <v>82</v>
      </c>
      <c r="AY135" s="19" t="s">
        <v>145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9" t="s">
        <v>80</v>
      </c>
      <c r="BK135" s="153">
        <f>ROUND(I135*H135,2)</f>
        <v>0</v>
      </c>
      <c r="BL135" s="19" t="s">
        <v>152</v>
      </c>
      <c r="BM135" s="152" t="s">
        <v>1422</v>
      </c>
    </row>
    <row r="136" spans="2:51" s="13" customFormat="1" ht="12">
      <c r="B136" s="154"/>
      <c r="D136" s="155" t="s">
        <v>154</v>
      </c>
      <c r="E136" s="156" t="s">
        <v>3</v>
      </c>
      <c r="F136" s="157" t="s">
        <v>1423</v>
      </c>
      <c r="H136" s="158">
        <v>480</v>
      </c>
      <c r="I136" s="159"/>
      <c r="L136" s="154"/>
      <c r="M136" s="160"/>
      <c r="N136" s="161"/>
      <c r="O136" s="161"/>
      <c r="P136" s="161"/>
      <c r="Q136" s="161"/>
      <c r="R136" s="161"/>
      <c r="S136" s="161"/>
      <c r="T136" s="162"/>
      <c r="AT136" s="156" t="s">
        <v>154</v>
      </c>
      <c r="AU136" s="156" t="s">
        <v>82</v>
      </c>
      <c r="AV136" s="13" t="s">
        <v>82</v>
      </c>
      <c r="AW136" s="13" t="s">
        <v>33</v>
      </c>
      <c r="AX136" s="13" t="s">
        <v>80</v>
      </c>
      <c r="AY136" s="156" t="s">
        <v>145</v>
      </c>
    </row>
    <row r="137" spans="1:65" s="2" customFormat="1" ht="12">
      <c r="A137" s="34"/>
      <c r="B137" s="140"/>
      <c r="C137" s="188" t="s">
        <v>264</v>
      </c>
      <c r="D137" s="188" t="s">
        <v>427</v>
      </c>
      <c r="E137" s="189" t="s">
        <v>1424</v>
      </c>
      <c r="F137" s="190" t="s">
        <v>1425</v>
      </c>
      <c r="G137" s="191" t="s">
        <v>355</v>
      </c>
      <c r="H137" s="192">
        <v>14.4</v>
      </c>
      <c r="I137" s="193"/>
      <c r="J137" s="194">
        <f>ROUND(I137*H137,2)</f>
        <v>0</v>
      </c>
      <c r="K137" s="190" t="s">
        <v>151</v>
      </c>
      <c r="L137" s="195"/>
      <c r="M137" s="196" t="s">
        <v>3</v>
      </c>
      <c r="N137" s="197" t="s">
        <v>43</v>
      </c>
      <c r="O137" s="55"/>
      <c r="P137" s="150">
        <f>O137*H137</f>
        <v>0</v>
      </c>
      <c r="Q137" s="150">
        <v>0.001</v>
      </c>
      <c r="R137" s="150">
        <f>Q137*H137</f>
        <v>0.014400000000000001</v>
      </c>
      <c r="S137" s="150">
        <v>0</v>
      </c>
      <c r="T137" s="15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187</v>
      </c>
      <c r="AT137" s="152" t="s">
        <v>427</v>
      </c>
      <c r="AU137" s="152" t="s">
        <v>82</v>
      </c>
      <c r="AY137" s="19" t="s">
        <v>145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9" t="s">
        <v>80</v>
      </c>
      <c r="BK137" s="153">
        <f>ROUND(I137*H137,2)</f>
        <v>0</v>
      </c>
      <c r="BL137" s="19" t="s">
        <v>152</v>
      </c>
      <c r="BM137" s="152" t="s">
        <v>1426</v>
      </c>
    </row>
    <row r="138" spans="2:51" s="13" customFormat="1" ht="12">
      <c r="B138" s="154"/>
      <c r="D138" s="155" t="s">
        <v>154</v>
      </c>
      <c r="F138" s="157" t="s">
        <v>1427</v>
      </c>
      <c r="H138" s="158">
        <v>14.4</v>
      </c>
      <c r="I138" s="159"/>
      <c r="L138" s="154"/>
      <c r="M138" s="160"/>
      <c r="N138" s="161"/>
      <c r="O138" s="161"/>
      <c r="P138" s="161"/>
      <c r="Q138" s="161"/>
      <c r="R138" s="161"/>
      <c r="S138" s="161"/>
      <c r="T138" s="162"/>
      <c r="AT138" s="156" t="s">
        <v>154</v>
      </c>
      <c r="AU138" s="156" t="s">
        <v>82</v>
      </c>
      <c r="AV138" s="13" t="s">
        <v>82</v>
      </c>
      <c r="AW138" s="13" t="s">
        <v>4</v>
      </c>
      <c r="AX138" s="13" t="s">
        <v>80</v>
      </c>
      <c r="AY138" s="156" t="s">
        <v>145</v>
      </c>
    </row>
    <row r="139" spans="2:63" s="12" customFormat="1" ht="12.75">
      <c r="B139" s="127"/>
      <c r="D139" s="128" t="s">
        <v>71</v>
      </c>
      <c r="E139" s="138" t="s">
        <v>82</v>
      </c>
      <c r="F139" s="138" t="s">
        <v>420</v>
      </c>
      <c r="I139" s="130"/>
      <c r="J139" s="139">
        <f>BK139</f>
        <v>0</v>
      </c>
      <c r="L139" s="127"/>
      <c r="M139" s="132"/>
      <c r="N139" s="133"/>
      <c r="O139" s="133"/>
      <c r="P139" s="134">
        <f>SUM(P140:P153)</f>
        <v>0</v>
      </c>
      <c r="Q139" s="133"/>
      <c r="R139" s="134">
        <f>SUM(R140:R153)</f>
        <v>10.5379618</v>
      </c>
      <c r="S139" s="133"/>
      <c r="T139" s="135">
        <f>SUM(T140:T153)</f>
        <v>0</v>
      </c>
      <c r="AR139" s="128" t="s">
        <v>80</v>
      </c>
      <c r="AT139" s="136" t="s">
        <v>71</v>
      </c>
      <c r="AU139" s="136" t="s">
        <v>80</v>
      </c>
      <c r="AY139" s="128" t="s">
        <v>145</v>
      </c>
      <c r="BK139" s="137">
        <f>SUM(BK140:BK153)</f>
        <v>0</v>
      </c>
    </row>
    <row r="140" spans="1:65" s="2" customFormat="1" ht="36">
      <c r="A140" s="34"/>
      <c r="B140" s="140"/>
      <c r="C140" s="141" t="s">
        <v>271</v>
      </c>
      <c r="D140" s="141" t="s">
        <v>147</v>
      </c>
      <c r="E140" s="142" t="s">
        <v>1428</v>
      </c>
      <c r="F140" s="143" t="s">
        <v>1429</v>
      </c>
      <c r="G140" s="144" t="s">
        <v>111</v>
      </c>
      <c r="H140" s="145">
        <v>1.6</v>
      </c>
      <c r="I140" s="146"/>
      <c r="J140" s="147">
        <f>ROUND(I140*H140,2)</f>
        <v>0</v>
      </c>
      <c r="K140" s="143" t="s">
        <v>151</v>
      </c>
      <c r="L140" s="35"/>
      <c r="M140" s="148" t="s">
        <v>3</v>
      </c>
      <c r="N140" s="149" t="s">
        <v>43</v>
      </c>
      <c r="O140" s="55"/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2" t="s">
        <v>152</v>
      </c>
      <c r="AT140" s="152" t="s">
        <v>147</v>
      </c>
      <c r="AU140" s="152" t="s">
        <v>82</v>
      </c>
      <c r="AY140" s="19" t="s">
        <v>145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9" t="s">
        <v>80</v>
      </c>
      <c r="BK140" s="153">
        <f>ROUND(I140*H140,2)</f>
        <v>0</v>
      </c>
      <c r="BL140" s="19" t="s">
        <v>152</v>
      </c>
      <c r="BM140" s="152" t="s">
        <v>1430</v>
      </c>
    </row>
    <row r="141" spans="2:51" s="13" customFormat="1" ht="12">
      <c r="B141" s="154"/>
      <c r="D141" s="155" t="s">
        <v>154</v>
      </c>
      <c r="E141" s="156" t="s">
        <v>3</v>
      </c>
      <c r="F141" s="157" t="s">
        <v>1431</v>
      </c>
      <c r="H141" s="158">
        <v>1.6</v>
      </c>
      <c r="I141" s="159"/>
      <c r="L141" s="154"/>
      <c r="M141" s="160"/>
      <c r="N141" s="161"/>
      <c r="O141" s="161"/>
      <c r="P141" s="161"/>
      <c r="Q141" s="161"/>
      <c r="R141" s="161"/>
      <c r="S141" s="161"/>
      <c r="T141" s="162"/>
      <c r="AT141" s="156" t="s">
        <v>154</v>
      </c>
      <c r="AU141" s="156" t="s">
        <v>82</v>
      </c>
      <c r="AV141" s="13" t="s">
        <v>82</v>
      </c>
      <c r="AW141" s="13" t="s">
        <v>33</v>
      </c>
      <c r="AX141" s="13" t="s">
        <v>80</v>
      </c>
      <c r="AY141" s="156" t="s">
        <v>145</v>
      </c>
    </row>
    <row r="142" spans="1:65" s="2" customFormat="1" ht="60">
      <c r="A142" s="34"/>
      <c r="B142" s="140"/>
      <c r="C142" s="141" t="s">
        <v>8</v>
      </c>
      <c r="D142" s="141" t="s">
        <v>147</v>
      </c>
      <c r="E142" s="142" t="s">
        <v>1432</v>
      </c>
      <c r="F142" s="143" t="s">
        <v>1433</v>
      </c>
      <c r="G142" s="144" t="s">
        <v>235</v>
      </c>
      <c r="H142" s="145">
        <v>21</v>
      </c>
      <c r="I142" s="146"/>
      <c r="J142" s="147">
        <f>ROUND(I142*H142,2)</f>
        <v>0</v>
      </c>
      <c r="K142" s="143" t="s">
        <v>151</v>
      </c>
      <c r="L142" s="35"/>
      <c r="M142" s="148" t="s">
        <v>3</v>
      </c>
      <c r="N142" s="149" t="s">
        <v>43</v>
      </c>
      <c r="O142" s="55"/>
      <c r="P142" s="150">
        <f>O142*H142</f>
        <v>0</v>
      </c>
      <c r="Q142" s="150">
        <v>0.20441</v>
      </c>
      <c r="R142" s="150">
        <f>Q142*H142</f>
        <v>4.29261</v>
      </c>
      <c r="S142" s="150">
        <v>0</v>
      </c>
      <c r="T142" s="15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2" t="s">
        <v>152</v>
      </c>
      <c r="AT142" s="152" t="s">
        <v>147</v>
      </c>
      <c r="AU142" s="152" t="s">
        <v>82</v>
      </c>
      <c r="AY142" s="19" t="s">
        <v>145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9" t="s">
        <v>80</v>
      </c>
      <c r="BK142" s="153">
        <f>ROUND(I142*H142,2)</f>
        <v>0</v>
      </c>
      <c r="BL142" s="19" t="s">
        <v>152</v>
      </c>
      <c r="BM142" s="152" t="s">
        <v>1434</v>
      </c>
    </row>
    <row r="143" spans="2:51" s="13" customFormat="1" ht="12">
      <c r="B143" s="154"/>
      <c r="D143" s="155" t="s">
        <v>154</v>
      </c>
      <c r="E143" s="156" t="s">
        <v>3</v>
      </c>
      <c r="F143" s="157" t="s">
        <v>1435</v>
      </c>
      <c r="H143" s="158">
        <v>21</v>
      </c>
      <c r="I143" s="159"/>
      <c r="L143" s="154"/>
      <c r="M143" s="160"/>
      <c r="N143" s="161"/>
      <c r="O143" s="161"/>
      <c r="P143" s="161"/>
      <c r="Q143" s="161"/>
      <c r="R143" s="161"/>
      <c r="S143" s="161"/>
      <c r="T143" s="162"/>
      <c r="AT143" s="156" t="s">
        <v>154</v>
      </c>
      <c r="AU143" s="156" t="s">
        <v>82</v>
      </c>
      <c r="AV143" s="13" t="s">
        <v>82</v>
      </c>
      <c r="AW143" s="13" t="s">
        <v>33</v>
      </c>
      <c r="AX143" s="13" t="s">
        <v>80</v>
      </c>
      <c r="AY143" s="156" t="s">
        <v>145</v>
      </c>
    </row>
    <row r="144" spans="1:65" s="2" customFormat="1" ht="24">
      <c r="A144" s="34"/>
      <c r="B144" s="140"/>
      <c r="C144" s="141" t="s">
        <v>282</v>
      </c>
      <c r="D144" s="141" t="s">
        <v>147</v>
      </c>
      <c r="E144" s="142" t="s">
        <v>1436</v>
      </c>
      <c r="F144" s="143" t="s">
        <v>1437</v>
      </c>
      <c r="G144" s="144" t="s">
        <v>111</v>
      </c>
      <c r="H144" s="145">
        <v>0.64</v>
      </c>
      <c r="I144" s="146"/>
      <c r="J144" s="147">
        <f>ROUND(I144*H144,2)</f>
        <v>0</v>
      </c>
      <c r="K144" s="143" t="s">
        <v>151</v>
      </c>
      <c r="L144" s="35"/>
      <c r="M144" s="148" t="s">
        <v>3</v>
      </c>
      <c r="N144" s="149" t="s">
        <v>43</v>
      </c>
      <c r="O144" s="55"/>
      <c r="P144" s="150">
        <f>O144*H144</f>
        <v>0</v>
      </c>
      <c r="Q144" s="150">
        <v>2.45329</v>
      </c>
      <c r="R144" s="150">
        <f>Q144*H144</f>
        <v>1.5701056</v>
      </c>
      <c r="S144" s="150">
        <v>0</v>
      </c>
      <c r="T144" s="15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2" t="s">
        <v>152</v>
      </c>
      <c r="AT144" s="152" t="s">
        <v>147</v>
      </c>
      <c r="AU144" s="152" t="s">
        <v>82</v>
      </c>
      <c r="AY144" s="19" t="s">
        <v>145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9" t="s">
        <v>80</v>
      </c>
      <c r="BK144" s="153">
        <f>ROUND(I144*H144,2)</f>
        <v>0</v>
      </c>
      <c r="BL144" s="19" t="s">
        <v>152</v>
      </c>
      <c r="BM144" s="152" t="s">
        <v>1438</v>
      </c>
    </row>
    <row r="145" spans="2:51" s="13" customFormat="1" ht="12">
      <c r="B145" s="154"/>
      <c r="D145" s="155" t="s">
        <v>154</v>
      </c>
      <c r="E145" s="156" t="s">
        <v>3</v>
      </c>
      <c r="F145" s="157" t="s">
        <v>1439</v>
      </c>
      <c r="H145" s="158">
        <v>0.64</v>
      </c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154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145</v>
      </c>
    </row>
    <row r="146" spans="2:51" s="14" customFormat="1" ht="12">
      <c r="B146" s="163"/>
      <c r="D146" s="155" t="s">
        <v>154</v>
      </c>
      <c r="E146" s="164" t="s">
        <v>3</v>
      </c>
      <c r="F146" s="165" t="s">
        <v>166</v>
      </c>
      <c r="H146" s="166">
        <v>0.64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4" t="s">
        <v>154</v>
      </c>
      <c r="AU146" s="164" t="s">
        <v>82</v>
      </c>
      <c r="AV146" s="14" t="s">
        <v>152</v>
      </c>
      <c r="AW146" s="14" t="s">
        <v>33</v>
      </c>
      <c r="AX146" s="14" t="s">
        <v>80</v>
      </c>
      <c r="AY146" s="164" t="s">
        <v>145</v>
      </c>
    </row>
    <row r="147" spans="1:65" s="2" customFormat="1" ht="24">
      <c r="A147" s="34"/>
      <c r="B147" s="140"/>
      <c r="C147" s="141" t="s">
        <v>288</v>
      </c>
      <c r="D147" s="141" t="s">
        <v>147</v>
      </c>
      <c r="E147" s="142" t="s">
        <v>1440</v>
      </c>
      <c r="F147" s="143" t="s">
        <v>1441</v>
      </c>
      <c r="G147" s="144" t="s">
        <v>150</v>
      </c>
      <c r="H147" s="145">
        <v>4.512</v>
      </c>
      <c r="I147" s="146"/>
      <c r="J147" s="147">
        <f>ROUND(I147*H147,2)</f>
        <v>0</v>
      </c>
      <c r="K147" s="143" t="s">
        <v>151</v>
      </c>
      <c r="L147" s="35"/>
      <c r="M147" s="148" t="s">
        <v>3</v>
      </c>
      <c r="N147" s="149" t="s">
        <v>43</v>
      </c>
      <c r="O147" s="55"/>
      <c r="P147" s="150">
        <f>O147*H147</f>
        <v>0</v>
      </c>
      <c r="Q147" s="150">
        <v>0.0351</v>
      </c>
      <c r="R147" s="150">
        <f>Q147*H147</f>
        <v>0.1583712</v>
      </c>
      <c r="S147" s="150">
        <v>0</v>
      </c>
      <c r="T147" s="15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2" t="s">
        <v>152</v>
      </c>
      <c r="AT147" s="152" t="s">
        <v>147</v>
      </c>
      <c r="AU147" s="152" t="s">
        <v>82</v>
      </c>
      <c r="AY147" s="19" t="s">
        <v>145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9" t="s">
        <v>80</v>
      </c>
      <c r="BK147" s="153">
        <f>ROUND(I147*H147,2)</f>
        <v>0</v>
      </c>
      <c r="BL147" s="19" t="s">
        <v>152</v>
      </c>
      <c r="BM147" s="152" t="s">
        <v>1442</v>
      </c>
    </row>
    <row r="148" spans="2:51" s="13" customFormat="1" ht="12">
      <c r="B148" s="154"/>
      <c r="D148" s="155" t="s">
        <v>154</v>
      </c>
      <c r="E148" s="156" t="s">
        <v>3</v>
      </c>
      <c r="F148" s="157" t="s">
        <v>1443</v>
      </c>
      <c r="H148" s="158">
        <v>4.512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154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145</v>
      </c>
    </row>
    <row r="149" spans="2:51" s="14" customFormat="1" ht="12">
      <c r="B149" s="163"/>
      <c r="D149" s="155" t="s">
        <v>154</v>
      </c>
      <c r="E149" s="164" t="s">
        <v>3</v>
      </c>
      <c r="F149" s="165" t="s">
        <v>166</v>
      </c>
      <c r="H149" s="166">
        <v>4.512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154</v>
      </c>
      <c r="AU149" s="164" t="s">
        <v>82</v>
      </c>
      <c r="AV149" s="14" t="s">
        <v>152</v>
      </c>
      <c r="AW149" s="14" t="s">
        <v>33</v>
      </c>
      <c r="AX149" s="14" t="s">
        <v>80</v>
      </c>
      <c r="AY149" s="164" t="s">
        <v>145</v>
      </c>
    </row>
    <row r="150" spans="1:65" s="2" customFormat="1" ht="24">
      <c r="A150" s="34"/>
      <c r="B150" s="140"/>
      <c r="C150" s="141" t="s">
        <v>292</v>
      </c>
      <c r="D150" s="141" t="s">
        <v>147</v>
      </c>
      <c r="E150" s="142" t="s">
        <v>1444</v>
      </c>
      <c r="F150" s="143" t="s">
        <v>1445</v>
      </c>
      <c r="G150" s="144" t="s">
        <v>111</v>
      </c>
      <c r="H150" s="145">
        <v>1.5</v>
      </c>
      <c r="I150" s="146"/>
      <c r="J150" s="147">
        <f>ROUND(I150*H150,2)</f>
        <v>0</v>
      </c>
      <c r="K150" s="143" t="s">
        <v>151</v>
      </c>
      <c r="L150" s="35"/>
      <c r="M150" s="148" t="s">
        <v>3</v>
      </c>
      <c r="N150" s="149" t="s">
        <v>43</v>
      </c>
      <c r="O150" s="55"/>
      <c r="P150" s="150">
        <f>O150*H150</f>
        <v>0</v>
      </c>
      <c r="Q150" s="150">
        <v>1.93125</v>
      </c>
      <c r="R150" s="150">
        <f>Q150*H150</f>
        <v>2.8968749999999996</v>
      </c>
      <c r="S150" s="150">
        <v>0</v>
      </c>
      <c r="T150" s="15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2" t="s">
        <v>152</v>
      </c>
      <c r="AT150" s="152" t="s">
        <v>147</v>
      </c>
      <c r="AU150" s="152" t="s">
        <v>82</v>
      </c>
      <c r="AY150" s="19" t="s">
        <v>145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9" t="s">
        <v>80</v>
      </c>
      <c r="BK150" s="153">
        <f>ROUND(I150*H150,2)</f>
        <v>0</v>
      </c>
      <c r="BL150" s="19" t="s">
        <v>152</v>
      </c>
      <c r="BM150" s="152" t="s">
        <v>1446</v>
      </c>
    </row>
    <row r="151" spans="2:51" s="13" customFormat="1" ht="12">
      <c r="B151" s="154"/>
      <c r="D151" s="155" t="s">
        <v>154</v>
      </c>
      <c r="E151" s="156" t="s">
        <v>3</v>
      </c>
      <c r="F151" s="157" t="s">
        <v>1447</v>
      </c>
      <c r="H151" s="158">
        <v>1.5</v>
      </c>
      <c r="I151" s="159"/>
      <c r="L151" s="154"/>
      <c r="M151" s="160"/>
      <c r="N151" s="161"/>
      <c r="O151" s="161"/>
      <c r="P151" s="161"/>
      <c r="Q151" s="161"/>
      <c r="R151" s="161"/>
      <c r="S151" s="161"/>
      <c r="T151" s="162"/>
      <c r="AT151" s="156" t="s">
        <v>154</v>
      </c>
      <c r="AU151" s="156" t="s">
        <v>82</v>
      </c>
      <c r="AV151" s="13" t="s">
        <v>82</v>
      </c>
      <c r="AW151" s="13" t="s">
        <v>33</v>
      </c>
      <c r="AX151" s="13" t="s">
        <v>80</v>
      </c>
      <c r="AY151" s="156" t="s">
        <v>145</v>
      </c>
    </row>
    <row r="152" spans="1:65" s="2" customFormat="1" ht="24">
      <c r="A152" s="34"/>
      <c r="B152" s="140"/>
      <c r="C152" s="141" t="s">
        <v>300</v>
      </c>
      <c r="D152" s="141" t="s">
        <v>147</v>
      </c>
      <c r="E152" s="142" t="s">
        <v>1448</v>
      </c>
      <c r="F152" s="143" t="s">
        <v>1449</v>
      </c>
      <c r="G152" s="144" t="s">
        <v>150</v>
      </c>
      <c r="H152" s="145">
        <v>15</v>
      </c>
      <c r="I152" s="146"/>
      <c r="J152" s="147">
        <f>ROUND(I152*H152,2)</f>
        <v>0</v>
      </c>
      <c r="K152" s="143" t="s">
        <v>3</v>
      </c>
      <c r="L152" s="35"/>
      <c r="M152" s="148" t="s">
        <v>3</v>
      </c>
      <c r="N152" s="149" t="s">
        <v>43</v>
      </c>
      <c r="O152" s="55"/>
      <c r="P152" s="150">
        <f>O152*H152</f>
        <v>0</v>
      </c>
      <c r="Q152" s="150">
        <v>0.108</v>
      </c>
      <c r="R152" s="150">
        <f>Q152*H152</f>
        <v>1.6199999999999999</v>
      </c>
      <c r="S152" s="150">
        <v>0</v>
      </c>
      <c r="T152" s="15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2" t="s">
        <v>152</v>
      </c>
      <c r="AT152" s="152" t="s">
        <v>147</v>
      </c>
      <c r="AU152" s="152" t="s">
        <v>82</v>
      </c>
      <c r="AY152" s="19" t="s">
        <v>145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9" t="s">
        <v>80</v>
      </c>
      <c r="BK152" s="153">
        <f>ROUND(I152*H152,2)</f>
        <v>0</v>
      </c>
      <c r="BL152" s="19" t="s">
        <v>152</v>
      </c>
      <c r="BM152" s="152" t="s">
        <v>1450</v>
      </c>
    </row>
    <row r="153" spans="2:51" s="13" customFormat="1" ht="22.5">
      <c r="B153" s="154"/>
      <c r="D153" s="155" t="s">
        <v>154</v>
      </c>
      <c r="E153" s="156" t="s">
        <v>3</v>
      </c>
      <c r="F153" s="157" t="s">
        <v>1451</v>
      </c>
      <c r="H153" s="158">
        <v>15</v>
      </c>
      <c r="I153" s="159"/>
      <c r="L153" s="154"/>
      <c r="M153" s="160"/>
      <c r="N153" s="161"/>
      <c r="O153" s="161"/>
      <c r="P153" s="161"/>
      <c r="Q153" s="161"/>
      <c r="R153" s="161"/>
      <c r="S153" s="161"/>
      <c r="T153" s="162"/>
      <c r="AT153" s="156" t="s">
        <v>154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145</v>
      </c>
    </row>
    <row r="154" spans="2:63" s="12" customFormat="1" ht="12.75">
      <c r="B154" s="127"/>
      <c r="D154" s="128" t="s">
        <v>71</v>
      </c>
      <c r="E154" s="138" t="s">
        <v>160</v>
      </c>
      <c r="F154" s="138" t="s">
        <v>481</v>
      </c>
      <c r="I154" s="130"/>
      <c r="J154" s="139">
        <f>BK154</f>
        <v>0</v>
      </c>
      <c r="L154" s="127"/>
      <c r="M154" s="132"/>
      <c r="N154" s="133"/>
      <c r="O154" s="133"/>
      <c r="P154" s="134">
        <f>SUM(P155:P175)</f>
        <v>0</v>
      </c>
      <c r="Q154" s="133"/>
      <c r="R154" s="134">
        <f>SUM(R155:R175)</f>
        <v>28.02143</v>
      </c>
      <c r="S154" s="133"/>
      <c r="T154" s="135">
        <f>SUM(T155:T175)</f>
        <v>0</v>
      </c>
      <c r="AR154" s="128" t="s">
        <v>80</v>
      </c>
      <c r="AT154" s="136" t="s">
        <v>71</v>
      </c>
      <c r="AU154" s="136" t="s">
        <v>80</v>
      </c>
      <c r="AY154" s="128" t="s">
        <v>145</v>
      </c>
      <c r="BK154" s="137">
        <f>SUM(BK155:BK175)</f>
        <v>0</v>
      </c>
    </row>
    <row r="155" spans="1:65" s="2" customFormat="1" ht="36">
      <c r="A155" s="34"/>
      <c r="B155" s="140"/>
      <c r="C155" s="141" t="s">
        <v>307</v>
      </c>
      <c r="D155" s="141" t="s">
        <v>147</v>
      </c>
      <c r="E155" s="142" t="s">
        <v>1452</v>
      </c>
      <c r="F155" s="143" t="s">
        <v>1453</v>
      </c>
      <c r="G155" s="144" t="s">
        <v>213</v>
      </c>
      <c r="H155" s="145">
        <v>55</v>
      </c>
      <c r="I155" s="146"/>
      <c r="J155" s="147">
        <f>ROUND(I155*H155,2)</f>
        <v>0</v>
      </c>
      <c r="K155" s="143" t="s">
        <v>151</v>
      </c>
      <c r="L155" s="35"/>
      <c r="M155" s="148" t="s">
        <v>3</v>
      </c>
      <c r="N155" s="149" t="s">
        <v>43</v>
      </c>
      <c r="O155" s="55"/>
      <c r="P155" s="150">
        <f>O155*H155</f>
        <v>0</v>
      </c>
      <c r="Q155" s="150">
        <v>0.36435</v>
      </c>
      <c r="R155" s="150">
        <f>Q155*H155</f>
        <v>20.03925</v>
      </c>
      <c r="S155" s="150">
        <v>0</v>
      </c>
      <c r="T155" s="15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2" t="s">
        <v>152</v>
      </c>
      <c r="AT155" s="152" t="s">
        <v>147</v>
      </c>
      <c r="AU155" s="152" t="s">
        <v>82</v>
      </c>
      <c r="AY155" s="19" t="s">
        <v>145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9" t="s">
        <v>80</v>
      </c>
      <c r="BK155" s="153">
        <f>ROUND(I155*H155,2)</f>
        <v>0</v>
      </c>
      <c r="BL155" s="19" t="s">
        <v>152</v>
      </c>
      <c r="BM155" s="152" t="s">
        <v>1454</v>
      </c>
    </row>
    <row r="156" spans="1:65" s="2" customFormat="1" ht="24">
      <c r="A156" s="34"/>
      <c r="B156" s="140"/>
      <c r="C156" s="188" t="s">
        <v>312</v>
      </c>
      <c r="D156" s="188" t="s">
        <v>427</v>
      </c>
      <c r="E156" s="189" t="s">
        <v>1455</v>
      </c>
      <c r="F156" s="190" t="s">
        <v>1456</v>
      </c>
      <c r="G156" s="191" t="s">
        <v>213</v>
      </c>
      <c r="H156" s="192">
        <v>37</v>
      </c>
      <c r="I156" s="193"/>
      <c r="J156" s="194">
        <f>ROUND(I156*H156,2)</f>
        <v>0</v>
      </c>
      <c r="K156" s="190" t="s">
        <v>151</v>
      </c>
      <c r="L156" s="195"/>
      <c r="M156" s="196" t="s">
        <v>3</v>
      </c>
      <c r="N156" s="197" t="s">
        <v>43</v>
      </c>
      <c r="O156" s="55"/>
      <c r="P156" s="150">
        <f>O156*H156</f>
        <v>0</v>
      </c>
      <c r="Q156" s="150">
        <v>0.088</v>
      </c>
      <c r="R156" s="150">
        <f>Q156*H156</f>
        <v>3.256</v>
      </c>
      <c r="S156" s="150">
        <v>0</v>
      </c>
      <c r="T156" s="15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2" t="s">
        <v>187</v>
      </c>
      <c r="AT156" s="152" t="s">
        <v>427</v>
      </c>
      <c r="AU156" s="152" t="s">
        <v>82</v>
      </c>
      <c r="AY156" s="19" t="s">
        <v>145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9" t="s">
        <v>80</v>
      </c>
      <c r="BK156" s="153">
        <f>ROUND(I156*H156,2)</f>
        <v>0</v>
      </c>
      <c r="BL156" s="19" t="s">
        <v>152</v>
      </c>
      <c r="BM156" s="152" t="s">
        <v>1457</v>
      </c>
    </row>
    <row r="157" spans="2:51" s="13" customFormat="1" ht="12">
      <c r="B157" s="154"/>
      <c r="D157" s="155" t="s">
        <v>154</v>
      </c>
      <c r="E157" s="156" t="s">
        <v>3</v>
      </c>
      <c r="F157" s="157" t="s">
        <v>1458</v>
      </c>
      <c r="H157" s="158">
        <v>37</v>
      </c>
      <c r="I157" s="159"/>
      <c r="L157" s="154"/>
      <c r="M157" s="160"/>
      <c r="N157" s="161"/>
      <c r="O157" s="161"/>
      <c r="P157" s="161"/>
      <c r="Q157" s="161"/>
      <c r="R157" s="161"/>
      <c r="S157" s="161"/>
      <c r="T157" s="162"/>
      <c r="AT157" s="156" t="s">
        <v>154</v>
      </c>
      <c r="AU157" s="156" t="s">
        <v>82</v>
      </c>
      <c r="AV157" s="13" t="s">
        <v>82</v>
      </c>
      <c r="AW157" s="13" t="s">
        <v>33</v>
      </c>
      <c r="AX157" s="13" t="s">
        <v>80</v>
      </c>
      <c r="AY157" s="156" t="s">
        <v>145</v>
      </c>
    </row>
    <row r="158" spans="1:65" s="2" customFormat="1" ht="12">
      <c r="A158" s="34"/>
      <c r="B158" s="140"/>
      <c r="C158" s="188" t="s">
        <v>319</v>
      </c>
      <c r="D158" s="188" t="s">
        <v>427</v>
      </c>
      <c r="E158" s="189" t="s">
        <v>1459</v>
      </c>
      <c r="F158" s="190" t="s">
        <v>1460</v>
      </c>
      <c r="G158" s="191" t="s">
        <v>213</v>
      </c>
      <c r="H158" s="192">
        <v>18</v>
      </c>
      <c r="I158" s="193"/>
      <c r="J158" s="194">
        <f>ROUND(I158*H158,2)</f>
        <v>0</v>
      </c>
      <c r="K158" s="190" t="s">
        <v>151</v>
      </c>
      <c r="L158" s="195"/>
      <c r="M158" s="196" t="s">
        <v>3</v>
      </c>
      <c r="N158" s="197" t="s">
        <v>43</v>
      </c>
      <c r="O158" s="55"/>
      <c r="P158" s="150">
        <f>O158*H158</f>
        <v>0</v>
      </c>
      <c r="Q158" s="150">
        <v>0.072</v>
      </c>
      <c r="R158" s="150">
        <f>Q158*H158</f>
        <v>1.2959999999999998</v>
      </c>
      <c r="S158" s="150">
        <v>0</v>
      </c>
      <c r="T158" s="15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2" t="s">
        <v>187</v>
      </c>
      <c r="AT158" s="152" t="s">
        <v>427</v>
      </c>
      <c r="AU158" s="152" t="s">
        <v>82</v>
      </c>
      <c r="AY158" s="19" t="s">
        <v>145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9" t="s">
        <v>80</v>
      </c>
      <c r="BK158" s="153">
        <f>ROUND(I158*H158,2)</f>
        <v>0</v>
      </c>
      <c r="BL158" s="19" t="s">
        <v>152</v>
      </c>
      <c r="BM158" s="152" t="s">
        <v>1461</v>
      </c>
    </row>
    <row r="159" spans="2:51" s="13" customFormat="1" ht="12">
      <c r="B159" s="154"/>
      <c r="D159" s="155" t="s">
        <v>154</v>
      </c>
      <c r="E159" s="156" t="s">
        <v>3</v>
      </c>
      <c r="F159" s="157" t="s">
        <v>1462</v>
      </c>
      <c r="H159" s="158">
        <v>18</v>
      </c>
      <c r="I159" s="159"/>
      <c r="L159" s="154"/>
      <c r="M159" s="160"/>
      <c r="N159" s="161"/>
      <c r="O159" s="161"/>
      <c r="P159" s="161"/>
      <c r="Q159" s="161"/>
      <c r="R159" s="161"/>
      <c r="S159" s="161"/>
      <c r="T159" s="162"/>
      <c r="AT159" s="156" t="s">
        <v>154</v>
      </c>
      <c r="AU159" s="156" t="s">
        <v>82</v>
      </c>
      <c r="AV159" s="13" t="s">
        <v>82</v>
      </c>
      <c r="AW159" s="13" t="s">
        <v>33</v>
      </c>
      <c r="AX159" s="13" t="s">
        <v>80</v>
      </c>
      <c r="AY159" s="156" t="s">
        <v>145</v>
      </c>
    </row>
    <row r="160" spans="1:65" s="2" customFormat="1" ht="36">
      <c r="A160" s="34"/>
      <c r="B160" s="140"/>
      <c r="C160" s="141" t="s">
        <v>324</v>
      </c>
      <c r="D160" s="141" t="s">
        <v>147</v>
      </c>
      <c r="E160" s="142" t="s">
        <v>1463</v>
      </c>
      <c r="F160" s="143" t="s">
        <v>1464</v>
      </c>
      <c r="G160" s="144" t="s">
        <v>213</v>
      </c>
      <c r="H160" s="145">
        <v>2</v>
      </c>
      <c r="I160" s="146"/>
      <c r="J160" s="147">
        <f>ROUND(I160*H160,2)</f>
        <v>0</v>
      </c>
      <c r="K160" s="143" t="s">
        <v>151</v>
      </c>
      <c r="L160" s="35"/>
      <c r="M160" s="148" t="s">
        <v>3</v>
      </c>
      <c r="N160" s="149" t="s">
        <v>43</v>
      </c>
      <c r="O160" s="55"/>
      <c r="P160" s="150">
        <f>O160*H160</f>
        <v>0</v>
      </c>
      <c r="Q160" s="150">
        <v>0.17489</v>
      </c>
      <c r="R160" s="150">
        <f>Q160*H160</f>
        <v>0.34978</v>
      </c>
      <c r="S160" s="150">
        <v>0</v>
      </c>
      <c r="T160" s="15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2" t="s">
        <v>152</v>
      </c>
      <c r="AT160" s="152" t="s">
        <v>147</v>
      </c>
      <c r="AU160" s="152" t="s">
        <v>82</v>
      </c>
      <c r="AY160" s="19" t="s">
        <v>145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9" t="s">
        <v>80</v>
      </c>
      <c r="BK160" s="153">
        <f>ROUND(I160*H160,2)</f>
        <v>0</v>
      </c>
      <c r="BL160" s="19" t="s">
        <v>152</v>
      </c>
      <c r="BM160" s="152" t="s">
        <v>1465</v>
      </c>
    </row>
    <row r="161" spans="2:51" s="13" customFormat="1" ht="12">
      <c r="B161" s="154"/>
      <c r="D161" s="155" t="s">
        <v>154</v>
      </c>
      <c r="E161" s="156" t="s">
        <v>3</v>
      </c>
      <c r="F161" s="157" t="s">
        <v>1466</v>
      </c>
      <c r="H161" s="158">
        <v>2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154</v>
      </c>
      <c r="AU161" s="156" t="s">
        <v>82</v>
      </c>
      <c r="AV161" s="13" t="s">
        <v>82</v>
      </c>
      <c r="AW161" s="13" t="s">
        <v>33</v>
      </c>
      <c r="AX161" s="13" t="s">
        <v>80</v>
      </c>
      <c r="AY161" s="156" t="s">
        <v>145</v>
      </c>
    </row>
    <row r="162" spans="1:65" s="2" customFormat="1" ht="24">
      <c r="A162" s="34"/>
      <c r="B162" s="140"/>
      <c r="C162" s="188" t="s">
        <v>329</v>
      </c>
      <c r="D162" s="188" t="s">
        <v>427</v>
      </c>
      <c r="E162" s="189" t="s">
        <v>1467</v>
      </c>
      <c r="F162" s="190" t="s">
        <v>1468</v>
      </c>
      <c r="G162" s="191" t="s">
        <v>213</v>
      </c>
      <c r="H162" s="192">
        <v>2</v>
      </c>
      <c r="I162" s="193"/>
      <c r="J162" s="194">
        <f>ROUND(I162*H162,2)</f>
        <v>0</v>
      </c>
      <c r="K162" s="190" t="s">
        <v>3</v>
      </c>
      <c r="L162" s="195"/>
      <c r="M162" s="196" t="s">
        <v>3</v>
      </c>
      <c r="N162" s="197" t="s">
        <v>43</v>
      </c>
      <c r="O162" s="55"/>
      <c r="P162" s="150">
        <f>O162*H162</f>
        <v>0</v>
      </c>
      <c r="Q162" s="150">
        <v>0.0047</v>
      </c>
      <c r="R162" s="150">
        <f>Q162*H162</f>
        <v>0.0094</v>
      </c>
      <c r="S162" s="150">
        <v>0</v>
      </c>
      <c r="T162" s="15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2" t="s">
        <v>187</v>
      </c>
      <c r="AT162" s="152" t="s">
        <v>427</v>
      </c>
      <c r="AU162" s="152" t="s">
        <v>82</v>
      </c>
      <c r="AY162" s="19" t="s">
        <v>145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9" t="s">
        <v>80</v>
      </c>
      <c r="BK162" s="153">
        <f>ROUND(I162*H162,2)</f>
        <v>0</v>
      </c>
      <c r="BL162" s="19" t="s">
        <v>152</v>
      </c>
      <c r="BM162" s="152" t="s">
        <v>1469</v>
      </c>
    </row>
    <row r="163" spans="1:65" s="2" customFormat="1" ht="24">
      <c r="A163" s="34"/>
      <c r="B163" s="140"/>
      <c r="C163" s="141" t="s">
        <v>333</v>
      </c>
      <c r="D163" s="141" t="s">
        <v>147</v>
      </c>
      <c r="E163" s="142" t="s">
        <v>1470</v>
      </c>
      <c r="F163" s="143" t="s">
        <v>1471</v>
      </c>
      <c r="G163" s="144" t="s">
        <v>213</v>
      </c>
      <c r="H163" s="145">
        <v>1</v>
      </c>
      <c r="I163" s="146"/>
      <c r="J163" s="147">
        <f>ROUND(I163*H163,2)</f>
        <v>0</v>
      </c>
      <c r="K163" s="143" t="s">
        <v>151</v>
      </c>
      <c r="L163" s="35"/>
      <c r="M163" s="148" t="s">
        <v>3</v>
      </c>
      <c r="N163" s="149" t="s">
        <v>43</v>
      </c>
      <c r="O163" s="55"/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2" t="s">
        <v>152</v>
      </c>
      <c r="AT163" s="152" t="s">
        <v>147</v>
      </c>
      <c r="AU163" s="152" t="s">
        <v>82</v>
      </c>
      <c r="AY163" s="19" t="s">
        <v>145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9" t="s">
        <v>80</v>
      </c>
      <c r="BK163" s="153">
        <f>ROUND(I163*H163,2)</f>
        <v>0</v>
      </c>
      <c r="BL163" s="19" t="s">
        <v>152</v>
      </c>
      <c r="BM163" s="152" t="s">
        <v>1472</v>
      </c>
    </row>
    <row r="164" spans="1:65" s="2" customFormat="1" ht="12">
      <c r="A164" s="34"/>
      <c r="B164" s="140"/>
      <c r="C164" s="188" t="s">
        <v>338</v>
      </c>
      <c r="D164" s="188" t="s">
        <v>427</v>
      </c>
      <c r="E164" s="189" t="s">
        <v>1473</v>
      </c>
      <c r="F164" s="190" t="s">
        <v>1474</v>
      </c>
      <c r="G164" s="191" t="s">
        <v>213</v>
      </c>
      <c r="H164" s="192">
        <v>1</v>
      </c>
      <c r="I164" s="193"/>
      <c r="J164" s="194">
        <f>ROUND(I164*H164,2)</f>
        <v>0</v>
      </c>
      <c r="K164" s="190" t="s">
        <v>3</v>
      </c>
      <c r="L164" s="195"/>
      <c r="M164" s="196" t="s">
        <v>3</v>
      </c>
      <c r="N164" s="197" t="s">
        <v>43</v>
      </c>
      <c r="O164" s="55"/>
      <c r="P164" s="150">
        <f>O164*H164</f>
        <v>0</v>
      </c>
      <c r="Q164" s="150">
        <v>0.0985</v>
      </c>
      <c r="R164" s="150">
        <f>Q164*H164</f>
        <v>0.0985</v>
      </c>
      <c r="S164" s="150">
        <v>0</v>
      </c>
      <c r="T164" s="15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2" t="s">
        <v>187</v>
      </c>
      <c r="AT164" s="152" t="s">
        <v>427</v>
      </c>
      <c r="AU164" s="152" t="s">
        <v>82</v>
      </c>
      <c r="AY164" s="19" t="s">
        <v>145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9" t="s">
        <v>80</v>
      </c>
      <c r="BK164" s="153">
        <f>ROUND(I164*H164,2)</f>
        <v>0</v>
      </c>
      <c r="BL164" s="19" t="s">
        <v>152</v>
      </c>
      <c r="BM164" s="152" t="s">
        <v>1475</v>
      </c>
    </row>
    <row r="165" spans="2:51" s="13" customFormat="1" ht="12">
      <c r="B165" s="154"/>
      <c r="D165" s="155" t="s">
        <v>154</v>
      </c>
      <c r="E165" s="156" t="s">
        <v>3</v>
      </c>
      <c r="F165" s="157" t="s">
        <v>1476</v>
      </c>
      <c r="H165" s="158">
        <v>1</v>
      </c>
      <c r="I165" s="159"/>
      <c r="L165" s="154"/>
      <c r="M165" s="160"/>
      <c r="N165" s="161"/>
      <c r="O165" s="161"/>
      <c r="P165" s="161"/>
      <c r="Q165" s="161"/>
      <c r="R165" s="161"/>
      <c r="S165" s="161"/>
      <c r="T165" s="162"/>
      <c r="AT165" s="156" t="s">
        <v>154</v>
      </c>
      <c r="AU165" s="156" t="s">
        <v>82</v>
      </c>
      <c r="AV165" s="13" t="s">
        <v>82</v>
      </c>
      <c r="AW165" s="13" t="s">
        <v>33</v>
      </c>
      <c r="AX165" s="13" t="s">
        <v>80</v>
      </c>
      <c r="AY165" s="156" t="s">
        <v>145</v>
      </c>
    </row>
    <row r="166" spans="1:65" s="2" customFormat="1" ht="48">
      <c r="A166" s="34"/>
      <c r="B166" s="140"/>
      <c r="C166" s="141" t="s">
        <v>342</v>
      </c>
      <c r="D166" s="141" t="s">
        <v>147</v>
      </c>
      <c r="E166" s="142" t="s">
        <v>1477</v>
      </c>
      <c r="F166" s="143" t="s">
        <v>1478</v>
      </c>
      <c r="G166" s="144" t="s">
        <v>213</v>
      </c>
      <c r="H166" s="145">
        <v>37</v>
      </c>
      <c r="I166" s="146"/>
      <c r="J166" s="147">
        <f>ROUND(I166*H166,2)</f>
        <v>0</v>
      </c>
      <c r="K166" s="143" t="s">
        <v>151</v>
      </c>
      <c r="L166" s="35"/>
      <c r="M166" s="148" t="s">
        <v>3</v>
      </c>
      <c r="N166" s="149" t="s">
        <v>43</v>
      </c>
      <c r="O166" s="55"/>
      <c r="P166" s="150">
        <f>O166*H166</f>
        <v>0</v>
      </c>
      <c r="Q166" s="150">
        <v>0.00702</v>
      </c>
      <c r="R166" s="150">
        <f>Q166*H166</f>
        <v>0.25974</v>
      </c>
      <c r="S166" s="150">
        <v>0</v>
      </c>
      <c r="T166" s="15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2" t="s">
        <v>152</v>
      </c>
      <c r="AT166" s="152" t="s">
        <v>147</v>
      </c>
      <c r="AU166" s="152" t="s">
        <v>82</v>
      </c>
      <c r="AY166" s="19" t="s">
        <v>145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9" t="s">
        <v>80</v>
      </c>
      <c r="BK166" s="153">
        <f>ROUND(I166*H166,2)</f>
        <v>0</v>
      </c>
      <c r="BL166" s="19" t="s">
        <v>152</v>
      </c>
      <c r="BM166" s="152" t="s">
        <v>1479</v>
      </c>
    </row>
    <row r="167" spans="2:51" s="13" customFormat="1" ht="12">
      <c r="B167" s="154"/>
      <c r="D167" s="155" t="s">
        <v>154</v>
      </c>
      <c r="E167" s="156" t="s">
        <v>3</v>
      </c>
      <c r="F167" s="157" t="s">
        <v>1480</v>
      </c>
      <c r="H167" s="158">
        <v>37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154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145</v>
      </c>
    </row>
    <row r="168" spans="1:65" s="2" customFormat="1" ht="24">
      <c r="A168" s="34"/>
      <c r="B168" s="140"/>
      <c r="C168" s="188" t="s">
        <v>347</v>
      </c>
      <c r="D168" s="188" t="s">
        <v>427</v>
      </c>
      <c r="E168" s="189" t="s">
        <v>1481</v>
      </c>
      <c r="F168" s="190" t="s">
        <v>1482</v>
      </c>
      <c r="G168" s="191" t="s">
        <v>213</v>
      </c>
      <c r="H168" s="192">
        <v>37</v>
      </c>
      <c r="I168" s="193"/>
      <c r="J168" s="194">
        <f>ROUND(I168*H168,2)</f>
        <v>0</v>
      </c>
      <c r="K168" s="190" t="s">
        <v>3</v>
      </c>
      <c r="L168" s="195"/>
      <c r="M168" s="196" t="s">
        <v>3</v>
      </c>
      <c r="N168" s="197" t="s">
        <v>43</v>
      </c>
      <c r="O168" s="55"/>
      <c r="P168" s="150">
        <f>O168*H168</f>
        <v>0</v>
      </c>
      <c r="Q168" s="150">
        <v>0.07</v>
      </c>
      <c r="R168" s="150">
        <f>Q168*H168</f>
        <v>2.5900000000000003</v>
      </c>
      <c r="S168" s="150">
        <v>0</v>
      </c>
      <c r="T168" s="15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187</v>
      </c>
      <c r="AT168" s="152" t="s">
        <v>427</v>
      </c>
      <c r="AU168" s="152" t="s">
        <v>82</v>
      </c>
      <c r="AY168" s="19" t="s">
        <v>145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9" t="s">
        <v>80</v>
      </c>
      <c r="BK168" s="153">
        <f>ROUND(I168*H168,2)</f>
        <v>0</v>
      </c>
      <c r="BL168" s="19" t="s">
        <v>152</v>
      </c>
      <c r="BM168" s="152" t="s">
        <v>1483</v>
      </c>
    </row>
    <row r="169" spans="1:65" s="2" customFormat="1" ht="24">
      <c r="A169" s="34"/>
      <c r="B169" s="140"/>
      <c r="C169" s="141" t="s">
        <v>352</v>
      </c>
      <c r="D169" s="141" t="s">
        <v>147</v>
      </c>
      <c r="E169" s="142" t="s">
        <v>1484</v>
      </c>
      <c r="F169" s="143" t="s">
        <v>1485</v>
      </c>
      <c r="G169" s="144" t="s">
        <v>235</v>
      </c>
      <c r="H169" s="145">
        <v>93</v>
      </c>
      <c r="I169" s="146"/>
      <c r="J169" s="147">
        <f>ROUND(I169*H169,2)</f>
        <v>0</v>
      </c>
      <c r="K169" s="143" t="s">
        <v>151</v>
      </c>
      <c r="L169" s="35"/>
      <c r="M169" s="148" t="s">
        <v>3</v>
      </c>
      <c r="N169" s="149" t="s">
        <v>43</v>
      </c>
      <c r="O169" s="55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2" t="s">
        <v>152</v>
      </c>
      <c r="AT169" s="152" t="s">
        <v>147</v>
      </c>
      <c r="AU169" s="152" t="s">
        <v>82</v>
      </c>
      <c r="AY169" s="19" t="s">
        <v>145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9" t="s">
        <v>80</v>
      </c>
      <c r="BK169" s="153">
        <f>ROUND(I169*H169,2)</f>
        <v>0</v>
      </c>
      <c r="BL169" s="19" t="s">
        <v>152</v>
      </c>
      <c r="BM169" s="152" t="s">
        <v>1486</v>
      </c>
    </row>
    <row r="170" spans="2:51" s="13" customFormat="1" ht="12">
      <c r="B170" s="154"/>
      <c r="D170" s="155" t="s">
        <v>154</v>
      </c>
      <c r="E170" s="156" t="s">
        <v>3</v>
      </c>
      <c r="F170" s="157" t="s">
        <v>1487</v>
      </c>
      <c r="H170" s="158">
        <v>93</v>
      </c>
      <c r="I170" s="159"/>
      <c r="L170" s="154"/>
      <c r="M170" s="160"/>
      <c r="N170" s="161"/>
      <c r="O170" s="161"/>
      <c r="P170" s="161"/>
      <c r="Q170" s="161"/>
      <c r="R170" s="161"/>
      <c r="S170" s="161"/>
      <c r="T170" s="162"/>
      <c r="AT170" s="156" t="s">
        <v>154</v>
      </c>
      <c r="AU170" s="156" t="s">
        <v>82</v>
      </c>
      <c r="AV170" s="13" t="s">
        <v>82</v>
      </c>
      <c r="AW170" s="13" t="s">
        <v>33</v>
      </c>
      <c r="AX170" s="13" t="s">
        <v>80</v>
      </c>
      <c r="AY170" s="156" t="s">
        <v>145</v>
      </c>
    </row>
    <row r="171" spans="1:65" s="2" customFormat="1" ht="24">
      <c r="A171" s="34"/>
      <c r="B171" s="140"/>
      <c r="C171" s="188" t="s">
        <v>358</v>
      </c>
      <c r="D171" s="188" t="s">
        <v>427</v>
      </c>
      <c r="E171" s="189" t="s">
        <v>1488</v>
      </c>
      <c r="F171" s="190" t="s">
        <v>1489</v>
      </c>
      <c r="G171" s="191" t="s">
        <v>235</v>
      </c>
      <c r="H171" s="192">
        <v>93</v>
      </c>
      <c r="I171" s="193"/>
      <c r="J171" s="194">
        <f>ROUND(I171*H171,2)</f>
        <v>0</v>
      </c>
      <c r="K171" s="190" t="s">
        <v>151</v>
      </c>
      <c r="L171" s="195"/>
      <c r="M171" s="196" t="s">
        <v>3</v>
      </c>
      <c r="N171" s="197" t="s">
        <v>43</v>
      </c>
      <c r="O171" s="55"/>
      <c r="P171" s="150">
        <f>O171*H171</f>
        <v>0</v>
      </c>
      <c r="Q171" s="150">
        <v>0.0012</v>
      </c>
      <c r="R171" s="150">
        <f>Q171*H171</f>
        <v>0.11159999999999999</v>
      </c>
      <c r="S171" s="150">
        <v>0</v>
      </c>
      <c r="T171" s="15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2" t="s">
        <v>187</v>
      </c>
      <c r="AT171" s="152" t="s">
        <v>427</v>
      </c>
      <c r="AU171" s="152" t="s">
        <v>82</v>
      </c>
      <c r="AY171" s="19" t="s">
        <v>145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9" t="s">
        <v>80</v>
      </c>
      <c r="BK171" s="153">
        <f>ROUND(I171*H171,2)</f>
        <v>0</v>
      </c>
      <c r="BL171" s="19" t="s">
        <v>152</v>
      </c>
      <c r="BM171" s="152" t="s">
        <v>1490</v>
      </c>
    </row>
    <row r="172" spans="1:65" s="2" customFormat="1" ht="24">
      <c r="A172" s="34"/>
      <c r="B172" s="140"/>
      <c r="C172" s="141" t="s">
        <v>575</v>
      </c>
      <c r="D172" s="141" t="s">
        <v>147</v>
      </c>
      <c r="E172" s="142" t="s">
        <v>1491</v>
      </c>
      <c r="F172" s="143" t="s">
        <v>1492</v>
      </c>
      <c r="G172" s="144" t="s">
        <v>235</v>
      </c>
      <c r="H172" s="145">
        <v>279</v>
      </c>
      <c r="I172" s="146"/>
      <c r="J172" s="147">
        <f>ROUND(I172*H172,2)</f>
        <v>0</v>
      </c>
      <c r="K172" s="143" t="s">
        <v>151</v>
      </c>
      <c r="L172" s="35"/>
      <c r="M172" s="148" t="s">
        <v>3</v>
      </c>
      <c r="N172" s="149" t="s">
        <v>43</v>
      </c>
      <c r="O172" s="55"/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152</v>
      </c>
      <c r="AT172" s="152" t="s">
        <v>147</v>
      </c>
      <c r="AU172" s="152" t="s">
        <v>82</v>
      </c>
      <c r="AY172" s="19" t="s">
        <v>145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9" t="s">
        <v>80</v>
      </c>
      <c r="BK172" s="153">
        <f>ROUND(I172*H172,2)</f>
        <v>0</v>
      </c>
      <c r="BL172" s="19" t="s">
        <v>152</v>
      </c>
      <c r="BM172" s="152" t="s">
        <v>1493</v>
      </c>
    </row>
    <row r="173" spans="2:51" s="13" customFormat="1" ht="12">
      <c r="B173" s="154"/>
      <c r="D173" s="155" t="s">
        <v>154</v>
      </c>
      <c r="F173" s="157" t="s">
        <v>1494</v>
      </c>
      <c r="H173" s="158">
        <v>279</v>
      </c>
      <c r="I173" s="159"/>
      <c r="L173" s="154"/>
      <c r="M173" s="160"/>
      <c r="N173" s="161"/>
      <c r="O173" s="161"/>
      <c r="P173" s="161"/>
      <c r="Q173" s="161"/>
      <c r="R173" s="161"/>
      <c r="S173" s="161"/>
      <c r="T173" s="162"/>
      <c r="AT173" s="156" t="s">
        <v>154</v>
      </c>
      <c r="AU173" s="156" t="s">
        <v>82</v>
      </c>
      <c r="AV173" s="13" t="s">
        <v>82</v>
      </c>
      <c r="AW173" s="13" t="s">
        <v>4</v>
      </c>
      <c r="AX173" s="13" t="s">
        <v>80</v>
      </c>
      <c r="AY173" s="156" t="s">
        <v>145</v>
      </c>
    </row>
    <row r="174" spans="1:65" s="2" customFormat="1" ht="36">
      <c r="A174" s="34"/>
      <c r="B174" s="140"/>
      <c r="C174" s="141" t="s">
        <v>581</v>
      </c>
      <c r="D174" s="141" t="s">
        <v>147</v>
      </c>
      <c r="E174" s="142" t="s">
        <v>1495</v>
      </c>
      <c r="F174" s="143" t="s">
        <v>1496</v>
      </c>
      <c r="G174" s="144" t="s">
        <v>235</v>
      </c>
      <c r="H174" s="145">
        <v>279</v>
      </c>
      <c r="I174" s="146"/>
      <c r="J174" s="147">
        <f>ROUND(I174*H174,2)</f>
        <v>0</v>
      </c>
      <c r="K174" s="143" t="s">
        <v>151</v>
      </c>
      <c r="L174" s="35"/>
      <c r="M174" s="148" t="s">
        <v>3</v>
      </c>
      <c r="N174" s="149" t="s">
        <v>43</v>
      </c>
      <c r="O174" s="55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2" t="s">
        <v>152</v>
      </c>
      <c r="AT174" s="152" t="s">
        <v>147</v>
      </c>
      <c r="AU174" s="152" t="s">
        <v>82</v>
      </c>
      <c r="AY174" s="19" t="s">
        <v>145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9" t="s">
        <v>80</v>
      </c>
      <c r="BK174" s="153">
        <f>ROUND(I174*H174,2)</f>
        <v>0</v>
      </c>
      <c r="BL174" s="19" t="s">
        <v>152</v>
      </c>
      <c r="BM174" s="152" t="s">
        <v>1497</v>
      </c>
    </row>
    <row r="175" spans="1:65" s="2" customFormat="1" ht="12">
      <c r="A175" s="34"/>
      <c r="B175" s="140"/>
      <c r="C175" s="188" t="s">
        <v>586</v>
      </c>
      <c r="D175" s="188" t="s">
        <v>427</v>
      </c>
      <c r="E175" s="189" t="s">
        <v>1498</v>
      </c>
      <c r="F175" s="190" t="s">
        <v>1499</v>
      </c>
      <c r="G175" s="191" t="s">
        <v>235</v>
      </c>
      <c r="H175" s="192">
        <v>279</v>
      </c>
      <c r="I175" s="193"/>
      <c r="J175" s="194">
        <f>ROUND(I175*H175,2)</f>
        <v>0</v>
      </c>
      <c r="K175" s="190" t="s">
        <v>151</v>
      </c>
      <c r="L175" s="195"/>
      <c r="M175" s="196" t="s">
        <v>3</v>
      </c>
      <c r="N175" s="197" t="s">
        <v>43</v>
      </c>
      <c r="O175" s="55"/>
      <c r="P175" s="150">
        <f>O175*H175</f>
        <v>0</v>
      </c>
      <c r="Q175" s="150">
        <v>4E-05</v>
      </c>
      <c r="R175" s="150">
        <f>Q175*H175</f>
        <v>0.011160000000000002</v>
      </c>
      <c r="S175" s="150">
        <v>0</v>
      </c>
      <c r="T175" s="15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2" t="s">
        <v>338</v>
      </c>
      <c r="AT175" s="152" t="s">
        <v>427</v>
      </c>
      <c r="AU175" s="152" t="s">
        <v>82</v>
      </c>
      <c r="AY175" s="19" t="s">
        <v>145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9" t="s">
        <v>80</v>
      </c>
      <c r="BK175" s="153">
        <f>ROUND(I175*H175,2)</f>
        <v>0</v>
      </c>
      <c r="BL175" s="19" t="s">
        <v>238</v>
      </c>
      <c r="BM175" s="152" t="s">
        <v>1500</v>
      </c>
    </row>
    <row r="176" spans="2:63" s="12" customFormat="1" ht="12.75">
      <c r="B176" s="127"/>
      <c r="D176" s="128" t="s">
        <v>71</v>
      </c>
      <c r="E176" s="138" t="s">
        <v>172</v>
      </c>
      <c r="F176" s="138" t="s">
        <v>580</v>
      </c>
      <c r="I176" s="130"/>
      <c r="J176" s="139">
        <f>BK176</f>
        <v>0</v>
      </c>
      <c r="L176" s="127"/>
      <c r="M176" s="132"/>
      <c r="N176" s="133"/>
      <c r="O176" s="133"/>
      <c r="P176" s="134">
        <f>SUM(P177:P183)</f>
        <v>0</v>
      </c>
      <c r="Q176" s="133"/>
      <c r="R176" s="134">
        <f>SUM(R177:R183)</f>
        <v>17.23194</v>
      </c>
      <c r="S176" s="133"/>
      <c r="T176" s="135">
        <f>SUM(T177:T183)</f>
        <v>0</v>
      </c>
      <c r="AR176" s="128" t="s">
        <v>80</v>
      </c>
      <c r="AT176" s="136" t="s">
        <v>71</v>
      </c>
      <c r="AU176" s="136" t="s">
        <v>80</v>
      </c>
      <c r="AY176" s="128" t="s">
        <v>145</v>
      </c>
      <c r="BK176" s="137">
        <f>SUM(BK177:BK183)</f>
        <v>0</v>
      </c>
    </row>
    <row r="177" spans="1:65" s="2" customFormat="1" ht="36">
      <c r="A177" s="34"/>
      <c r="B177" s="140"/>
      <c r="C177" s="141" t="s">
        <v>591</v>
      </c>
      <c r="D177" s="141" t="s">
        <v>147</v>
      </c>
      <c r="E177" s="142" t="s">
        <v>1501</v>
      </c>
      <c r="F177" s="143" t="s">
        <v>1502</v>
      </c>
      <c r="G177" s="144" t="s">
        <v>150</v>
      </c>
      <c r="H177" s="145">
        <v>37</v>
      </c>
      <c r="I177" s="146"/>
      <c r="J177" s="147">
        <f>ROUND(I177*H177,2)</f>
        <v>0</v>
      </c>
      <c r="K177" s="143" t="s">
        <v>151</v>
      </c>
      <c r="L177" s="35"/>
      <c r="M177" s="148" t="s">
        <v>3</v>
      </c>
      <c r="N177" s="149" t="s">
        <v>43</v>
      </c>
      <c r="O177" s="55"/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2" t="s">
        <v>152</v>
      </c>
      <c r="AT177" s="152" t="s">
        <v>147</v>
      </c>
      <c r="AU177" s="152" t="s">
        <v>82</v>
      </c>
      <c r="AY177" s="19" t="s">
        <v>145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9" t="s">
        <v>80</v>
      </c>
      <c r="BK177" s="153">
        <f>ROUND(I177*H177,2)</f>
        <v>0</v>
      </c>
      <c r="BL177" s="19" t="s">
        <v>152</v>
      </c>
      <c r="BM177" s="152" t="s">
        <v>1503</v>
      </c>
    </row>
    <row r="178" spans="2:51" s="13" customFormat="1" ht="12">
      <c r="B178" s="154"/>
      <c r="D178" s="155" t="s">
        <v>154</v>
      </c>
      <c r="E178" s="156" t="s">
        <v>3</v>
      </c>
      <c r="F178" s="157" t="s">
        <v>1504</v>
      </c>
      <c r="H178" s="158">
        <v>37</v>
      </c>
      <c r="I178" s="159"/>
      <c r="L178" s="154"/>
      <c r="M178" s="160"/>
      <c r="N178" s="161"/>
      <c r="O178" s="161"/>
      <c r="P178" s="161"/>
      <c r="Q178" s="161"/>
      <c r="R178" s="161"/>
      <c r="S178" s="161"/>
      <c r="T178" s="162"/>
      <c r="AT178" s="156" t="s">
        <v>154</v>
      </c>
      <c r="AU178" s="156" t="s">
        <v>82</v>
      </c>
      <c r="AV178" s="13" t="s">
        <v>82</v>
      </c>
      <c r="AW178" s="13" t="s">
        <v>33</v>
      </c>
      <c r="AX178" s="13" t="s">
        <v>80</v>
      </c>
      <c r="AY178" s="156" t="s">
        <v>145</v>
      </c>
    </row>
    <row r="179" spans="1:65" s="2" customFormat="1" ht="72">
      <c r="A179" s="34"/>
      <c r="B179" s="140"/>
      <c r="C179" s="141" t="s">
        <v>596</v>
      </c>
      <c r="D179" s="141" t="s">
        <v>147</v>
      </c>
      <c r="E179" s="142" t="s">
        <v>1505</v>
      </c>
      <c r="F179" s="143" t="s">
        <v>1506</v>
      </c>
      <c r="G179" s="144" t="s">
        <v>150</v>
      </c>
      <c r="H179" s="145">
        <v>37</v>
      </c>
      <c r="I179" s="146"/>
      <c r="J179" s="147">
        <f>ROUND(I179*H179,2)</f>
        <v>0</v>
      </c>
      <c r="K179" s="143" t="s">
        <v>151</v>
      </c>
      <c r="L179" s="35"/>
      <c r="M179" s="148" t="s">
        <v>3</v>
      </c>
      <c r="N179" s="149" t="s">
        <v>43</v>
      </c>
      <c r="O179" s="55"/>
      <c r="P179" s="150">
        <f>O179*H179</f>
        <v>0</v>
      </c>
      <c r="Q179" s="150">
        <v>0.10362</v>
      </c>
      <c r="R179" s="150">
        <f>Q179*H179</f>
        <v>3.83394</v>
      </c>
      <c r="S179" s="150">
        <v>0</v>
      </c>
      <c r="T179" s="15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2" t="s">
        <v>152</v>
      </c>
      <c r="AT179" s="152" t="s">
        <v>147</v>
      </c>
      <c r="AU179" s="152" t="s">
        <v>82</v>
      </c>
      <c r="AY179" s="19" t="s">
        <v>145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9" t="s">
        <v>80</v>
      </c>
      <c r="BK179" s="153">
        <f>ROUND(I179*H179,2)</f>
        <v>0</v>
      </c>
      <c r="BL179" s="19" t="s">
        <v>152</v>
      </c>
      <c r="BM179" s="152" t="s">
        <v>1507</v>
      </c>
    </row>
    <row r="180" spans="2:51" s="13" customFormat="1" ht="12">
      <c r="B180" s="154"/>
      <c r="D180" s="155" t="s">
        <v>154</v>
      </c>
      <c r="E180" s="156" t="s">
        <v>3</v>
      </c>
      <c r="F180" s="157" t="s">
        <v>1508</v>
      </c>
      <c r="H180" s="158">
        <v>37</v>
      </c>
      <c r="I180" s="159"/>
      <c r="L180" s="154"/>
      <c r="M180" s="160"/>
      <c r="N180" s="161"/>
      <c r="O180" s="161"/>
      <c r="P180" s="161"/>
      <c r="Q180" s="161"/>
      <c r="R180" s="161"/>
      <c r="S180" s="161"/>
      <c r="T180" s="162"/>
      <c r="AT180" s="156" t="s">
        <v>154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1:65" s="2" customFormat="1" ht="12">
      <c r="A181" s="34"/>
      <c r="B181" s="140"/>
      <c r="C181" s="188" t="s">
        <v>600</v>
      </c>
      <c r="D181" s="188" t="s">
        <v>427</v>
      </c>
      <c r="E181" s="189" t="s">
        <v>1509</v>
      </c>
      <c r="F181" s="190" t="s">
        <v>1510</v>
      </c>
      <c r="G181" s="191" t="s">
        <v>150</v>
      </c>
      <c r="H181" s="192">
        <v>95.7</v>
      </c>
      <c r="I181" s="193"/>
      <c r="J181" s="194">
        <f>ROUND(I181*H181,2)</f>
        <v>0</v>
      </c>
      <c r="K181" s="190" t="s">
        <v>151</v>
      </c>
      <c r="L181" s="195"/>
      <c r="M181" s="196" t="s">
        <v>3</v>
      </c>
      <c r="N181" s="197" t="s">
        <v>43</v>
      </c>
      <c r="O181" s="55"/>
      <c r="P181" s="150">
        <f>O181*H181</f>
        <v>0</v>
      </c>
      <c r="Q181" s="150">
        <v>0.14</v>
      </c>
      <c r="R181" s="150">
        <f>Q181*H181</f>
        <v>13.398000000000001</v>
      </c>
      <c r="S181" s="150">
        <v>0</v>
      </c>
      <c r="T181" s="15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2" t="s">
        <v>187</v>
      </c>
      <c r="AT181" s="152" t="s">
        <v>427</v>
      </c>
      <c r="AU181" s="152" t="s">
        <v>82</v>
      </c>
      <c r="AY181" s="19" t="s">
        <v>145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9" t="s">
        <v>80</v>
      </c>
      <c r="BK181" s="153">
        <f>ROUND(I181*H181,2)</f>
        <v>0</v>
      </c>
      <c r="BL181" s="19" t="s">
        <v>152</v>
      </c>
      <c r="BM181" s="152" t="s">
        <v>1511</v>
      </c>
    </row>
    <row r="182" spans="1:47" s="2" customFormat="1" ht="19.5">
      <c r="A182" s="34"/>
      <c r="B182" s="35"/>
      <c r="C182" s="34"/>
      <c r="D182" s="155" t="s">
        <v>202</v>
      </c>
      <c r="E182" s="34"/>
      <c r="F182" s="171" t="s">
        <v>1512</v>
      </c>
      <c r="G182" s="34"/>
      <c r="H182" s="34"/>
      <c r="I182" s="172"/>
      <c r="J182" s="34"/>
      <c r="K182" s="34"/>
      <c r="L182" s="35"/>
      <c r="M182" s="173"/>
      <c r="N182" s="174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202</v>
      </c>
      <c r="AU182" s="19" t="s">
        <v>82</v>
      </c>
    </row>
    <row r="183" spans="2:51" s="13" customFormat="1" ht="12">
      <c r="B183" s="154"/>
      <c r="D183" s="155" t="s">
        <v>154</v>
      </c>
      <c r="F183" s="157" t="s">
        <v>1513</v>
      </c>
      <c r="H183" s="158">
        <v>95.7</v>
      </c>
      <c r="I183" s="159"/>
      <c r="L183" s="154"/>
      <c r="M183" s="160"/>
      <c r="N183" s="161"/>
      <c r="O183" s="161"/>
      <c r="P183" s="161"/>
      <c r="Q183" s="161"/>
      <c r="R183" s="161"/>
      <c r="S183" s="161"/>
      <c r="T183" s="162"/>
      <c r="AT183" s="156" t="s">
        <v>154</v>
      </c>
      <c r="AU183" s="156" t="s">
        <v>82</v>
      </c>
      <c r="AV183" s="13" t="s">
        <v>82</v>
      </c>
      <c r="AW183" s="13" t="s">
        <v>4</v>
      </c>
      <c r="AX183" s="13" t="s">
        <v>80</v>
      </c>
      <c r="AY183" s="156" t="s">
        <v>145</v>
      </c>
    </row>
    <row r="184" spans="2:63" s="12" customFormat="1" ht="12.75">
      <c r="B184" s="127"/>
      <c r="D184" s="128" t="s">
        <v>71</v>
      </c>
      <c r="E184" s="138" t="s">
        <v>192</v>
      </c>
      <c r="F184" s="138" t="s">
        <v>1514</v>
      </c>
      <c r="I184" s="130"/>
      <c r="J184" s="139">
        <f>BK184</f>
        <v>0</v>
      </c>
      <c r="L184" s="127"/>
      <c r="M184" s="132"/>
      <c r="N184" s="133"/>
      <c r="O184" s="133"/>
      <c r="P184" s="134">
        <f>SUM(P185:P196)</f>
        <v>0</v>
      </c>
      <c r="Q184" s="133"/>
      <c r="R184" s="134">
        <f>SUM(R185:R196)</f>
        <v>21.813195</v>
      </c>
      <c r="S184" s="133"/>
      <c r="T184" s="135">
        <f>SUM(T185:T196)</f>
        <v>23.119600000000002</v>
      </c>
      <c r="AR184" s="128" t="s">
        <v>80</v>
      </c>
      <c r="AT184" s="136" t="s">
        <v>71</v>
      </c>
      <c r="AU184" s="136" t="s">
        <v>80</v>
      </c>
      <c r="AY184" s="128" t="s">
        <v>145</v>
      </c>
      <c r="BK184" s="137">
        <f>SUM(BK185:BK196)</f>
        <v>0</v>
      </c>
    </row>
    <row r="185" spans="1:65" s="2" customFormat="1" ht="48">
      <c r="A185" s="34"/>
      <c r="B185" s="140"/>
      <c r="C185" s="141" t="s">
        <v>605</v>
      </c>
      <c r="D185" s="141" t="s">
        <v>147</v>
      </c>
      <c r="E185" s="142" t="s">
        <v>1515</v>
      </c>
      <c r="F185" s="143" t="s">
        <v>1516</v>
      </c>
      <c r="G185" s="144" t="s">
        <v>235</v>
      </c>
      <c r="H185" s="145">
        <v>62.5</v>
      </c>
      <c r="I185" s="146"/>
      <c r="J185" s="147">
        <f>ROUND(I185*H185,2)</f>
        <v>0</v>
      </c>
      <c r="K185" s="143" t="s">
        <v>151</v>
      </c>
      <c r="L185" s="35"/>
      <c r="M185" s="148" t="s">
        <v>3</v>
      </c>
      <c r="N185" s="149" t="s">
        <v>43</v>
      </c>
      <c r="O185" s="55"/>
      <c r="P185" s="150">
        <f>O185*H185</f>
        <v>0</v>
      </c>
      <c r="Q185" s="150">
        <v>0.16849</v>
      </c>
      <c r="R185" s="150">
        <f>Q185*H185</f>
        <v>10.530625</v>
      </c>
      <c r="S185" s="150">
        <v>0</v>
      </c>
      <c r="T185" s="15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2" t="s">
        <v>152</v>
      </c>
      <c r="AT185" s="152" t="s">
        <v>147</v>
      </c>
      <c r="AU185" s="152" t="s">
        <v>82</v>
      </c>
      <c r="AY185" s="19" t="s">
        <v>145</v>
      </c>
      <c r="BE185" s="153">
        <f>IF(N185="základní",J185,0)</f>
        <v>0</v>
      </c>
      <c r="BF185" s="153">
        <f>IF(N185="snížená",J185,0)</f>
        <v>0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9" t="s">
        <v>80</v>
      </c>
      <c r="BK185" s="153">
        <f>ROUND(I185*H185,2)</f>
        <v>0</v>
      </c>
      <c r="BL185" s="19" t="s">
        <v>152</v>
      </c>
      <c r="BM185" s="152" t="s">
        <v>1517</v>
      </c>
    </row>
    <row r="186" spans="2:51" s="13" customFormat="1" ht="12">
      <c r="B186" s="154"/>
      <c r="D186" s="155" t="s">
        <v>154</v>
      </c>
      <c r="E186" s="156" t="s">
        <v>3</v>
      </c>
      <c r="F186" s="157" t="s">
        <v>1518</v>
      </c>
      <c r="H186" s="158">
        <v>62.5</v>
      </c>
      <c r="I186" s="159"/>
      <c r="L186" s="154"/>
      <c r="M186" s="160"/>
      <c r="N186" s="161"/>
      <c r="O186" s="161"/>
      <c r="P186" s="161"/>
      <c r="Q186" s="161"/>
      <c r="R186" s="161"/>
      <c r="S186" s="161"/>
      <c r="T186" s="162"/>
      <c r="AT186" s="156" t="s">
        <v>154</v>
      </c>
      <c r="AU186" s="156" t="s">
        <v>82</v>
      </c>
      <c r="AV186" s="13" t="s">
        <v>82</v>
      </c>
      <c r="AW186" s="13" t="s">
        <v>33</v>
      </c>
      <c r="AX186" s="13" t="s">
        <v>80</v>
      </c>
      <c r="AY186" s="156" t="s">
        <v>145</v>
      </c>
    </row>
    <row r="187" spans="1:65" s="2" customFormat="1" ht="12">
      <c r="A187" s="34"/>
      <c r="B187" s="140"/>
      <c r="C187" s="188" t="s">
        <v>610</v>
      </c>
      <c r="D187" s="188" t="s">
        <v>427</v>
      </c>
      <c r="E187" s="189" t="s">
        <v>1519</v>
      </c>
      <c r="F187" s="190" t="s">
        <v>1520</v>
      </c>
      <c r="G187" s="191" t="s">
        <v>235</v>
      </c>
      <c r="H187" s="192">
        <v>65.625</v>
      </c>
      <c r="I187" s="193"/>
      <c r="J187" s="194">
        <f>ROUND(I187*H187,2)</f>
        <v>0</v>
      </c>
      <c r="K187" s="190" t="s">
        <v>151</v>
      </c>
      <c r="L187" s="195"/>
      <c r="M187" s="196" t="s">
        <v>3</v>
      </c>
      <c r="N187" s="197" t="s">
        <v>43</v>
      </c>
      <c r="O187" s="55"/>
      <c r="P187" s="150">
        <f>O187*H187</f>
        <v>0</v>
      </c>
      <c r="Q187" s="150">
        <v>0.0258</v>
      </c>
      <c r="R187" s="150">
        <f>Q187*H187</f>
        <v>1.693125</v>
      </c>
      <c r="S187" s="150">
        <v>0</v>
      </c>
      <c r="T187" s="15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2" t="s">
        <v>187</v>
      </c>
      <c r="AT187" s="152" t="s">
        <v>427</v>
      </c>
      <c r="AU187" s="152" t="s">
        <v>82</v>
      </c>
      <c r="AY187" s="19" t="s">
        <v>145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9" t="s">
        <v>80</v>
      </c>
      <c r="BK187" s="153">
        <f>ROUND(I187*H187,2)</f>
        <v>0</v>
      </c>
      <c r="BL187" s="19" t="s">
        <v>152</v>
      </c>
      <c r="BM187" s="152" t="s">
        <v>1521</v>
      </c>
    </row>
    <row r="188" spans="2:51" s="13" customFormat="1" ht="12">
      <c r="B188" s="154"/>
      <c r="D188" s="155" t="s">
        <v>154</v>
      </c>
      <c r="F188" s="157" t="s">
        <v>1522</v>
      </c>
      <c r="H188" s="158">
        <v>65.625</v>
      </c>
      <c r="I188" s="159"/>
      <c r="L188" s="154"/>
      <c r="M188" s="160"/>
      <c r="N188" s="161"/>
      <c r="O188" s="161"/>
      <c r="P188" s="161"/>
      <c r="Q188" s="161"/>
      <c r="R188" s="161"/>
      <c r="S188" s="161"/>
      <c r="T188" s="162"/>
      <c r="AT188" s="156" t="s">
        <v>154</v>
      </c>
      <c r="AU188" s="156" t="s">
        <v>82</v>
      </c>
      <c r="AV188" s="13" t="s">
        <v>82</v>
      </c>
      <c r="AW188" s="13" t="s">
        <v>4</v>
      </c>
      <c r="AX188" s="13" t="s">
        <v>80</v>
      </c>
      <c r="AY188" s="156" t="s">
        <v>145</v>
      </c>
    </row>
    <row r="189" spans="1:65" s="2" customFormat="1" ht="24">
      <c r="A189" s="34"/>
      <c r="B189" s="140"/>
      <c r="C189" s="141" t="s">
        <v>614</v>
      </c>
      <c r="D189" s="141" t="s">
        <v>147</v>
      </c>
      <c r="E189" s="142" t="s">
        <v>1523</v>
      </c>
      <c r="F189" s="143" t="s">
        <v>1524</v>
      </c>
      <c r="G189" s="144" t="s">
        <v>111</v>
      </c>
      <c r="H189" s="145">
        <v>4.25</v>
      </c>
      <c r="I189" s="146"/>
      <c r="J189" s="147">
        <f>ROUND(I189*H189,2)</f>
        <v>0</v>
      </c>
      <c r="K189" s="143" t="s">
        <v>151</v>
      </c>
      <c r="L189" s="35"/>
      <c r="M189" s="148" t="s">
        <v>3</v>
      </c>
      <c r="N189" s="149" t="s">
        <v>43</v>
      </c>
      <c r="O189" s="55"/>
      <c r="P189" s="150">
        <f>O189*H189</f>
        <v>0</v>
      </c>
      <c r="Q189" s="150">
        <v>2.25634</v>
      </c>
      <c r="R189" s="150">
        <f>Q189*H189</f>
        <v>9.589445</v>
      </c>
      <c r="S189" s="150">
        <v>0</v>
      </c>
      <c r="T189" s="15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2" t="s">
        <v>152</v>
      </c>
      <c r="AT189" s="152" t="s">
        <v>147</v>
      </c>
      <c r="AU189" s="152" t="s">
        <v>82</v>
      </c>
      <c r="AY189" s="19" t="s">
        <v>145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9" t="s">
        <v>80</v>
      </c>
      <c r="BK189" s="153">
        <f>ROUND(I189*H189,2)</f>
        <v>0</v>
      </c>
      <c r="BL189" s="19" t="s">
        <v>152</v>
      </c>
      <c r="BM189" s="152" t="s">
        <v>1525</v>
      </c>
    </row>
    <row r="190" spans="2:51" s="13" customFormat="1" ht="12">
      <c r="B190" s="154"/>
      <c r="D190" s="155" t="s">
        <v>154</v>
      </c>
      <c r="E190" s="156" t="s">
        <v>3</v>
      </c>
      <c r="F190" s="157" t="s">
        <v>1526</v>
      </c>
      <c r="H190" s="158">
        <v>4.25</v>
      </c>
      <c r="I190" s="159"/>
      <c r="L190" s="154"/>
      <c r="M190" s="160"/>
      <c r="N190" s="161"/>
      <c r="O190" s="161"/>
      <c r="P190" s="161"/>
      <c r="Q190" s="161"/>
      <c r="R190" s="161"/>
      <c r="S190" s="161"/>
      <c r="T190" s="162"/>
      <c r="AT190" s="156" t="s">
        <v>154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4" customFormat="1" ht="12">
      <c r="B191" s="163"/>
      <c r="D191" s="155" t="s">
        <v>154</v>
      </c>
      <c r="E191" s="164" t="s">
        <v>3</v>
      </c>
      <c r="F191" s="165" t="s">
        <v>166</v>
      </c>
      <c r="H191" s="166">
        <v>4.25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4" t="s">
        <v>154</v>
      </c>
      <c r="AU191" s="164" t="s">
        <v>82</v>
      </c>
      <c r="AV191" s="14" t="s">
        <v>152</v>
      </c>
      <c r="AW191" s="14" t="s">
        <v>33</v>
      </c>
      <c r="AX191" s="14" t="s">
        <v>80</v>
      </c>
      <c r="AY191" s="164" t="s">
        <v>145</v>
      </c>
    </row>
    <row r="192" spans="1:65" s="2" customFormat="1" ht="12">
      <c r="A192" s="34"/>
      <c r="B192" s="140"/>
      <c r="C192" s="141" t="s">
        <v>618</v>
      </c>
      <c r="D192" s="141" t="s">
        <v>147</v>
      </c>
      <c r="E192" s="142" t="s">
        <v>1527</v>
      </c>
      <c r="F192" s="143" t="s">
        <v>1528</v>
      </c>
      <c r="G192" s="144" t="s">
        <v>111</v>
      </c>
      <c r="H192" s="145">
        <v>5.7</v>
      </c>
      <c r="I192" s="146"/>
      <c r="J192" s="147">
        <f>ROUND(I192*H192,2)</f>
        <v>0</v>
      </c>
      <c r="K192" s="143" t="s">
        <v>3</v>
      </c>
      <c r="L192" s="35"/>
      <c r="M192" s="148" t="s">
        <v>3</v>
      </c>
      <c r="N192" s="149" t="s">
        <v>43</v>
      </c>
      <c r="O192" s="55"/>
      <c r="P192" s="150">
        <f>O192*H192</f>
        <v>0</v>
      </c>
      <c r="Q192" s="150">
        <v>0</v>
      </c>
      <c r="R192" s="150">
        <f>Q192*H192</f>
        <v>0</v>
      </c>
      <c r="S192" s="150">
        <v>2.6</v>
      </c>
      <c r="T192" s="151">
        <f>S192*H192</f>
        <v>14.82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2" t="s">
        <v>152</v>
      </c>
      <c r="AT192" s="152" t="s">
        <v>147</v>
      </c>
      <c r="AU192" s="152" t="s">
        <v>82</v>
      </c>
      <c r="AY192" s="19" t="s">
        <v>145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9" t="s">
        <v>80</v>
      </c>
      <c r="BK192" s="153">
        <f>ROUND(I192*H192,2)</f>
        <v>0</v>
      </c>
      <c r="BL192" s="19" t="s">
        <v>152</v>
      </c>
      <c r="BM192" s="152" t="s">
        <v>1529</v>
      </c>
    </row>
    <row r="193" spans="2:51" s="13" customFormat="1" ht="12">
      <c r="B193" s="154"/>
      <c r="D193" s="155" t="s">
        <v>154</v>
      </c>
      <c r="E193" s="156" t="s">
        <v>3</v>
      </c>
      <c r="F193" s="157" t="s">
        <v>1530</v>
      </c>
      <c r="H193" s="158">
        <v>5.7</v>
      </c>
      <c r="I193" s="159"/>
      <c r="L193" s="154"/>
      <c r="M193" s="160"/>
      <c r="N193" s="161"/>
      <c r="O193" s="161"/>
      <c r="P193" s="161"/>
      <c r="Q193" s="161"/>
      <c r="R193" s="161"/>
      <c r="S193" s="161"/>
      <c r="T193" s="162"/>
      <c r="AT193" s="156" t="s">
        <v>154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145</v>
      </c>
    </row>
    <row r="194" spans="1:65" s="2" customFormat="1" ht="24">
      <c r="A194" s="34"/>
      <c r="B194" s="140"/>
      <c r="C194" s="141" t="s">
        <v>623</v>
      </c>
      <c r="D194" s="141" t="s">
        <v>147</v>
      </c>
      <c r="E194" s="142" t="s">
        <v>1531</v>
      </c>
      <c r="F194" s="143" t="s">
        <v>1532</v>
      </c>
      <c r="G194" s="144" t="s">
        <v>213</v>
      </c>
      <c r="H194" s="145">
        <v>48</v>
      </c>
      <c r="I194" s="146"/>
      <c r="J194" s="147">
        <f>ROUND(I194*H194,2)</f>
        <v>0</v>
      </c>
      <c r="K194" s="143" t="s">
        <v>151</v>
      </c>
      <c r="L194" s="35"/>
      <c r="M194" s="148" t="s">
        <v>3</v>
      </c>
      <c r="N194" s="149" t="s">
        <v>43</v>
      </c>
      <c r="O194" s="55"/>
      <c r="P194" s="150">
        <f>O194*H194</f>
        <v>0</v>
      </c>
      <c r="Q194" s="150">
        <v>0</v>
      </c>
      <c r="R194" s="150">
        <f>Q194*H194</f>
        <v>0</v>
      </c>
      <c r="S194" s="150">
        <v>0.168</v>
      </c>
      <c r="T194" s="151">
        <f>S194*H194</f>
        <v>8.064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2" t="s">
        <v>152</v>
      </c>
      <c r="AT194" s="152" t="s">
        <v>147</v>
      </c>
      <c r="AU194" s="152" t="s">
        <v>82</v>
      </c>
      <c r="AY194" s="19" t="s">
        <v>145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9" t="s">
        <v>80</v>
      </c>
      <c r="BK194" s="153">
        <f>ROUND(I194*H194,2)</f>
        <v>0</v>
      </c>
      <c r="BL194" s="19" t="s">
        <v>152</v>
      </c>
      <c r="BM194" s="152" t="s">
        <v>1533</v>
      </c>
    </row>
    <row r="195" spans="1:65" s="2" customFormat="1" ht="24">
      <c r="A195" s="34"/>
      <c r="B195" s="140"/>
      <c r="C195" s="141" t="s">
        <v>628</v>
      </c>
      <c r="D195" s="141" t="s">
        <v>147</v>
      </c>
      <c r="E195" s="142" t="s">
        <v>1534</v>
      </c>
      <c r="F195" s="143" t="s">
        <v>1535</v>
      </c>
      <c r="G195" s="144" t="s">
        <v>235</v>
      </c>
      <c r="H195" s="145">
        <v>95</v>
      </c>
      <c r="I195" s="146"/>
      <c r="J195" s="147">
        <f>ROUND(I195*H195,2)</f>
        <v>0</v>
      </c>
      <c r="K195" s="143" t="s">
        <v>151</v>
      </c>
      <c r="L195" s="35"/>
      <c r="M195" s="148" t="s">
        <v>3</v>
      </c>
      <c r="N195" s="149" t="s">
        <v>43</v>
      </c>
      <c r="O195" s="55"/>
      <c r="P195" s="150">
        <f>O195*H195</f>
        <v>0</v>
      </c>
      <c r="Q195" s="150">
        <v>0</v>
      </c>
      <c r="R195" s="150">
        <f>Q195*H195</f>
        <v>0</v>
      </c>
      <c r="S195" s="150">
        <v>0.00248</v>
      </c>
      <c r="T195" s="151">
        <f>S195*H195</f>
        <v>0.2356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2" t="s">
        <v>152</v>
      </c>
      <c r="AT195" s="152" t="s">
        <v>147</v>
      </c>
      <c r="AU195" s="152" t="s">
        <v>82</v>
      </c>
      <c r="AY195" s="19" t="s">
        <v>145</v>
      </c>
      <c r="BE195" s="153">
        <f>IF(N195="základní",J195,0)</f>
        <v>0</v>
      </c>
      <c r="BF195" s="153">
        <f>IF(N195="snížená",J195,0)</f>
        <v>0</v>
      </c>
      <c r="BG195" s="153">
        <f>IF(N195="zákl. přenesená",J195,0)</f>
        <v>0</v>
      </c>
      <c r="BH195" s="153">
        <f>IF(N195="sníž. přenesená",J195,0)</f>
        <v>0</v>
      </c>
      <c r="BI195" s="153">
        <f>IF(N195="nulová",J195,0)</f>
        <v>0</v>
      </c>
      <c r="BJ195" s="19" t="s">
        <v>80</v>
      </c>
      <c r="BK195" s="153">
        <f>ROUND(I195*H195,2)</f>
        <v>0</v>
      </c>
      <c r="BL195" s="19" t="s">
        <v>152</v>
      </c>
      <c r="BM195" s="152" t="s">
        <v>1536</v>
      </c>
    </row>
    <row r="196" spans="2:51" s="13" customFormat="1" ht="12">
      <c r="B196" s="154"/>
      <c r="D196" s="155" t="s">
        <v>154</v>
      </c>
      <c r="E196" s="156" t="s">
        <v>3</v>
      </c>
      <c r="F196" s="157" t="s">
        <v>1537</v>
      </c>
      <c r="H196" s="158">
        <v>95</v>
      </c>
      <c r="I196" s="159"/>
      <c r="L196" s="154"/>
      <c r="M196" s="160"/>
      <c r="N196" s="161"/>
      <c r="O196" s="161"/>
      <c r="P196" s="161"/>
      <c r="Q196" s="161"/>
      <c r="R196" s="161"/>
      <c r="S196" s="161"/>
      <c r="T196" s="162"/>
      <c r="AT196" s="156" t="s">
        <v>154</v>
      </c>
      <c r="AU196" s="156" t="s">
        <v>82</v>
      </c>
      <c r="AV196" s="13" t="s">
        <v>82</v>
      </c>
      <c r="AW196" s="13" t="s">
        <v>33</v>
      </c>
      <c r="AX196" s="13" t="s">
        <v>80</v>
      </c>
      <c r="AY196" s="156" t="s">
        <v>145</v>
      </c>
    </row>
    <row r="197" spans="2:63" s="12" customFormat="1" ht="12.75">
      <c r="B197" s="127"/>
      <c r="D197" s="128" t="s">
        <v>71</v>
      </c>
      <c r="E197" s="138" t="s">
        <v>276</v>
      </c>
      <c r="F197" s="138" t="s">
        <v>277</v>
      </c>
      <c r="I197" s="130"/>
      <c r="J197" s="139">
        <f>BK197</f>
        <v>0</v>
      </c>
      <c r="L197" s="127"/>
      <c r="M197" s="132"/>
      <c r="N197" s="133"/>
      <c r="O197" s="133"/>
      <c r="P197" s="134">
        <f>SUM(P198:P202)</f>
        <v>0</v>
      </c>
      <c r="Q197" s="133"/>
      <c r="R197" s="134">
        <f>SUM(R198:R202)</f>
        <v>0</v>
      </c>
      <c r="S197" s="133"/>
      <c r="T197" s="135">
        <f>SUM(T198:T202)</f>
        <v>0</v>
      </c>
      <c r="AR197" s="128" t="s">
        <v>80</v>
      </c>
      <c r="AT197" s="136" t="s">
        <v>71</v>
      </c>
      <c r="AU197" s="136" t="s">
        <v>80</v>
      </c>
      <c r="AY197" s="128" t="s">
        <v>145</v>
      </c>
      <c r="BK197" s="137">
        <f>SUM(BK198:BK202)</f>
        <v>0</v>
      </c>
    </row>
    <row r="198" spans="1:65" s="2" customFormat="1" ht="24">
      <c r="A198" s="34"/>
      <c r="B198" s="140"/>
      <c r="C198" s="141" t="s">
        <v>632</v>
      </c>
      <c r="D198" s="141" t="s">
        <v>147</v>
      </c>
      <c r="E198" s="142" t="s">
        <v>1538</v>
      </c>
      <c r="F198" s="143" t="s">
        <v>279</v>
      </c>
      <c r="G198" s="144" t="s">
        <v>280</v>
      </c>
      <c r="H198" s="145">
        <v>25.07</v>
      </c>
      <c r="I198" s="146"/>
      <c r="J198" s="147">
        <f>ROUND(I198*H198,2)</f>
        <v>0</v>
      </c>
      <c r="K198" s="143" t="s">
        <v>151</v>
      </c>
      <c r="L198" s="35"/>
      <c r="M198" s="148" t="s">
        <v>3</v>
      </c>
      <c r="N198" s="149" t="s">
        <v>43</v>
      </c>
      <c r="O198" s="55"/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2" t="s">
        <v>152</v>
      </c>
      <c r="AT198" s="152" t="s">
        <v>147</v>
      </c>
      <c r="AU198" s="152" t="s">
        <v>82</v>
      </c>
      <c r="AY198" s="19" t="s">
        <v>145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19" t="s">
        <v>80</v>
      </c>
      <c r="BK198" s="153">
        <f>ROUND(I198*H198,2)</f>
        <v>0</v>
      </c>
      <c r="BL198" s="19" t="s">
        <v>152</v>
      </c>
      <c r="BM198" s="152" t="s">
        <v>1539</v>
      </c>
    </row>
    <row r="199" spans="1:65" s="2" customFormat="1" ht="36">
      <c r="A199" s="34"/>
      <c r="B199" s="140"/>
      <c r="C199" s="141" t="s">
        <v>638</v>
      </c>
      <c r="D199" s="141" t="s">
        <v>147</v>
      </c>
      <c r="E199" s="142" t="s">
        <v>283</v>
      </c>
      <c r="F199" s="143" t="s">
        <v>284</v>
      </c>
      <c r="G199" s="144" t="s">
        <v>280</v>
      </c>
      <c r="H199" s="145">
        <v>46.56</v>
      </c>
      <c r="I199" s="146"/>
      <c r="J199" s="147">
        <f>ROUND(I199*H199,2)</f>
        <v>0</v>
      </c>
      <c r="K199" s="143" t="s">
        <v>151</v>
      </c>
      <c r="L199" s="35"/>
      <c r="M199" s="148" t="s">
        <v>3</v>
      </c>
      <c r="N199" s="149" t="s">
        <v>43</v>
      </c>
      <c r="O199" s="55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2" t="s">
        <v>152</v>
      </c>
      <c r="AT199" s="152" t="s">
        <v>147</v>
      </c>
      <c r="AU199" s="152" t="s">
        <v>82</v>
      </c>
      <c r="AY199" s="19" t="s">
        <v>145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9" t="s">
        <v>80</v>
      </c>
      <c r="BK199" s="153">
        <f>ROUND(I199*H199,2)</f>
        <v>0</v>
      </c>
      <c r="BL199" s="19" t="s">
        <v>152</v>
      </c>
      <c r="BM199" s="152" t="s">
        <v>1540</v>
      </c>
    </row>
    <row r="200" spans="1:47" s="2" customFormat="1" ht="19.5">
      <c r="A200" s="34"/>
      <c r="B200" s="35"/>
      <c r="C200" s="34"/>
      <c r="D200" s="155" t="s">
        <v>202</v>
      </c>
      <c r="E200" s="34"/>
      <c r="F200" s="171" t="s">
        <v>1541</v>
      </c>
      <c r="G200" s="34"/>
      <c r="H200" s="34"/>
      <c r="I200" s="172"/>
      <c r="J200" s="34"/>
      <c r="K200" s="34"/>
      <c r="L200" s="35"/>
      <c r="M200" s="173"/>
      <c r="N200" s="174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202</v>
      </c>
      <c r="AU200" s="19" t="s">
        <v>82</v>
      </c>
    </row>
    <row r="201" spans="2:51" s="13" customFormat="1" ht="12">
      <c r="B201" s="154"/>
      <c r="D201" s="155" t="s">
        <v>154</v>
      </c>
      <c r="F201" s="157" t="s">
        <v>1542</v>
      </c>
      <c r="H201" s="158">
        <v>46.56</v>
      </c>
      <c r="I201" s="159"/>
      <c r="L201" s="154"/>
      <c r="M201" s="160"/>
      <c r="N201" s="161"/>
      <c r="O201" s="161"/>
      <c r="P201" s="161"/>
      <c r="Q201" s="161"/>
      <c r="R201" s="161"/>
      <c r="S201" s="161"/>
      <c r="T201" s="162"/>
      <c r="AT201" s="156" t="s">
        <v>154</v>
      </c>
      <c r="AU201" s="156" t="s">
        <v>82</v>
      </c>
      <c r="AV201" s="13" t="s">
        <v>82</v>
      </c>
      <c r="AW201" s="13" t="s">
        <v>4</v>
      </c>
      <c r="AX201" s="13" t="s">
        <v>80</v>
      </c>
      <c r="AY201" s="156" t="s">
        <v>145</v>
      </c>
    </row>
    <row r="202" spans="1:65" s="2" customFormat="1" ht="36">
      <c r="A202" s="34"/>
      <c r="B202" s="140"/>
      <c r="C202" s="141" t="s">
        <v>643</v>
      </c>
      <c r="D202" s="141" t="s">
        <v>147</v>
      </c>
      <c r="E202" s="142" t="s">
        <v>289</v>
      </c>
      <c r="F202" s="143" t="s">
        <v>290</v>
      </c>
      <c r="G202" s="144" t="s">
        <v>280</v>
      </c>
      <c r="H202" s="145">
        <v>23.12</v>
      </c>
      <c r="I202" s="146"/>
      <c r="J202" s="147">
        <f>ROUND(I202*H202,2)</f>
        <v>0</v>
      </c>
      <c r="K202" s="143" t="s">
        <v>151</v>
      </c>
      <c r="L202" s="35"/>
      <c r="M202" s="148" t="s">
        <v>3</v>
      </c>
      <c r="N202" s="149" t="s">
        <v>43</v>
      </c>
      <c r="O202" s="55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2" t="s">
        <v>152</v>
      </c>
      <c r="AT202" s="152" t="s">
        <v>147</v>
      </c>
      <c r="AU202" s="152" t="s">
        <v>82</v>
      </c>
      <c r="AY202" s="19" t="s">
        <v>145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9" t="s">
        <v>80</v>
      </c>
      <c r="BK202" s="153">
        <f>ROUND(I202*H202,2)</f>
        <v>0</v>
      </c>
      <c r="BL202" s="19" t="s">
        <v>152</v>
      </c>
      <c r="BM202" s="152" t="s">
        <v>1543</v>
      </c>
    </row>
    <row r="203" spans="2:63" s="12" customFormat="1" ht="12.75">
      <c r="B203" s="127"/>
      <c r="D203" s="128" t="s">
        <v>71</v>
      </c>
      <c r="E203" s="138" t="s">
        <v>1544</v>
      </c>
      <c r="F203" s="138" t="s">
        <v>702</v>
      </c>
      <c r="I203" s="130"/>
      <c r="J203" s="139">
        <f>BK203</f>
        <v>0</v>
      </c>
      <c r="L203" s="127"/>
      <c r="M203" s="132"/>
      <c r="N203" s="133"/>
      <c r="O203" s="133"/>
      <c r="P203" s="134">
        <f>P204</f>
        <v>0</v>
      </c>
      <c r="Q203" s="133"/>
      <c r="R203" s="134">
        <f>R204</f>
        <v>0</v>
      </c>
      <c r="S203" s="133"/>
      <c r="T203" s="135">
        <f>T204</f>
        <v>0</v>
      </c>
      <c r="AR203" s="128" t="s">
        <v>80</v>
      </c>
      <c r="AT203" s="136" t="s">
        <v>71</v>
      </c>
      <c r="AU203" s="136" t="s">
        <v>80</v>
      </c>
      <c r="AY203" s="128" t="s">
        <v>145</v>
      </c>
      <c r="BK203" s="137">
        <f>BK204</f>
        <v>0</v>
      </c>
    </row>
    <row r="204" spans="1:65" s="2" customFormat="1" ht="48">
      <c r="A204" s="34"/>
      <c r="B204" s="140"/>
      <c r="C204" s="141" t="s">
        <v>648</v>
      </c>
      <c r="D204" s="141" t="s">
        <v>147</v>
      </c>
      <c r="E204" s="142" t="s">
        <v>1545</v>
      </c>
      <c r="F204" s="143" t="s">
        <v>1546</v>
      </c>
      <c r="G204" s="144" t="s">
        <v>280</v>
      </c>
      <c r="H204" s="145">
        <v>78.287</v>
      </c>
      <c r="I204" s="146"/>
      <c r="J204" s="147">
        <f>ROUND(I204*H204,2)</f>
        <v>0</v>
      </c>
      <c r="K204" s="143" t="s">
        <v>151</v>
      </c>
      <c r="L204" s="35"/>
      <c r="M204" s="183" t="s">
        <v>3</v>
      </c>
      <c r="N204" s="184" t="s">
        <v>43</v>
      </c>
      <c r="O204" s="185"/>
      <c r="P204" s="186">
        <f>O204*H204</f>
        <v>0</v>
      </c>
      <c r="Q204" s="186">
        <v>0</v>
      </c>
      <c r="R204" s="186">
        <f>Q204*H204</f>
        <v>0</v>
      </c>
      <c r="S204" s="186">
        <v>0</v>
      </c>
      <c r="T204" s="18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2" t="s">
        <v>152</v>
      </c>
      <c r="AT204" s="152" t="s">
        <v>147</v>
      </c>
      <c r="AU204" s="152" t="s">
        <v>82</v>
      </c>
      <c r="AY204" s="19" t="s">
        <v>145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9" t="s">
        <v>80</v>
      </c>
      <c r="BK204" s="153">
        <f>ROUND(I204*H204,2)</f>
        <v>0</v>
      </c>
      <c r="BL204" s="19" t="s">
        <v>152</v>
      </c>
      <c r="BM204" s="152" t="s">
        <v>1547</v>
      </c>
    </row>
    <row r="205" spans="1:31" s="2" customFormat="1" ht="12">
      <c r="A205" s="34"/>
      <c r="B205" s="44"/>
      <c r="C205" s="45"/>
      <c r="D205" s="45"/>
      <c r="E205" s="45"/>
      <c r="F205" s="45"/>
      <c r="G205" s="45"/>
      <c r="H205" s="45"/>
      <c r="I205" s="45"/>
      <c r="J205" s="45"/>
      <c r="K205" s="45"/>
      <c r="L205" s="35"/>
      <c r="M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</sheetData>
  <autoFilter ref="C86:K20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9"/>
  <sheetViews>
    <sheetView showGridLines="0" workbookViewId="0" topLeftCell="A6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115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</row>
    <row r="8" spans="1:31" s="2" customFormat="1" ht="12" customHeight="1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44" t="s">
        <v>1548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1549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VaK Mladá Boleslav, a.s.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Vodohospodářské inženýrské služby, a.s.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>Ing. Josef Němeček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ROUND(J79,2)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ROUND((SUM(BE79:BE88)),2)</f>
        <v>0</v>
      </c>
      <c r="G33" s="34"/>
      <c r="H33" s="34"/>
      <c r="I33" s="99">
        <v>0.21</v>
      </c>
      <c r="J33" s="98">
        <f>ROUND(((SUM(BE79:BE88))*I33),2)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ROUND((SUM(BF79:BF88)),2)</f>
        <v>0</v>
      </c>
      <c r="G34" s="34"/>
      <c r="H34" s="34"/>
      <c r="I34" s="99">
        <v>0.15</v>
      </c>
      <c r="J34" s="98">
        <f>ROUND(((SUM(BF79:BF88))*I34),2)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ROUND((SUM(BG79:BG88)),2)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ROUND((SUM(BH79:BH88)),2)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ROUND((SUM(BI79:BI88)),2)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4" t="str">
        <f>E9</f>
        <v xml:space="preserve">04 - SO 04 - Přeložka NN 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J79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1:31" s="2" customFormat="1" ht="21.7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2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6.95" customHeight="1">
      <c r="A61" s="34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9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5" spans="1:31" s="2" customFormat="1" ht="6.95" customHeight="1">
      <c r="A65" s="34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9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24.95" customHeight="1">
      <c r="A66" s="34"/>
      <c r="B66" s="35"/>
      <c r="C66" s="23" t="s">
        <v>130</v>
      </c>
      <c r="D66" s="34"/>
      <c r="E66" s="34"/>
      <c r="F66" s="34"/>
      <c r="G66" s="34"/>
      <c r="H66" s="34"/>
      <c r="I66" s="34"/>
      <c r="J66" s="34"/>
      <c r="K66" s="34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2" customHeight="1">
      <c r="A68" s="34"/>
      <c r="B68" s="35"/>
      <c r="C68" s="29" t="s">
        <v>17</v>
      </c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6.5" customHeight="1">
      <c r="A69" s="34"/>
      <c r="B69" s="35"/>
      <c r="C69" s="34"/>
      <c r="D69" s="34"/>
      <c r="E69" s="365" t="str">
        <f>E7</f>
        <v>Klášter Hradiště, vodojem - stavební úpravy</v>
      </c>
      <c r="F69" s="366"/>
      <c r="G69" s="366"/>
      <c r="H69" s="366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116</v>
      </c>
      <c r="D70" s="34"/>
      <c r="E70" s="34"/>
      <c r="F70" s="34"/>
      <c r="G70" s="34"/>
      <c r="H70" s="34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44" t="str">
        <f>E9</f>
        <v xml:space="preserve">04 - SO 04 - Přeložka NN </v>
      </c>
      <c r="F71" s="364"/>
      <c r="G71" s="364"/>
      <c r="H71" s="36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21</v>
      </c>
      <c r="D73" s="34"/>
      <c r="E73" s="34"/>
      <c r="F73" s="27" t="str">
        <f>F12</f>
        <v xml:space="preserve"> </v>
      </c>
      <c r="G73" s="34"/>
      <c r="H73" s="34"/>
      <c r="I73" s="29" t="s">
        <v>23</v>
      </c>
      <c r="J73" s="52" t="str">
        <f>IF(J12="","",J12)</f>
        <v>27. 11. 2021</v>
      </c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40.15" customHeight="1">
      <c r="A75" s="34"/>
      <c r="B75" s="35"/>
      <c r="C75" s="29" t="s">
        <v>25</v>
      </c>
      <c r="D75" s="34"/>
      <c r="E75" s="34"/>
      <c r="F75" s="27" t="str">
        <f>E15</f>
        <v>VaK Mladá Boleslav, a.s.</v>
      </c>
      <c r="G75" s="34"/>
      <c r="H75" s="34"/>
      <c r="I75" s="29" t="s">
        <v>31</v>
      </c>
      <c r="J75" s="32" t="str">
        <f>E21</f>
        <v>Vodohospodářské inženýrské služby, a.s.</v>
      </c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2" customHeight="1">
      <c r="A76" s="34"/>
      <c r="B76" s="35"/>
      <c r="C76" s="29" t="s">
        <v>29</v>
      </c>
      <c r="D76" s="34"/>
      <c r="E76" s="34"/>
      <c r="F76" s="27" t="str">
        <f>IF(E18="","",E18)</f>
        <v>Vyplň údaj</v>
      </c>
      <c r="G76" s="34"/>
      <c r="H76" s="34"/>
      <c r="I76" s="29" t="s">
        <v>34</v>
      </c>
      <c r="J76" s="32" t="str">
        <f>E24</f>
        <v>Ing. Josef Němeček</v>
      </c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0.3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1" customFormat="1" ht="29.25" customHeight="1">
      <c r="A78" s="117"/>
      <c r="B78" s="118"/>
      <c r="C78" s="119" t="s">
        <v>131</v>
      </c>
      <c r="D78" s="120" t="s">
        <v>57</v>
      </c>
      <c r="E78" s="120" t="s">
        <v>53</v>
      </c>
      <c r="F78" s="120" t="s">
        <v>54</v>
      </c>
      <c r="G78" s="120" t="s">
        <v>132</v>
      </c>
      <c r="H78" s="120" t="s">
        <v>133</v>
      </c>
      <c r="I78" s="120" t="s">
        <v>134</v>
      </c>
      <c r="J78" s="120" t="s">
        <v>120</v>
      </c>
      <c r="K78" s="121" t="s">
        <v>135</v>
      </c>
      <c r="L78" s="122"/>
      <c r="M78" s="59" t="s">
        <v>3</v>
      </c>
      <c r="N78" s="60" t="s">
        <v>42</v>
      </c>
      <c r="O78" s="60" t="s">
        <v>136</v>
      </c>
      <c r="P78" s="60" t="s">
        <v>137</v>
      </c>
      <c r="Q78" s="60" t="s">
        <v>138</v>
      </c>
      <c r="R78" s="60" t="s">
        <v>139</v>
      </c>
      <c r="S78" s="60" t="s">
        <v>140</v>
      </c>
      <c r="T78" s="61" t="s">
        <v>141</v>
      </c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1:63" s="2" customFormat="1" ht="22.9" customHeight="1">
      <c r="A79" s="34"/>
      <c r="B79" s="35"/>
      <c r="C79" s="66" t="s">
        <v>142</v>
      </c>
      <c r="D79" s="34"/>
      <c r="E79" s="34"/>
      <c r="F79" s="34"/>
      <c r="G79" s="34"/>
      <c r="H79" s="34"/>
      <c r="I79" s="34"/>
      <c r="J79" s="123">
        <f>BK79</f>
        <v>0</v>
      </c>
      <c r="K79" s="34"/>
      <c r="L79" s="35"/>
      <c r="M79" s="62"/>
      <c r="N79" s="53"/>
      <c r="O79" s="63"/>
      <c r="P79" s="124">
        <f>SUM(P80:P88)</f>
        <v>0</v>
      </c>
      <c r="Q79" s="63"/>
      <c r="R79" s="124">
        <f>SUM(R80:R88)</f>
        <v>0</v>
      </c>
      <c r="S79" s="63"/>
      <c r="T79" s="125">
        <f>SUM(T80:T88)</f>
        <v>0</v>
      </c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9" t="s">
        <v>71</v>
      </c>
      <c r="AU79" s="19" t="s">
        <v>121</v>
      </c>
      <c r="BK79" s="126">
        <f>SUM(BK80:BK88)</f>
        <v>0</v>
      </c>
    </row>
    <row r="80" spans="1:65" s="2" customFormat="1" ht="14.45" customHeight="1">
      <c r="A80" s="34"/>
      <c r="B80" s="140"/>
      <c r="C80" s="141" t="s">
        <v>72</v>
      </c>
      <c r="D80" s="141" t="s">
        <v>147</v>
      </c>
      <c r="E80" s="142" t="s">
        <v>1550</v>
      </c>
      <c r="F80" s="143" t="s">
        <v>1551</v>
      </c>
      <c r="G80" s="144" t="s">
        <v>1552</v>
      </c>
      <c r="H80" s="145">
        <v>3</v>
      </c>
      <c r="I80" s="146"/>
      <c r="J80" s="147">
        <f>ROUND(I80*H80,2)</f>
        <v>0</v>
      </c>
      <c r="K80" s="143" t="s">
        <v>3</v>
      </c>
      <c r="L80" s="35"/>
      <c r="M80" s="148" t="s">
        <v>3</v>
      </c>
      <c r="N80" s="149" t="s">
        <v>43</v>
      </c>
      <c r="O80" s="55"/>
      <c r="P80" s="150">
        <f>O80*H80</f>
        <v>0</v>
      </c>
      <c r="Q80" s="150">
        <v>0</v>
      </c>
      <c r="R80" s="150">
        <f>Q80*H80</f>
        <v>0</v>
      </c>
      <c r="S80" s="150">
        <v>0</v>
      </c>
      <c r="T80" s="151">
        <f>S80*H80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R80" s="152" t="s">
        <v>152</v>
      </c>
      <c r="AT80" s="152" t="s">
        <v>147</v>
      </c>
      <c r="AU80" s="152" t="s">
        <v>72</v>
      </c>
      <c r="AY80" s="19" t="s">
        <v>145</v>
      </c>
      <c r="BE80" s="153">
        <f>IF(N80="základní",J80,0)</f>
        <v>0</v>
      </c>
      <c r="BF80" s="153">
        <f>IF(N80="snížená",J80,0)</f>
        <v>0</v>
      </c>
      <c r="BG80" s="153">
        <f>IF(N80="zákl. přenesená",J80,0)</f>
        <v>0</v>
      </c>
      <c r="BH80" s="153">
        <f>IF(N80="sníž. přenesená",J80,0)</f>
        <v>0</v>
      </c>
      <c r="BI80" s="153">
        <f>IF(N80="nulová",J80,0)</f>
        <v>0</v>
      </c>
      <c r="BJ80" s="19" t="s">
        <v>80</v>
      </c>
      <c r="BK80" s="153">
        <f>ROUND(I80*H80,2)</f>
        <v>0</v>
      </c>
      <c r="BL80" s="19" t="s">
        <v>152</v>
      </c>
      <c r="BM80" s="152" t="s">
        <v>82</v>
      </c>
    </row>
    <row r="81" spans="1:47" s="2" customFormat="1" ht="29.25">
      <c r="A81" s="34"/>
      <c r="B81" s="35"/>
      <c r="C81" s="34"/>
      <c r="D81" s="155" t="s">
        <v>202</v>
      </c>
      <c r="E81" s="34"/>
      <c r="F81" s="171" t="s">
        <v>1553</v>
      </c>
      <c r="G81" s="34"/>
      <c r="H81" s="34"/>
      <c r="I81" s="172"/>
      <c r="J81" s="34"/>
      <c r="K81" s="34"/>
      <c r="L81" s="35"/>
      <c r="M81" s="173"/>
      <c r="N81" s="174"/>
      <c r="O81" s="55"/>
      <c r="P81" s="55"/>
      <c r="Q81" s="55"/>
      <c r="R81" s="55"/>
      <c r="S81" s="55"/>
      <c r="T81" s="56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202</v>
      </c>
      <c r="AU81" s="19" t="s">
        <v>72</v>
      </c>
    </row>
    <row r="82" spans="1:65" s="2" customFormat="1" ht="14.45" customHeight="1">
      <c r="A82" s="34"/>
      <c r="B82" s="140"/>
      <c r="C82" s="141" t="s">
        <v>72</v>
      </c>
      <c r="D82" s="141" t="s">
        <v>147</v>
      </c>
      <c r="E82" s="142" t="s">
        <v>1554</v>
      </c>
      <c r="F82" s="143" t="s">
        <v>1555</v>
      </c>
      <c r="G82" s="144" t="s">
        <v>235</v>
      </c>
      <c r="H82" s="145">
        <v>10</v>
      </c>
      <c r="I82" s="146"/>
      <c r="J82" s="147">
        <f>ROUND(I82*H82,2)</f>
        <v>0</v>
      </c>
      <c r="K82" s="143" t="s">
        <v>3</v>
      </c>
      <c r="L82" s="35"/>
      <c r="M82" s="148" t="s">
        <v>3</v>
      </c>
      <c r="N82" s="149" t="s">
        <v>43</v>
      </c>
      <c r="O82" s="55"/>
      <c r="P82" s="150">
        <f>O82*H82</f>
        <v>0</v>
      </c>
      <c r="Q82" s="150">
        <v>0</v>
      </c>
      <c r="R82" s="150">
        <f>Q82*H82</f>
        <v>0</v>
      </c>
      <c r="S82" s="150">
        <v>0</v>
      </c>
      <c r="T82" s="151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52" t="s">
        <v>152</v>
      </c>
      <c r="AT82" s="152" t="s">
        <v>147</v>
      </c>
      <c r="AU82" s="152" t="s">
        <v>72</v>
      </c>
      <c r="AY82" s="19" t="s">
        <v>145</v>
      </c>
      <c r="BE82" s="153">
        <f>IF(N82="základní",J82,0)</f>
        <v>0</v>
      </c>
      <c r="BF82" s="153">
        <f>IF(N82="snížená",J82,0)</f>
        <v>0</v>
      </c>
      <c r="BG82" s="153">
        <f>IF(N82="zákl. přenesená",J82,0)</f>
        <v>0</v>
      </c>
      <c r="BH82" s="153">
        <f>IF(N82="sníž. přenesená",J82,0)</f>
        <v>0</v>
      </c>
      <c r="BI82" s="153">
        <f>IF(N82="nulová",J82,0)</f>
        <v>0</v>
      </c>
      <c r="BJ82" s="19" t="s">
        <v>80</v>
      </c>
      <c r="BK82" s="153">
        <f>ROUND(I82*H82,2)</f>
        <v>0</v>
      </c>
      <c r="BL82" s="19" t="s">
        <v>152</v>
      </c>
      <c r="BM82" s="152" t="s">
        <v>152</v>
      </c>
    </row>
    <row r="83" spans="1:47" s="2" customFormat="1" ht="19.5">
      <c r="A83" s="34"/>
      <c r="B83" s="35"/>
      <c r="C83" s="34"/>
      <c r="D83" s="155" t="s">
        <v>202</v>
      </c>
      <c r="E83" s="34"/>
      <c r="F83" s="171" t="s">
        <v>1556</v>
      </c>
      <c r="G83" s="34"/>
      <c r="H83" s="34"/>
      <c r="I83" s="172"/>
      <c r="J83" s="34"/>
      <c r="K83" s="34"/>
      <c r="L83" s="35"/>
      <c r="M83" s="173"/>
      <c r="N83" s="174"/>
      <c r="O83" s="55"/>
      <c r="P83" s="55"/>
      <c r="Q83" s="55"/>
      <c r="R83" s="55"/>
      <c r="S83" s="55"/>
      <c r="T83" s="56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202</v>
      </c>
      <c r="AU83" s="19" t="s">
        <v>72</v>
      </c>
    </row>
    <row r="84" spans="1:65" s="2" customFormat="1" ht="14.45" customHeight="1">
      <c r="A84" s="34"/>
      <c r="B84" s="140"/>
      <c r="C84" s="141" t="s">
        <v>72</v>
      </c>
      <c r="D84" s="141" t="s">
        <v>147</v>
      </c>
      <c r="E84" s="142" t="s">
        <v>1557</v>
      </c>
      <c r="F84" s="143" t="s">
        <v>1558</v>
      </c>
      <c r="G84" s="144" t="s">
        <v>1552</v>
      </c>
      <c r="H84" s="145">
        <v>1</v>
      </c>
      <c r="I84" s="146"/>
      <c r="J84" s="147">
        <f>ROUND(I84*H84,2)</f>
        <v>0</v>
      </c>
      <c r="K84" s="143" t="s">
        <v>3</v>
      </c>
      <c r="L84" s="35"/>
      <c r="M84" s="148" t="s">
        <v>3</v>
      </c>
      <c r="N84" s="149" t="s">
        <v>43</v>
      </c>
      <c r="O84" s="55"/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5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152</v>
      </c>
      <c r="AT84" s="152" t="s">
        <v>147</v>
      </c>
      <c r="AU84" s="152" t="s">
        <v>72</v>
      </c>
      <c r="AY84" s="19" t="s">
        <v>145</v>
      </c>
      <c r="BE84" s="153">
        <f>IF(N84="základní",J84,0)</f>
        <v>0</v>
      </c>
      <c r="BF84" s="153">
        <f>IF(N84="snížená",J84,0)</f>
        <v>0</v>
      </c>
      <c r="BG84" s="153">
        <f>IF(N84="zákl. přenesená",J84,0)</f>
        <v>0</v>
      </c>
      <c r="BH84" s="153">
        <f>IF(N84="sníž. přenesená",J84,0)</f>
        <v>0</v>
      </c>
      <c r="BI84" s="153">
        <f>IF(N84="nulová",J84,0)</f>
        <v>0</v>
      </c>
      <c r="BJ84" s="19" t="s">
        <v>80</v>
      </c>
      <c r="BK84" s="153">
        <f>ROUND(I84*H84,2)</f>
        <v>0</v>
      </c>
      <c r="BL84" s="19" t="s">
        <v>152</v>
      </c>
      <c r="BM84" s="152" t="s">
        <v>178</v>
      </c>
    </row>
    <row r="85" spans="1:65" s="2" customFormat="1" ht="14.45" customHeight="1">
      <c r="A85" s="34"/>
      <c r="B85" s="140"/>
      <c r="C85" s="141" t="s">
        <v>72</v>
      </c>
      <c r="D85" s="141" t="s">
        <v>147</v>
      </c>
      <c r="E85" s="142" t="s">
        <v>1559</v>
      </c>
      <c r="F85" s="143" t="s">
        <v>1560</v>
      </c>
      <c r="G85" s="144" t="s">
        <v>251</v>
      </c>
      <c r="H85" s="145">
        <v>1</v>
      </c>
      <c r="I85" s="146"/>
      <c r="J85" s="147">
        <f>ROUND(I85*H85,2)</f>
        <v>0</v>
      </c>
      <c r="K85" s="143" t="s">
        <v>3</v>
      </c>
      <c r="L85" s="35"/>
      <c r="M85" s="148" t="s">
        <v>3</v>
      </c>
      <c r="N85" s="149" t="s">
        <v>43</v>
      </c>
      <c r="O85" s="55"/>
      <c r="P85" s="150">
        <f>O85*H85</f>
        <v>0</v>
      </c>
      <c r="Q85" s="150">
        <v>0</v>
      </c>
      <c r="R85" s="150">
        <f>Q85*H85</f>
        <v>0</v>
      </c>
      <c r="S85" s="150">
        <v>0</v>
      </c>
      <c r="T85" s="151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2" t="s">
        <v>152</v>
      </c>
      <c r="AT85" s="152" t="s">
        <v>147</v>
      </c>
      <c r="AU85" s="152" t="s">
        <v>72</v>
      </c>
      <c r="AY85" s="19" t="s">
        <v>145</v>
      </c>
      <c r="BE85" s="153">
        <f>IF(N85="základní",J85,0)</f>
        <v>0</v>
      </c>
      <c r="BF85" s="153">
        <f>IF(N85="snížená",J85,0)</f>
        <v>0</v>
      </c>
      <c r="BG85" s="153">
        <f>IF(N85="zákl. přenesená",J85,0)</f>
        <v>0</v>
      </c>
      <c r="BH85" s="153">
        <f>IF(N85="sníž. přenesená",J85,0)</f>
        <v>0</v>
      </c>
      <c r="BI85" s="153">
        <f>IF(N85="nulová",J85,0)</f>
        <v>0</v>
      </c>
      <c r="BJ85" s="19" t="s">
        <v>80</v>
      </c>
      <c r="BK85" s="153">
        <f>ROUND(I85*H85,2)</f>
        <v>0</v>
      </c>
      <c r="BL85" s="19" t="s">
        <v>152</v>
      </c>
      <c r="BM85" s="152" t="s">
        <v>187</v>
      </c>
    </row>
    <row r="86" spans="1:47" s="2" customFormat="1" ht="19.5">
      <c r="A86" s="34"/>
      <c r="B86" s="35"/>
      <c r="C86" s="34"/>
      <c r="D86" s="155" t="s">
        <v>202</v>
      </c>
      <c r="E86" s="34"/>
      <c r="F86" s="171" t="s">
        <v>1561</v>
      </c>
      <c r="G86" s="34"/>
      <c r="H86" s="34"/>
      <c r="I86" s="172"/>
      <c r="J86" s="34"/>
      <c r="K86" s="34"/>
      <c r="L86" s="35"/>
      <c r="M86" s="173"/>
      <c r="N86" s="174"/>
      <c r="O86" s="55"/>
      <c r="P86" s="55"/>
      <c r="Q86" s="55"/>
      <c r="R86" s="55"/>
      <c r="S86" s="55"/>
      <c r="T86" s="56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202</v>
      </c>
      <c r="AU86" s="19" t="s">
        <v>72</v>
      </c>
    </row>
    <row r="87" spans="1:65" s="2" customFormat="1" ht="14.45" customHeight="1">
      <c r="A87" s="34"/>
      <c r="B87" s="140"/>
      <c r="C87" s="141" t="s">
        <v>72</v>
      </c>
      <c r="D87" s="141" t="s">
        <v>147</v>
      </c>
      <c r="E87" s="142" t="s">
        <v>1562</v>
      </c>
      <c r="F87" s="143" t="s">
        <v>1563</v>
      </c>
      <c r="G87" s="144" t="s">
        <v>251</v>
      </c>
      <c r="H87" s="145">
        <v>1</v>
      </c>
      <c r="I87" s="146"/>
      <c r="J87" s="147">
        <f>ROUND(I87*H87,2)</f>
        <v>0</v>
      </c>
      <c r="K87" s="143" t="s">
        <v>3</v>
      </c>
      <c r="L87" s="35"/>
      <c r="M87" s="148" t="s">
        <v>3</v>
      </c>
      <c r="N87" s="149" t="s">
        <v>43</v>
      </c>
      <c r="O87" s="55"/>
      <c r="P87" s="150">
        <f>O87*H87</f>
        <v>0</v>
      </c>
      <c r="Q87" s="150">
        <v>0</v>
      </c>
      <c r="R87" s="150">
        <f>Q87*H87</f>
        <v>0</v>
      </c>
      <c r="S87" s="150">
        <v>0</v>
      </c>
      <c r="T87" s="15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152</v>
      </c>
      <c r="AT87" s="152" t="s">
        <v>147</v>
      </c>
      <c r="AU87" s="152" t="s">
        <v>72</v>
      </c>
      <c r="AY87" s="19" t="s">
        <v>145</v>
      </c>
      <c r="BE87" s="153">
        <f>IF(N87="základní",J87,0)</f>
        <v>0</v>
      </c>
      <c r="BF87" s="153">
        <f>IF(N87="snížená",J87,0)</f>
        <v>0</v>
      </c>
      <c r="BG87" s="153">
        <f>IF(N87="zákl. přenesená",J87,0)</f>
        <v>0</v>
      </c>
      <c r="BH87" s="153">
        <f>IF(N87="sníž. přenesená",J87,0)</f>
        <v>0</v>
      </c>
      <c r="BI87" s="153">
        <f>IF(N87="nulová",J87,0)</f>
        <v>0</v>
      </c>
      <c r="BJ87" s="19" t="s">
        <v>80</v>
      </c>
      <c r="BK87" s="153">
        <f>ROUND(I87*H87,2)</f>
        <v>0</v>
      </c>
      <c r="BL87" s="19" t="s">
        <v>152</v>
      </c>
      <c r="BM87" s="152" t="s">
        <v>198</v>
      </c>
    </row>
    <row r="88" spans="1:47" s="2" customFormat="1" ht="39">
      <c r="A88" s="34"/>
      <c r="B88" s="35"/>
      <c r="C88" s="34"/>
      <c r="D88" s="155" t="s">
        <v>202</v>
      </c>
      <c r="E88" s="34"/>
      <c r="F88" s="171" t="s">
        <v>1564</v>
      </c>
      <c r="G88" s="34"/>
      <c r="H88" s="34"/>
      <c r="I88" s="172"/>
      <c r="J88" s="34"/>
      <c r="K88" s="34"/>
      <c r="L88" s="35"/>
      <c r="M88" s="209"/>
      <c r="N88" s="210"/>
      <c r="O88" s="185"/>
      <c r="P88" s="185"/>
      <c r="Q88" s="185"/>
      <c r="R88" s="185"/>
      <c r="S88" s="185"/>
      <c r="T88" s="211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202</v>
      </c>
      <c r="AU88" s="19" t="s">
        <v>72</v>
      </c>
    </row>
    <row r="89" spans="1:31" s="2" customFormat="1" ht="6.95" customHeight="1">
      <c r="A89" s="34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35"/>
      <c r="M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</sheetData>
  <autoFilter ref="C78:K88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tabSelected="1" workbookViewId="0" topLeftCell="A116">
      <selection activeCell="F98" sqref="F9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94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115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</row>
    <row r="8" spans="1:31" s="2" customFormat="1" ht="12" customHeight="1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44" t="s">
        <v>1565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1549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VaK Mladá Boleslav, a.s.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Vodohospodářské inženýrské služby, a.s.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>Ing. Josef Němeček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ROUND(J81,2)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ROUND((SUM(BE81:BE137)),2)</f>
        <v>0</v>
      </c>
      <c r="G33" s="34"/>
      <c r="H33" s="34"/>
      <c r="I33" s="99">
        <v>0.21</v>
      </c>
      <c r="J33" s="98">
        <f>ROUND(((SUM(BE81:BE137))*I33),2)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ROUND((SUM(BF81:BF137)),2)</f>
        <v>0</v>
      </c>
      <c r="G34" s="34"/>
      <c r="H34" s="34"/>
      <c r="I34" s="99">
        <v>0.15</v>
      </c>
      <c r="J34" s="98">
        <f>ROUND(((SUM(BF81:BF137))*I34),2)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ROUND((SUM(BG81:BG137)),2)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ROUND((SUM(BH81:BH137)),2)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ROUND((SUM(BI81:BI137)),2)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4" t="str">
        <f>E9</f>
        <v xml:space="preserve">05 - SO 05 - Elektrostavební část 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24.95" customHeight="1">
      <c r="B60" s="109"/>
      <c r="D60" s="110" t="s">
        <v>1566</v>
      </c>
      <c r="E60" s="111"/>
      <c r="F60" s="111"/>
      <c r="G60" s="111"/>
      <c r="H60" s="111"/>
      <c r="I60" s="111"/>
      <c r="J60" s="112">
        <f>J82</f>
        <v>0</v>
      </c>
      <c r="L60" s="109"/>
    </row>
    <row r="61" spans="2:12" s="9" customFormat="1" ht="24.95" customHeight="1">
      <c r="B61" s="109"/>
      <c r="D61" s="110" t="s">
        <v>1567</v>
      </c>
      <c r="E61" s="111"/>
      <c r="F61" s="111"/>
      <c r="G61" s="111"/>
      <c r="H61" s="111"/>
      <c r="I61" s="111"/>
      <c r="J61" s="112">
        <f>J103</f>
        <v>0</v>
      </c>
      <c r="L61" s="109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2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130</v>
      </c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17</v>
      </c>
      <c r="D70" s="34"/>
      <c r="E70" s="34"/>
      <c r="F70" s="34"/>
      <c r="G70" s="34"/>
      <c r="H70" s="34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65" t="str">
        <f>E7</f>
        <v>Klášter Hradiště, vodojem - stavební úpravy</v>
      </c>
      <c r="F71" s="366"/>
      <c r="G71" s="366"/>
      <c r="H71" s="366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116</v>
      </c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44" t="str">
        <f>E9</f>
        <v xml:space="preserve">05 - SO 05 - Elektrostavební část </v>
      </c>
      <c r="F73" s="364"/>
      <c r="G73" s="364"/>
      <c r="H73" s="36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4"/>
      <c r="E75" s="34"/>
      <c r="F75" s="27" t="str">
        <f>F12</f>
        <v xml:space="preserve"> </v>
      </c>
      <c r="G75" s="34"/>
      <c r="H75" s="34"/>
      <c r="I75" s="29" t="s">
        <v>23</v>
      </c>
      <c r="J75" s="52" t="str">
        <f>IF(J12="","",J12)</f>
        <v>27. 11. 2021</v>
      </c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40.15" customHeight="1">
      <c r="A77" s="34"/>
      <c r="B77" s="35"/>
      <c r="C77" s="29" t="s">
        <v>25</v>
      </c>
      <c r="D77" s="34"/>
      <c r="E77" s="34"/>
      <c r="F77" s="27" t="str">
        <f>E15</f>
        <v>VaK Mladá Boleslav, a.s.</v>
      </c>
      <c r="G77" s="34"/>
      <c r="H77" s="34"/>
      <c r="I77" s="29" t="s">
        <v>31</v>
      </c>
      <c r="J77" s="32" t="str">
        <f>E21</f>
        <v>Vodohospodářské inženýrské služby, a.s.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4"/>
      <c r="E78" s="34"/>
      <c r="F78" s="27" t="str">
        <f>IF(E18="","",E18)</f>
        <v>Vyplň údaj</v>
      </c>
      <c r="G78" s="34"/>
      <c r="H78" s="34"/>
      <c r="I78" s="29" t="s">
        <v>34</v>
      </c>
      <c r="J78" s="32" t="str">
        <f>E24</f>
        <v>Ing. Josef Němeček</v>
      </c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7"/>
      <c r="B80" s="118"/>
      <c r="C80" s="119" t="s">
        <v>131</v>
      </c>
      <c r="D80" s="120" t="s">
        <v>57</v>
      </c>
      <c r="E80" s="120" t="s">
        <v>53</v>
      </c>
      <c r="F80" s="120" t="s">
        <v>54</v>
      </c>
      <c r="G80" s="120" t="s">
        <v>132</v>
      </c>
      <c r="H80" s="120" t="s">
        <v>133</v>
      </c>
      <c r="I80" s="120" t="s">
        <v>134</v>
      </c>
      <c r="J80" s="120" t="s">
        <v>120</v>
      </c>
      <c r="K80" s="121" t="s">
        <v>135</v>
      </c>
      <c r="L80" s="122"/>
      <c r="M80" s="59" t="s">
        <v>3</v>
      </c>
      <c r="N80" s="60" t="s">
        <v>42</v>
      </c>
      <c r="O80" s="60" t="s">
        <v>136</v>
      </c>
      <c r="P80" s="60" t="s">
        <v>137</v>
      </c>
      <c r="Q80" s="60" t="s">
        <v>138</v>
      </c>
      <c r="R80" s="60" t="s">
        <v>139</v>
      </c>
      <c r="S80" s="60" t="s">
        <v>140</v>
      </c>
      <c r="T80" s="61" t="s">
        <v>141</v>
      </c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1:63" s="2" customFormat="1" ht="22.9" customHeight="1">
      <c r="A81" s="34"/>
      <c r="B81" s="35"/>
      <c r="C81" s="66" t="s">
        <v>142</v>
      </c>
      <c r="D81" s="34"/>
      <c r="E81" s="34"/>
      <c r="F81" s="34"/>
      <c r="G81" s="34"/>
      <c r="H81" s="34"/>
      <c r="I81" s="34"/>
      <c r="J81" s="123">
        <f>BK81</f>
        <v>0</v>
      </c>
      <c r="K81" s="34"/>
      <c r="L81" s="35"/>
      <c r="M81" s="62"/>
      <c r="N81" s="53"/>
      <c r="O81" s="63"/>
      <c r="P81" s="124">
        <f>P82+P103</f>
        <v>0</v>
      </c>
      <c r="Q81" s="63"/>
      <c r="R81" s="124">
        <f>R82+R103</f>
        <v>0</v>
      </c>
      <c r="S81" s="63"/>
      <c r="T81" s="125">
        <f>T82+T103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71</v>
      </c>
      <c r="AU81" s="19" t="s">
        <v>121</v>
      </c>
      <c r="BK81" s="126">
        <f>BK82+BK103</f>
        <v>0</v>
      </c>
    </row>
    <row r="82" spans="2:63" s="12" customFormat="1" ht="25.9" customHeight="1">
      <c r="B82" s="127"/>
      <c r="D82" s="128" t="s">
        <v>71</v>
      </c>
      <c r="E82" s="129" t="s">
        <v>80</v>
      </c>
      <c r="F82" s="129" t="s">
        <v>1568</v>
      </c>
      <c r="I82" s="130"/>
      <c r="J82" s="131">
        <f>BK82</f>
        <v>0</v>
      </c>
      <c r="L82" s="127"/>
      <c r="M82" s="132"/>
      <c r="N82" s="133"/>
      <c r="O82" s="133"/>
      <c r="P82" s="134">
        <f>SUM(P83:P102)</f>
        <v>0</v>
      </c>
      <c r="Q82" s="133"/>
      <c r="R82" s="134">
        <f>SUM(R83:R102)</f>
        <v>0</v>
      </c>
      <c r="S82" s="133"/>
      <c r="T82" s="135">
        <f>SUM(T83:T102)</f>
        <v>0</v>
      </c>
      <c r="AR82" s="128" t="s">
        <v>80</v>
      </c>
      <c r="AT82" s="136" t="s">
        <v>71</v>
      </c>
      <c r="AU82" s="136" t="s">
        <v>72</v>
      </c>
      <c r="AY82" s="128" t="s">
        <v>145</v>
      </c>
      <c r="BK82" s="137">
        <f>SUM(BK83:BK102)</f>
        <v>0</v>
      </c>
    </row>
    <row r="83" spans="1:65" s="2" customFormat="1" ht="14.45" customHeight="1">
      <c r="A83" s="34"/>
      <c r="B83" s="140"/>
      <c r="C83" s="141" t="s">
        <v>80</v>
      </c>
      <c r="D83" s="141" t="s">
        <v>147</v>
      </c>
      <c r="E83" s="142" t="s">
        <v>1569</v>
      </c>
      <c r="F83" s="143" t="s">
        <v>1570</v>
      </c>
      <c r="G83" s="144" t="s">
        <v>235</v>
      </c>
      <c r="H83" s="145">
        <v>50</v>
      </c>
      <c r="I83" s="146"/>
      <c r="J83" s="147">
        <f>ROUND(I83*H83,2)</f>
        <v>0</v>
      </c>
      <c r="K83" s="143" t="s">
        <v>3</v>
      </c>
      <c r="L83" s="35"/>
      <c r="M83" s="148" t="s">
        <v>3</v>
      </c>
      <c r="N83" s="149" t="s">
        <v>43</v>
      </c>
      <c r="O83" s="55"/>
      <c r="P83" s="150">
        <f>O83*H83</f>
        <v>0</v>
      </c>
      <c r="Q83" s="150">
        <v>0</v>
      </c>
      <c r="R83" s="150">
        <f>Q83*H83</f>
        <v>0</v>
      </c>
      <c r="S83" s="150">
        <v>0</v>
      </c>
      <c r="T83" s="151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52" t="s">
        <v>152</v>
      </c>
      <c r="AT83" s="152" t="s">
        <v>147</v>
      </c>
      <c r="AU83" s="152" t="s">
        <v>80</v>
      </c>
      <c r="AY83" s="19" t="s">
        <v>145</v>
      </c>
      <c r="BE83" s="153">
        <f>IF(N83="základní",J83,0)</f>
        <v>0</v>
      </c>
      <c r="BF83" s="153">
        <f>IF(N83="snížená",J83,0)</f>
        <v>0</v>
      </c>
      <c r="BG83" s="153">
        <f>IF(N83="zákl. přenesená",J83,0)</f>
        <v>0</v>
      </c>
      <c r="BH83" s="153">
        <f>IF(N83="sníž. přenesená",J83,0)</f>
        <v>0</v>
      </c>
      <c r="BI83" s="153">
        <f>IF(N83="nulová",J83,0)</f>
        <v>0</v>
      </c>
      <c r="BJ83" s="19" t="s">
        <v>80</v>
      </c>
      <c r="BK83" s="153">
        <f>ROUND(I83*H83,2)</f>
        <v>0</v>
      </c>
      <c r="BL83" s="19" t="s">
        <v>152</v>
      </c>
      <c r="BM83" s="152" t="s">
        <v>82</v>
      </c>
    </row>
    <row r="84" spans="1:47" s="2" customFormat="1" ht="19.5">
      <c r="A84" s="34"/>
      <c r="B84" s="35"/>
      <c r="C84" s="34"/>
      <c r="D84" s="155" t="s">
        <v>202</v>
      </c>
      <c r="E84" s="34"/>
      <c r="F84" s="171" t="s">
        <v>1571</v>
      </c>
      <c r="G84" s="34"/>
      <c r="H84" s="34"/>
      <c r="I84" s="172"/>
      <c r="J84" s="34"/>
      <c r="K84" s="34"/>
      <c r="L84" s="35"/>
      <c r="M84" s="173"/>
      <c r="N84" s="174"/>
      <c r="O84" s="55"/>
      <c r="P84" s="55"/>
      <c r="Q84" s="55"/>
      <c r="R84" s="55"/>
      <c r="S84" s="55"/>
      <c r="T84" s="56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202</v>
      </c>
      <c r="AU84" s="19" t="s">
        <v>80</v>
      </c>
    </row>
    <row r="85" spans="1:65" s="2" customFormat="1" ht="23.25" customHeight="1">
      <c r="A85" s="34"/>
      <c r="B85" s="140"/>
      <c r="C85" s="141" t="s">
        <v>82</v>
      </c>
      <c r="D85" s="141" t="s">
        <v>147</v>
      </c>
      <c r="E85" s="142" t="s">
        <v>1572</v>
      </c>
      <c r="F85" s="143" t="s">
        <v>2541</v>
      </c>
      <c r="G85" s="144" t="s">
        <v>235</v>
      </c>
      <c r="H85" s="145">
        <v>5</v>
      </c>
      <c r="I85" s="146"/>
      <c r="J85" s="147">
        <f>ROUND(I85*H85,2)</f>
        <v>0</v>
      </c>
      <c r="K85" s="143" t="s">
        <v>3</v>
      </c>
      <c r="L85" s="35"/>
      <c r="M85" s="148" t="s">
        <v>3</v>
      </c>
      <c r="N85" s="149" t="s">
        <v>43</v>
      </c>
      <c r="O85" s="55"/>
      <c r="P85" s="150">
        <f>O85*H85</f>
        <v>0</v>
      </c>
      <c r="Q85" s="150">
        <v>0</v>
      </c>
      <c r="R85" s="150">
        <f>Q85*H85</f>
        <v>0</v>
      </c>
      <c r="S85" s="150">
        <v>0</v>
      </c>
      <c r="T85" s="151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2" t="s">
        <v>152</v>
      </c>
      <c r="AT85" s="152" t="s">
        <v>147</v>
      </c>
      <c r="AU85" s="152" t="s">
        <v>80</v>
      </c>
      <c r="AY85" s="19" t="s">
        <v>145</v>
      </c>
      <c r="BE85" s="153">
        <f>IF(N85="základní",J85,0)</f>
        <v>0</v>
      </c>
      <c r="BF85" s="153">
        <f>IF(N85="snížená",J85,0)</f>
        <v>0</v>
      </c>
      <c r="BG85" s="153">
        <f>IF(N85="zákl. přenesená",J85,0)</f>
        <v>0</v>
      </c>
      <c r="BH85" s="153">
        <f>IF(N85="sníž. přenesená",J85,0)</f>
        <v>0</v>
      </c>
      <c r="BI85" s="153">
        <f>IF(N85="nulová",J85,0)</f>
        <v>0</v>
      </c>
      <c r="BJ85" s="19" t="s">
        <v>80</v>
      </c>
      <c r="BK85" s="153">
        <f>ROUND(I85*H85,2)</f>
        <v>0</v>
      </c>
      <c r="BL85" s="19" t="s">
        <v>152</v>
      </c>
      <c r="BM85" s="152" t="s">
        <v>152</v>
      </c>
    </row>
    <row r="86" spans="1:47" s="2" customFormat="1" ht="39">
      <c r="A86" s="34"/>
      <c r="B86" s="35"/>
      <c r="C86" s="34"/>
      <c r="D86" s="155" t="s">
        <v>202</v>
      </c>
      <c r="E86" s="34"/>
      <c r="F86" s="171" t="s">
        <v>1573</v>
      </c>
      <c r="G86" s="34"/>
      <c r="H86" s="34"/>
      <c r="I86" s="172"/>
      <c r="J86" s="34"/>
      <c r="K86" s="34"/>
      <c r="L86" s="35"/>
      <c r="M86" s="173"/>
      <c r="N86" s="174"/>
      <c r="O86" s="55"/>
      <c r="P86" s="55"/>
      <c r="Q86" s="55"/>
      <c r="R86" s="55"/>
      <c r="S86" s="55"/>
      <c r="T86" s="56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202</v>
      </c>
      <c r="AU86" s="19" t="s">
        <v>80</v>
      </c>
    </row>
    <row r="87" spans="1:65" s="2" customFormat="1" ht="24.2" customHeight="1">
      <c r="A87" s="34"/>
      <c r="B87" s="140"/>
      <c r="C87" s="141" t="s">
        <v>160</v>
      </c>
      <c r="D87" s="141" t="s">
        <v>147</v>
      </c>
      <c r="E87" s="142" t="s">
        <v>1574</v>
      </c>
      <c r="F87" s="143" t="s">
        <v>2542</v>
      </c>
      <c r="G87" s="144" t="s">
        <v>1552</v>
      </c>
      <c r="H87" s="145">
        <v>8</v>
      </c>
      <c r="I87" s="146"/>
      <c r="J87" s="147">
        <f>ROUND(I87*H87,2)</f>
        <v>0</v>
      </c>
      <c r="K87" s="143" t="s">
        <v>3</v>
      </c>
      <c r="L87" s="35"/>
      <c r="M87" s="148" t="s">
        <v>3</v>
      </c>
      <c r="N87" s="149" t="s">
        <v>43</v>
      </c>
      <c r="O87" s="55"/>
      <c r="P87" s="150">
        <f>O87*H87</f>
        <v>0</v>
      </c>
      <c r="Q87" s="150">
        <v>0</v>
      </c>
      <c r="R87" s="150">
        <f>Q87*H87</f>
        <v>0</v>
      </c>
      <c r="S87" s="150">
        <v>0</v>
      </c>
      <c r="T87" s="15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152</v>
      </c>
      <c r="AT87" s="152" t="s">
        <v>147</v>
      </c>
      <c r="AU87" s="152" t="s">
        <v>80</v>
      </c>
      <c r="AY87" s="19" t="s">
        <v>145</v>
      </c>
      <c r="BE87" s="153">
        <f>IF(N87="základní",J87,0)</f>
        <v>0</v>
      </c>
      <c r="BF87" s="153">
        <f>IF(N87="snížená",J87,0)</f>
        <v>0</v>
      </c>
      <c r="BG87" s="153">
        <f>IF(N87="zákl. přenesená",J87,0)</f>
        <v>0</v>
      </c>
      <c r="BH87" s="153">
        <f>IF(N87="sníž. přenesená",J87,0)</f>
        <v>0</v>
      </c>
      <c r="BI87" s="153">
        <f>IF(N87="nulová",J87,0)</f>
        <v>0</v>
      </c>
      <c r="BJ87" s="19" t="s">
        <v>80</v>
      </c>
      <c r="BK87" s="153">
        <f>ROUND(I87*H87,2)</f>
        <v>0</v>
      </c>
      <c r="BL87" s="19" t="s">
        <v>152</v>
      </c>
      <c r="BM87" s="152" t="s">
        <v>178</v>
      </c>
    </row>
    <row r="88" spans="1:47" s="2" customFormat="1" ht="29.25">
      <c r="A88" s="34"/>
      <c r="B88" s="35"/>
      <c r="C88" s="34"/>
      <c r="D88" s="155" t="s">
        <v>202</v>
      </c>
      <c r="E88" s="34"/>
      <c r="F88" s="171" t="s">
        <v>1575</v>
      </c>
      <c r="G88" s="34"/>
      <c r="H88" s="34"/>
      <c r="I88" s="172"/>
      <c r="J88" s="34"/>
      <c r="K88" s="34"/>
      <c r="L88" s="35"/>
      <c r="M88" s="173"/>
      <c r="N88" s="174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202</v>
      </c>
      <c r="AU88" s="19" t="s">
        <v>80</v>
      </c>
    </row>
    <row r="89" spans="1:65" s="2" customFormat="1" ht="24" customHeight="1">
      <c r="A89" s="34"/>
      <c r="B89" s="140"/>
      <c r="C89" s="141" t="s">
        <v>152</v>
      </c>
      <c r="D89" s="141" t="s">
        <v>147</v>
      </c>
      <c r="E89" s="142" t="s">
        <v>1576</v>
      </c>
      <c r="F89" s="143" t="s">
        <v>2543</v>
      </c>
      <c r="G89" s="144" t="s">
        <v>1552</v>
      </c>
      <c r="H89" s="145">
        <v>1</v>
      </c>
      <c r="I89" s="146"/>
      <c r="J89" s="147">
        <f>ROUND(I89*H89,2)</f>
        <v>0</v>
      </c>
      <c r="K89" s="143" t="s">
        <v>3</v>
      </c>
      <c r="L89" s="35"/>
      <c r="M89" s="148" t="s">
        <v>3</v>
      </c>
      <c r="N89" s="149" t="s">
        <v>43</v>
      </c>
      <c r="O89" s="55"/>
      <c r="P89" s="150">
        <f>O89*H89</f>
        <v>0</v>
      </c>
      <c r="Q89" s="150">
        <v>0</v>
      </c>
      <c r="R89" s="150">
        <f>Q89*H89</f>
        <v>0</v>
      </c>
      <c r="S89" s="150">
        <v>0</v>
      </c>
      <c r="T89" s="151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2" t="s">
        <v>152</v>
      </c>
      <c r="AT89" s="152" t="s">
        <v>147</v>
      </c>
      <c r="AU89" s="152" t="s">
        <v>80</v>
      </c>
      <c r="AY89" s="19" t="s">
        <v>145</v>
      </c>
      <c r="BE89" s="153">
        <f>IF(N89="základní",J89,0)</f>
        <v>0</v>
      </c>
      <c r="BF89" s="153">
        <f>IF(N89="snížená",J89,0)</f>
        <v>0</v>
      </c>
      <c r="BG89" s="153">
        <f>IF(N89="zákl. přenesená",J89,0)</f>
        <v>0</v>
      </c>
      <c r="BH89" s="153">
        <f>IF(N89="sníž. přenesená",J89,0)</f>
        <v>0</v>
      </c>
      <c r="BI89" s="153">
        <f>IF(N89="nulová",J89,0)</f>
        <v>0</v>
      </c>
      <c r="BJ89" s="19" t="s">
        <v>80</v>
      </c>
      <c r="BK89" s="153">
        <f>ROUND(I89*H89,2)</f>
        <v>0</v>
      </c>
      <c r="BL89" s="19" t="s">
        <v>152</v>
      </c>
      <c r="BM89" s="152" t="s">
        <v>187</v>
      </c>
    </row>
    <row r="90" spans="1:47" s="2" customFormat="1" ht="29.25">
      <c r="A90" s="34"/>
      <c r="B90" s="35"/>
      <c r="C90" s="34"/>
      <c r="D90" s="155" t="s">
        <v>202</v>
      </c>
      <c r="E90" s="34"/>
      <c r="F90" s="171" t="s">
        <v>1577</v>
      </c>
      <c r="G90" s="34"/>
      <c r="H90" s="34"/>
      <c r="I90" s="172"/>
      <c r="J90" s="34"/>
      <c r="K90" s="34"/>
      <c r="L90" s="35"/>
      <c r="M90" s="173"/>
      <c r="N90" s="174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202</v>
      </c>
      <c r="AU90" s="19" t="s">
        <v>80</v>
      </c>
    </row>
    <row r="91" spans="1:65" s="2" customFormat="1" ht="24.2" customHeight="1">
      <c r="A91" s="34"/>
      <c r="B91" s="140"/>
      <c r="C91" s="141" t="s">
        <v>172</v>
      </c>
      <c r="D91" s="141" t="s">
        <v>147</v>
      </c>
      <c r="E91" s="142" t="s">
        <v>1578</v>
      </c>
      <c r="F91" s="143" t="s">
        <v>2544</v>
      </c>
      <c r="G91" s="144" t="s">
        <v>1552</v>
      </c>
      <c r="H91" s="145">
        <v>4</v>
      </c>
      <c r="I91" s="146"/>
      <c r="J91" s="147">
        <f>ROUND(I91*H91,2)</f>
        <v>0</v>
      </c>
      <c r="K91" s="143" t="s">
        <v>3</v>
      </c>
      <c r="L91" s="35"/>
      <c r="M91" s="148" t="s">
        <v>3</v>
      </c>
      <c r="N91" s="149" t="s">
        <v>43</v>
      </c>
      <c r="O91" s="55"/>
      <c r="P91" s="150">
        <f>O91*H91</f>
        <v>0</v>
      </c>
      <c r="Q91" s="150">
        <v>0</v>
      </c>
      <c r="R91" s="150">
        <f>Q91*H91</f>
        <v>0</v>
      </c>
      <c r="S91" s="150">
        <v>0</v>
      </c>
      <c r="T91" s="151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152</v>
      </c>
      <c r="AT91" s="152" t="s">
        <v>147</v>
      </c>
      <c r="AU91" s="152" t="s">
        <v>80</v>
      </c>
      <c r="AY91" s="19" t="s">
        <v>145</v>
      </c>
      <c r="BE91" s="153">
        <f>IF(N91="základní",J91,0)</f>
        <v>0</v>
      </c>
      <c r="BF91" s="153">
        <f>IF(N91="snížená",J91,0)</f>
        <v>0</v>
      </c>
      <c r="BG91" s="153">
        <f>IF(N91="zákl. přenesená",J91,0)</f>
        <v>0</v>
      </c>
      <c r="BH91" s="153">
        <f>IF(N91="sníž. přenesená",J91,0)</f>
        <v>0</v>
      </c>
      <c r="BI91" s="153">
        <f>IF(N91="nulová",J91,0)</f>
        <v>0</v>
      </c>
      <c r="BJ91" s="19" t="s">
        <v>80</v>
      </c>
      <c r="BK91" s="153">
        <f>ROUND(I91*H91,2)</f>
        <v>0</v>
      </c>
      <c r="BL91" s="19" t="s">
        <v>152</v>
      </c>
      <c r="BM91" s="152" t="s">
        <v>198</v>
      </c>
    </row>
    <row r="92" spans="1:47" s="2" customFormat="1" ht="29.25">
      <c r="A92" s="34"/>
      <c r="B92" s="35"/>
      <c r="C92" s="34"/>
      <c r="D92" s="155" t="s">
        <v>202</v>
      </c>
      <c r="E92" s="34"/>
      <c r="F92" s="171" t="s">
        <v>1579</v>
      </c>
      <c r="G92" s="34"/>
      <c r="H92" s="34"/>
      <c r="I92" s="172"/>
      <c r="J92" s="34"/>
      <c r="K92" s="34"/>
      <c r="L92" s="35"/>
      <c r="M92" s="173"/>
      <c r="N92" s="174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202</v>
      </c>
      <c r="AU92" s="19" t="s">
        <v>80</v>
      </c>
    </row>
    <row r="93" spans="1:65" s="2" customFormat="1" ht="24" customHeight="1">
      <c r="A93" s="34"/>
      <c r="B93" s="140"/>
      <c r="C93" s="141" t="s">
        <v>178</v>
      </c>
      <c r="D93" s="141" t="s">
        <v>147</v>
      </c>
      <c r="E93" s="142" t="s">
        <v>1580</v>
      </c>
      <c r="F93" s="143" t="s">
        <v>2545</v>
      </c>
      <c r="G93" s="144" t="s">
        <v>1552</v>
      </c>
      <c r="H93" s="145">
        <v>1</v>
      </c>
      <c r="I93" s="146"/>
      <c r="J93" s="147">
        <f>ROUND(I93*H93,2)</f>
        <v>0</v>
      </c>
      <c r="K93" s="143" t="s">
        <v>3</v>
      </c>
      <c r="L93" s="35"/>
      <c r="M93" s="148" t="s">
        <v>3</v>
      </c>
      <c r="N93" s="149" t="s">
        <v>43</v>
      </c>
      <c r="O93" s="55"/>
      <c r="P93" s="150">
        <f>O93*H93</f>
        <v>0</v>
      </c>
      <c r="Q93" s="150">
        <v>0</v>
      </c>
      <c r="R93" s="150">
        <f>Q93*H93</f>
        <v>0</v>
      </c>
      <c r="S93" s="150">
        <v>0</v>
      </c>
      <c r="T93" s="151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2" t="s">
        <v>152</v>
      </c>
      <c r="AT93" s="152" t="s">
        <v>147</v>
      </c>
      <c r="AU93" s="152" t="s">
        <v>80</v>
      </c>
      <c r="AY93" s="19" t="s">
        <v>145</v>
      </c>
      <c r="BE93" s="153">
        <f>IF(N93="základní",J93,0)</f>
        <v>0</v>
      </c>
      <c r="BF93" s="153">
        <f>IF(N93="snížená",J93,0)</f>
        <v>0</v>
      </c>
      <c r="BG93" s="153">
        <f>IF(N93="zákl. přenesená",J93,0)</f>
        <v>0</v>
      </c>
      <c r="BH93" s="153">
        <f>IF(N93="sníž. přenesená",J93,0)</f>
        <v>0</v>
      </c>
      <c r="BI93" s="153">
        <f>IF(N93="nulová",J93,0)</f>
        <v>0</v>
      </c>
      <c r="BJ93" s="19" t="s">
        <v>80</v>
      </c>
      <c r="BK93" s="153">
        <f>ROUND(I93*H93,2)</f>
        <v>0</v>
      </c>
      <c r="BL93" s="19" t="s">
        <v>152</v>
      </c>
      <c r="BM93" s="152" t="s">
        <v>210</v>
      </c>
    </row>
    <row r="94" spans="1:47" s="2" customFormat="1" ht="87.75">
      <c r="A94" s="34"/>
      <c r="B94" s="35"/>
      <c r="C94" s="34"/>
      <c r="D94" s="155" t="s">
        <v>202</v>
      </c>
      <c r="E94" s="34"/>
      <c r="F94" s="171" t="s">
        <v>1581</v>
      </c>
      <c r="G94" s="34"/>
      <c r="H94" s="34"/>
      <c r="I94" s="172"/>
      <c r="J94" s="34"/>
      <c r="K94" s="34"/>
      <c r="L94" s="35"/>
      <c r="M94" s="173"/>
      <c r="N94" s="174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202</v>
      </c>
      <c r="AU94" s="19" t="s">
        <v>80</v>
      </c>
    </row>
    <row r="95" spans="1:65" s="2" customFormat="1" ht="24.2" customHeight="1">
      <c r="A95" s="34"/>
      <c r="B95" s="140"/>
      <c r="C95" s="141" t="s">
        <v>183</v>
      </c>
      <c r="D95" s="141" t="s">
        <v>147</v>
      </c>
      <c r="E95" s="142" t="s">
        <v>1582</v>
      </c>
      <c r="F95" s="143" t="s">
        <v>1583</v>
      </c>
      <c r="G95" s="144" t="s">
        <v>310</v>
      </c>
      <c r="H95" s="145">
        <v>1</v>
      </c>
      <c r="I95" s="146"/>
      <c r="J95" s="147">
        <f>ROUND(I95*H95,2)</f>
        <v>0</v>
      </c>
      <c r="K95" s="143" t="s">
        <v>3</v>
      </c>
      <c r="L95" s="35"/>
      <c r="M95" s="148" t="s">
        <v>3</v>
      </c>
      <c r="N95" s="149" t="s">
        <v>43</v>
      </c>
      <c r="O95" s="55"/>
      <c r="P95" s="150">
        <f>O95*H95</f>
        <v>0</v>
      </c>
      <c r="Q95" s="150">
        <v>0</v>
      </c>
      <c r="R95" s="150">
        <f>Q95*H95</f>
        <v>0</v>
      </c>
      <c r="S95" s="150">
        <v>0</v>
      </c>
      <c r="T95" s="151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1584</v>
      </c>
      <c r="AT95" s="152" t="s">
        <v>147</v>
      </c>
      <c r="AU95" s="152" t="s">
        <v>80</v>
      </c>
      <c r="AY95" s="19" t="s">
        <v>145</v>
      </c>
      <c r="BE95" s="153">
        <f>IF(N95="základní",J95,0)</f>
        <v>0</v>
      </c>
      <c r="BF95" s="153">
        <f>IF(N95="snížená",J95,0)</f>
        <v>0</v>
      </c>
      <c r="BG95" s="153">
        <f>IF(N95="zákl. přenesená",J95,0)</f>
        <v>0</v>
      </c>
      <c r="BH95" s="153">
        <f>IF(N95="sníž. přenesená",J95,0)</f>
        <v>0</v>
      </c>
      <c r="BI95" s="153">
        <f>IF(N95="nulová",J95,0)</f>
        <v>0</v>
      </c>
      <c r="BJ95" s="19" t="s">
        <v>80</v>
      </c>
      <c r="BK95" s="153">
        <f>ROUND(I95*H95,2)</f>
        <v>0</v>
      </c>
      <c r="BL95" s="19" t="s">
        <v>1584</v>
      </c>
      <c r="BM95" s="152" t="s">
        <v>1585</v>
      </c>
    </row>
    <row r="96" spans="1:65" s="2" customFormat="1" ht="14.45" customHeight="1">
      <c r="A96" s="34"/>
      <c r="B96" s="140"/>
      <c r="C96" s="141" t="s">
        <v>187</v>
      </c>
      <c r="D96" s="141" t="s">
        <v>147</v>
      </c>
      <c r="E96" s="142" t="s">
        <v>1586</v>
      </c>
      <c r="F96" s="143" t="s">
        <v>1587</v>
      </c>
      <c r="G96" s="144" t="s">
        <v>310</v>
      </c>
      <c r="H96" s="145">
        <v>1</v>
      </c>
      <c r="I96" s="146"/>
      <c r="J96" s="147">
        <f>ROUND(I96*H96,2)</f>
        <v>0</v>
      </c>
      <c r="K96" s="143" t="s">
        <v>3</v>
      </c>
      <c r="L96" s="35"/>
      <c r="M96" s="148" t="s">
        <v>3</v>
      </c>
      <c r="N96" s="149" t="s">
        <v>43</v>
      </c>
      <c r="O96" s="55"/>
      <c r="P96" s="150">
        <f>O96*H96</f>
        <v>0</v>
      </c>
      <c r="Q96" s="150">
        <v>0</v>
      </c>
      <c r="R96" s="150">
        <f>Q96*H96</f>
        <v>0</v>
      </c>
      <c r="S96" s="150">
        <v>0</v>
      </c>
      <c r="T96" s="151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1584</v>
      </c>
      <c r="AT96" s="152" t="s">
        <v>147</v>
      </c>
      <c r="AU96" s="152" t="s">
        <v>80</v>
      </c>
      <c r="AY96" s="19" t="s">
        <v>145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19" t="s">
        <v>80</v>
      </c>
      <c r="BK96" s="153">
        <f>ROUND(I96*H96,2)</f>
        <v>0</v>
      </c>
      <c r="BL96" s="19" t="s">
        <v>1584</v>
      </c>
      <c r="BM96" s="152" t="s">
        <v>1588</v>
      </c>
    </row>
    <row r="97" spans="1:65" s="2" customFormat="1" ht="14.45" customHeight="1">
      <c r="A97" s="34"/>
      <c r="B97" s="140"/>
      <c r="C97" s="141" t="s">
        <v>192</v>
      </c>
      <c r="D97" s="141" t="s">
        <v>147</v>
      </c>
      <c r="E97" s="142" t="s">
        <v>1589</v>
      </c>
      <c r="F97" s="143" t="s">
        <v>1590</v>
      </c>
      <c r="G97" s="144" t="s">
        <v>251</v>
      </c>
      <c r="H97" s="145">
        <v>1</v>
      </c>
      <c r="I97" s="146"/>
      <c r="J97" s="147">
        <f>ROUND(I97*H97,2)</f>
        <v>0</v>
      </c>
      <c r="K97" s="143" t="s">
        <v>3</v>
      </c>
      <c r="L97" s="35"/>
      <c r="M97" s="148" t="s">
        <v>3</v>
      </c>
      <c r="N97" s="149" t="s">
        <v>43</v>
      </c>
      <c r="O97" s="55"/>
      <c r="P97" s="150">
        <f>O97*H97</f>
        <v>0</v>
      </c>
      <c r="Q97" s="150">
        <v>0</v>
      </c>
      <c r="R97" s="150">
        <f>Q97*H97</f>
        <v>0</v>
      </c>
      <c r="S97" s="150">
        <v>0</v>
      </c>
      <c r="T97" s="151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2" t="s">
        <v>152</v>
      </c>
      <c r="AT97" s="152" t="s">
        <v>147</v>
      </c>
      <c r="AU97" s="152" t="s">
        <v>80</v>
      </c>
      <c r="AY97" s="19" t="s">
        <v>145</v>
      </c>
      <c r="BE97" s="153">
        <f>IF(N97="základní",J97,0)</f>
        <v>0</v>
      </c>
      <c r="BF97" s="153">
        <f>IF(N97="snížená",J97,0)</f>
        <v>0</v>
      </c>
      <c r="BG97" s="153">
        <f>IF(N97="zákl. přenesená",J97,0)</f>
        <v>0</v>
      </c>
      <c r="BH97" s="153">
        <f>IF(N97="sníž. přenesená",J97,0)</f>
        <v>0</v>
      </c>
      <c r="BI97" s="153">
        <f>IF(N97="nulová",J97,0)</f>
        <v>0</v>
      </c>
      <c r="BJ97" s="19" t="s">
        <v>80</v>
      </c>
      <c r="BK97" s="153">
        <f>ROUND(I97*H97,2)</f>
        <v>0</v>
      </c>
      <c r="BL97" s="19" t="s">
        <v>152</v>
      </c>
      <c r="BM97" s="152" t="s">
        <v>227</v>
      </c>
    </row>
    <row r="98" spans="1:47" s="2" customFormat="1" ht="48.75">
      <c r="A98" s="34"/>
      <c r="B98" s="35"/>
      <c r="C98" s="34"/>
      <c r="D98" s="155" t="s">
        <v>202</v>
      </c>
      <c r="E98" s="34"/>
      <c r="F98" s="171" t="s">
        <v>1591</v>
      </c>
      <c r="G98" s="34"/>
      <c r="H98" s="34"/>
      <c r="I98" s="172"/>
      <c r="J98" s="34"/>
      <c r="K98" s="34"/>
      <c r="L98" s="35"/>
      <c r="M98" s="173"/>
      <c r="N98" s="174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202</v>
      </c>
      <c r="AU98" s="19" t="s">
        <v>80</v>
      </c>
    </row>
    <row r="99" spans="1:65" s="2" customFormat="1" ht="14.45" customHeight="1">
      <c r="A99" s="34"/>
      <c r="B99" s="140"/>
      <c r="C99" s="141" t="s">
        <v>198</v>
      </c>
      <c r="D99" s="141" t="s">
        <v>147</v>
      </c>
      <c r="E99" s="142" t="s">
        <v>1592</v>
      </c>
      <c r="F99" s="143" t="s">
        <v>1560</v>
      </c>
      <c r="G99" s="144" t="s">
        <v>251</v>
      </c>
      <c r="H99" s="145">
        <v>1</v>
      </c>
      <c r="I99" s="146"/>
      <c r="J99" s="147">
        <f>ROUND(I99*H99,2)</f>
        <v>0</v>
      </c>
      <c r="K99" s="143" t="s">
        <v>3</v>
      </c>
      <c r="L99" s="35"/>
      <c r="M99" s="148" t="s">
        <v>3</v>
      </c>
      <c r="N99" s="149" t="s">
        <v>43</v>
      </c>
      <c r="O99" s="55"/>
      <c r="P99" s="150">
        <f>O99*H99</f>
        <v>0</v>
      </c>
      <c r="Q99" s="150">
        <v>0</v>
      </c>
      <c r="R99" s="150">
        <f>Q99*H99</f>
        <v>0</v>
      </c>
      <c r="S99" s="150">
        <v>0</v>
      </c>
      <c r="T99" s="151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2" t="s">
        <v>152</v>
      </c>
      <c r="AT99" s="152" t="s">
        <v>147</v>
      </c>
      <c r="AU99" s="152" t="s">
        <v>80</v>
      </c>
      <c r="AY99" s="19" t="s">
        <v>145</v>
      </c>
      <c r="BE99" s="153">
        <f>IF(N99="základní",J99,0)</f>
        <v>0</v>
      </c>
      <c r="BF99" s="153">
        <f>IF(N99="snížená",J99,0)</f>
        <v>0</v>
      </c>
      <c r="BG99" s="153">
        <f>IF(N99="zákl. přenesená",J99,0)</f>
        <v>0</v>
      </c>
      <c r="BH99" s="153">
        <f>IF(N99="sníž. přenesená",J99,0)</f>
        <v>0</v>
      </c>
      <c r="BI99" s="153">
        <f>IF(N99="nulová",J99,0)</f>
        <v>0</v>
      </c>
      <c r="BJ99" s="19" t="s">
        <v>80</v>
      </c>
      <c r="BK99" s="153">
        <f>ROUND(I99*H99,2)</f>
        <v>0</v>
      </c>
      <c r="BL99" s="19" t="s">
        <v>152</v>
      </c>
      <c r="BM99" s="152" t="s">
        <v>238</v>
      </c>
    </row>
    <row r="100" spans="1:47" s="2" customFormat="1" ht="19.5">
      <c r="A100" s="34"/>
      <c r="B100" s="35"/>
      <c r="C100" s="34"/>
      <c r="D100" s="155" t="s">
        <v>202</v>
      </c>
      <c r="E100" s="34"/>
      <c r="F100" s="171" t="s">
        <v>1561</v>
      </c>
      <c r="G100" s="34"/>
      <c r="H100" s="34"/>
      <c r="I100" s="172"/>
      <c r="J100" s="34"/>
      <c r="K100" s="34"/>
      <c r="L100" s="35"/>
      <c r="M100" s="173"/>
      <c r="N100" s="174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202</v>
      </c>
      <c r="AU100" s="19" t="s">
        <v>80</v>
      </c>
    </row>
    <row r="101" spans="1:65" s="2" customFormat="1" ht="14.45" customHeight="1">
      <c r="A101" s="34"/>
      <c r="B101" s="140"/>
      <c r="C101" s="141" t="s">
        <v>205</v>
      </c>
      <c r="D101" s="141" t="s">
        <v>147</v>
      </c>
      <c r="E101" s="142" t="s">
        <v>1593</v>
      </c>
      <c r="F101" s="143" t="s">
        <v>1563</v>
      </c>
      <c r="G101" s="144" t="s">
        <v>251</v>
      </c>
      <c r="H101" s="145">
        <v>1</v>
      </c>
      <c r="I101" s="146"/>
      <c r="J101" s="147">
        <f>ROUND(I101*H101,2)</f>
        <v>0</v>
      </c>
      <c r="K101" s="143" t="s">
        <v>3</v>
      </c>
      <c r="L101" s="35"/>
      <c r="M101" s="148" t="s">
        <v>3</v>
      </c>
      <c r="N101" s="149" t="s">
        <v>43</v>
      </c>
      <c r="O101" s="55"/>
      <c r="P101" s="150">
        <f>O101*H101</f>
        <v>0</v>
      </c>
      <c r="Q101" s="150">
        <v>0</v>
      </c>
      <c r="R101" s="150">
        <f>Q101*H101</f>
        <v>0</v>
      </c>
      <c r="S101" s="150">
        <v>0</v>
      </c>
      <c r="T101" s="151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152</v>
      </c>
      <c r="AT101" s="152" t="s">
        <v>147</v>
      </c>
      <c r="AU101" s="152" t="s">
        <v>80</v>
      </c>
      <c r="AY101" s="19" t="s">
        <v>145</v>
      </c>
      <c r="BE101" s="153">
        <f>IF(N101="základní",J101,0)</f>
        <v>0</v>
      </c>
      <c r="BF101" s="153">
        <f>IF(N101="snížená",J101,0)</f>
        <v>0</v>
      </c>
      <c r="BG101" s="153">
        <f>IF(N101="zákl. přenesená",J101,0)</f>
        <v>0</v>
      </c>
      <c r="BH101" s="153">
        <f>IF(N101="sníž. přenesená",J101,0)</f>
        <v>0</v>
      </c>
      <c r="BI101" s="153">
        <f>IF(N101="nulová",J101,0)</f>
        <v>0</v>
      </c>
      <c r="BJ101" s="19" t="s">
        <v>80</v>
      </c>
      <c r="BK101" s="153">
        <f>ROUND(I101*H101,2)</f>
        <v>0</v>
      </c>
      <c r="BL101" s="19" t="s">
        <v>152</v>
      </c>
      <c r="BM101" s="152" t="s">
        <v>248</v>
      </c>
    </row>
    <row r="102" spans="1:47" s="2" customFormat="1" ht="39">
      <c r="A102" s="34"/>
      <c r="B102" s="35"/>
      <c r="C102" s="34"/>
      <c r="D102" s="155" t="s">
        <v>202</v>
      </c>
      <c r="E102" s="34"/>
      <c r="F102" s="171" t="s">
        <v>1564</v>
      </c>
      <c r="G102" s="34"/>
      <c r="H102" s="34"/>
      <c r="I102" s="172"/>
      <c r="J102" s="34"/>
      <c r="K102" s="34"/>
      <c r="L102" s="35"/>
      <c r="M102" s="173"/>
      <c r="N102" s="174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202</v>
      </c>
      <c r="AU102" s="19" t="s">
        <v>80</v>
      </c>
    </row>
    <row r="103" spans="2:63" s="12" customFormat="1" ht="25.9" customHeight="1">
      <c r="B103" s="127"/>
      <c r="D103" s="128" t="s">
        <v>71</v>
      </c>
      <c r="E103" s="129" t="s">
        <v>82</v>
      </c>
      <c r="F103" s="129" t="s">
        <v>1594</v>
      </c>
      <c r="I103" s="130"/>
      <c r="J103" s="131">
        <f>BK103</f>
        <v>0</v>
      </c>
      <c r="L103" s="127"/>
      <c r="M103" s="132"/>
      <c r="N103" s="133"/>
      <c r="O103" s="133"/>
      <c r="P103" s="134">
        <f>SUM(P104:P137)</f>
        <v>0</v>
      </c>
      <c r="Q103" s="133"/>
      <c r="R103" s="134">
        <f>SUM(R104:R137)</f>
        <v>0</v>
      </c>
      <c r="S103" s="133"/>
      <c r="T103" s="135">
        <f>SUM(T104:T137)</f>
        <v>0</v>
      </c>
      <c r="AR103" s="128" t="s">
        <v>80</v>
      </c>
      <c r="AT103" s="136" t="s">
        <v>71</v>
      </c>
      <c r="AU103" s="136" t="s">
        <v>72</v>
      </c>
      <c r="AY103" s="128" t="s">
        <v>145</v>
      </c>
      <c r="BK103" s="137">
        <f>SUM(BK104:BK137)</f>
        <v>0</v>
      </c>
    </row>
    <row r="104" spans="1:65" s="2" customFormat="1" ht="14.45" customHeight="1">
      <c r="A104" s="34"/>
      <c r="B104" s="140"/>
      <c r="C104" s="141" t="s">
        <v>210</v>
      </c>
      <c r="D104" s="141" t="s">
        <v>147</v>
      </c>
      <c r="E104" s="142" t="s">
        <v>1595</v>
      </c>
      <c r="F104" s="143" t="s">
        <v>1596</v>
      </c>
      <c r="G104" s="144" t="s">
        <v>355</v>
      </c>
      <c r="H104" s="145">
        <v>78</v>
      </c>
      <c r="I104" s="146"/>
      <c r="J104" s="147">
        <f>ROUND(I104*H104,2)</f>
        <v>0</v>
      </c>
      <c r="K104" s="143" t="s">
        <v>3</v>
      </c>
      <c r="L104" s="35"/>
      <c r="M104" s="148" t="s">
        <v>3</v>
      </c>
      <c r="N104" s="149" t="s">
        <v>43</v>
      </c>
      <c r="O104" s="55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152</v>
      </c>
      <c r="AT104" s="152" t="s">
        <v>147</v>
      </c>
      <c r="AU104" s="152" t="s">
        <v>80</v>
      </c>
      <c r="AY104" s="19" t="s">
        <v>145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80</v>
      </c>
      <c r="BK104" s="153">
        <f>ROUND(I104*H104,2)</f>
        <v>0</v>
      </c>
      <c r="BL104" s="19" t="s">
        <v>152</v>
      </c>
      <c r="BM104" s="152" t="s">
        <v>1597</v>
      </c>
    </row>
    <row r="105" spans="1:47" s="2" customFormat="1" ht="29.25">
      <c r="A105" s="34"/>
      <c r="B105" s="35"/>
      <c r="C105" s="34"/>
      <c r="D105" s="155" t="s">
        <v>202</v>
      </c>
      <c r="E105" s="34"/>
      <c r="F105" s="171" t="s">
        <v>1598</v>
      </c>
      <c r="G105" s="34"/>
      <c r="H105" s="34"/>
      <c r="I105" s="172"/>
      <c r="J105" s="34"/>
      <c r="K105" s="34"/>
      <c r="L105" s="35"/>
      <c r="M105" s="173"/>
      <c r="N105" s="174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202</v>
      </c>
      <c r="AU105" s="19" t="s">
        <v>80</v>
      </c>
    </row>
    <row r="106" spans="1:65" s="2" customFormat="1" ht="14.45" customHeight="1">
      <c r="A106" s="34"/>
      <c r="B106" s="140"/>
      <c r="C106" s="141" t="s">
        <v>222</v>
      </c>
      <c r="D106" s="141" t="s">
        <v>147</v>
      </c>
      <c r="E106" s="142" t="s">
        <v>1599</v>
      </c>
      <c r="F106" s="143" t="s">
        <v>1600</v>
      </c>
      <c r="G106" s="144" t="s">
        <v>355</v>
      </c>
      <c r="H106" s="145">
        <v>9</v>
      </c>
      <c r="I106" s="146"/>
      <c r="J106" s="147">
        <f>ROUND(I106*H106,2)</f>
        <v>0</v>
      </c>
      <c r="K106" s="143" t="s">
        <v>3</v>
      </c>
      <c r="L106" s="35"/>
      <c r="M106" s="148" t="s">
        <v>3</v>
      </c>
      <c r="N106" s="149" t="s">
        <v>43</v>
      </c>
      <c r="O106" s="55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152</v>
      </c>
      <c r="AT106" s="152" t="s">
        <v>147</v>
      </c>
      <c r="AU106" s="152" t="s">
        <v>80</v>
      </c>
      <c r="AY106" s="19" t="s">
        <v>145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19" t="s">
        <v>80</v>
      </c>
      <c r="BK106" s="153">
        <f>ROUND(I106*H106,2)</f>
        <v>0</v>
      </c>
      <c r="BL106" s="19" t="s">
        <v>152</v>
      </c>
      <c r="BM106" s="152" t="s">
        <v>1601</v>
      </c>
    </row>
    <row r="107" spans="1:47" s="2" customFormat="1" ht="29.25">
      <c r="A107" s="34"/>
      <c r="B107" s="35"/>
      <c r="C107" s="34"/>
      <c r="D107" s="155" t="s">
        <v>202</v>
      </c>
      <c r="E107" s="34"/>
      <c r="F107" s="171" t="s">
        <v>1602</v>
      </c>
      <c r="G107" s="34"/>
      <c r="H107" s="34"/>
      <c r="I107" s="172"/>
      <c r="J107" s="34"/>
      <c r="K107" s="34"/>
      <c r="L107" s="35"/>
      <c r="M107" s="173"/>
      <c r="N107" s="174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202</v>
      </c>
      <c r="AU107" s="19" t="s">
        <v>80</v>
      </c>
    </row>
    <row r="108" spans="1:65" s="2" customFormat="1" ht="14.45" customHeight="1">
      <c r="A108" s="34"/>
      <c r="B108" s="140"/>
      <c r="C108" s="141" t="s">
        <v>227</v>
      </c>
      <c r="D108" s="141" t="s">
        <v>147</v>
      </c>
      <c r="E108" s="142" t="s">
        <v>1603</v>
      </c>
      <c r="F108" s="143" t="s">
        <v>1604</v>
      </c>
      <c r="G108" s="144" t="s">
        <v>1552</v>
      </c>
      <c r="H108" s="145">
        <v>14</v>
      </c>
      <c r="I108" s="146"/>
      <c r="J108" s="147">
        <f>ROUND(I108*H108,2)</f>
        <v>0</v>
      </c>
      <c r="K108" s="143" t="s">
        <v>3</v>
      </c>
      <c r="L108" s="35"/>
      <c r="M108" s="148" t="s">
        <v>3</v>
      </c>
      <c r="N108" s="149" t="s">
        <v>43</v>
      </c>
      <c r="O108" s="55"/>
      <c r="P108" s="150">
        <f>O108*H108</f>
        <v>0</v>
      </c>
      <c r="Q108" s="150">
        <v>0</v>
      </c>
      <c r="R108" s="150">
        <f>Q108*H108</f>
        <v>0</v>
      </c>
      <c r="S108" s="150">
        <v>0</v>
      </c>
      <c r="T108" s="151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2" t="s">
        <v>152</v>
      </c>
      <c r="AT108" s="152" t="s">
        <v>147</v>
      </c>
      <c r="AU108" s="152" t="s">
        <v>80</v>
      </c>
      <c r="AY108" s="19" t="s">
        <v>145</v>
      </c>
      <c r="BE108" s="153">
        <f>IF(N108="základní",J108,0)</f>
        <v>0</v>
      </c>
      <c r="BF108" s="153">
        <f>IF(N108="snížená",J108,0)</f>
        <v>0</v>
      </c>
      <c r="BG108" s="153">
        <f>IF(N108="zákl. přenesená",J108,0)</f>
        <v>0</v>
      </c>
      <c r="BH108" s="153">
        <f>IF(N108="sníž. přenesená",J108,0)</f>
        <v>0</v>
      </c>
      <c r="BI108" s="153">
        <f>IF(N108="nulová",J108,0)</f>
        <v>0</v>
      </c>
      <c r="BJ108" s="19" t="s">
        <v>80</v>
      </c>
      <c r="BK108" s="153">
        <f>ROUND(I108*H108,2)</f>
        <v>0</v>
      </c>
      <c r="BL108" s="19" t="s">
        <v>152</v>
      </c>
      <c r="BM108" s="152" t="s">
        <v>1605</v>
      </c>
    </row>
    <row r="109" spans="1:47" s="2" customFormat="1" ht="29.25">
      <c r="A109" s="34"/>
      <c r="B109" s="35"/>
      <c r="C109" s="34"/>
      <c r="D109" s="155" t="s">
        <v>202</v>
      </c>
      <c r="E109" s="34"/>
      <c r="F109" s="171" t="s">
        <v>1606</v>
      </c>
      <c r="G109" s="34"/>
      <c r="H109" s="34"/>
      <c r="I109" s="172"/>
      <c r="J109" s="34"/>
      <c r="K109" s="34"/>
      <c r="L109" s="35"/>
      <c r="M109" s="173"/>
      <c r="N109" s="174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202</v>
      </c>
      <c r="AU109" s="19" t="s">
        <v>80</v>
      </c>
    </row>
    <row r="110" spans="1:65" s="2" customFormat="1" ht="14.45" customHeight="1">
      <c r="A110" s="34"/>
      <c r="B110" s="140"/>
      <c r="C110" s="141" t="s">
        <v>9</v>
      </c>
      <c r="D110" s="141" t="s">
        <v>147</v>
      </c>
      <c r="E110" s="142" t="s">
        <v>1607</v>
      </c>
      <c r="F110" s="143" t="s">
        <v>1608</v>
      </c>
      <c r="G110" s="144" t="s">
        <v>1552</v>
      </c>
      <c r="H110" s="145">
        <v>6</v>
      </c>
      <c r="I110" s="146"/>
      <c r="J110" s="147">
        <f>ROUND(I110*H110,2)</f>
        <v>0</v>
      </c>
      <c r="K110" s="143" t="s">
        <v>3</v>
      </c>
      <c r="L110" s="35"/>
      <c r="M110" s="148" t="s">
        <v>3</v>
      </c>
      <c r="N110" s="149" t="s">
        <v>43</v>
      </c>
      <c r="O110" s="55"/>
      <c r="P110" s="150">
        <f>O110*H110</f>
        <v>0</v>
      </c>
      <c r="Q110" s="150">
        <v>0</v>
      </c>
      <c r="R110" s="150">
        <f>Q110*H110</f>
        <v>0</v>
      </c>
      <c r="S110" s="150">
        <v>0</v>
      </c>
      <c r="T110" s="151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2" t="s">
        <v>152</v>
      </c>
      <c r="AT110" s="152" t="s">
        <v>147</v>
      </c>
      <c r="AU110" s="152" t="s">
        <v>80</v>
      </c>
      <c r="AY110" s="19" t="s">
        <v>145</v>
      </c>
      <c r="BE110" s="153">
        <f>IF(N110="základní",J110,0)</f>
        <v>0</v>
      </c>
      <c r="BF110" s="153">
        <f>IF(N110="snížená",J110,0)</f>
        <v>0</v>
      </c>
      <c r="BG110" s="153">
        <f>IF(N110="zákl. přenesená",J110,0)</f>
        <v>0</v>
      </c>
      <c r="BH110" s="153">
        <f>IF(N110="sníž. přenesená",J110,0)</f>
        <v>0</v>
      </c>
      <c r="BI110" s="153">
        <f>IF(N110="nulová",J110,0)</f>
        <v>0</v>
      </c>
      <c r="BJ110" s="19" t="s">
        <v>80</v>
      </c>
      <c r="BK110" s="153">
        <f>ROUND(I110*H110,2)</f>
        <v>0</v>
      </c>
      <c r="BL110" s="19" t="s">
        <v>152</v>
      </c>
      <c r="BM110" s="152" t="s">
        <v>1609</v>
      </c>
    </row>
    <row r="111" spans="1:47" s="2" customFormat="1" ht="29.25">
      <c r="A111" s="34"/>
      <c r="B111" s="35"/>
      <c r="C111" s="34"/>
      <c r="D111" s="155" t="s">
        <v>202</v>
      </c>
      <c r="E111" s="34"/>
      <c r="F111" s="171" t="s">
        <v>1610</v>
      </c>
      <c r="G111" s="34"/>
      <c r="H111" s="34"/>
      <c r="I111" s="172"/>
      <c r="J111" s="34"/>
      <c r="K111" s="34"/>
      <c r="L111" s="35"/>
      <c r="M111" s="173"/>
      <c r="N111" s="174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202</v>
      </c>
      <c r="AU111" s="19" t="s">
        <v>80</v>
      </c>
    </row>
    <row r="112" spans="1:65" s="2" customFormat="1" ht="14.45" customHeight="1">
      <c r="A112" s="34"/>
      <c r="B112" s="140"/>
      <c r="C112" s="141" t="s">
        <v>238</v>
      </c>
      <c r="D112" s="141" t="s">
        <v>147</v>
      </c>
      <c r="E112" s="142" t="s">
        <v>1611</v>
      </c>
      <c r="F112" s="143" t="s">
        <v>1612</v>
      </c>
      <c r="G112" s="144" t="s">
        <v>355</v>
      </c>
      <c r="H112" s="145">
        <v>2</v>
      </c>
      <c r="I112" s="146"/>
      <c r="J112" s="147">
        <f>ROUND(I112*H112,2)</f>
        <v>0</v>
      </c>
      <c r="K112" s="143" t="s">
        <v>3</v>
      </c>
      <c r="L112" s="35"/>
      <c r="M112" s="148" t="s">
        <v>3</v>
      </c>
      <c r="N112" s="149" t="s">
        <v>43</v>
      </c>
      <c r="O112" s="55"/>
      <c r="P112" s="150">
        <f>O112*H112</f>
        <v>0</v>
      </c>
      <c r="Q112" s="150">
        <v>0</v>
      </c>
      <c r="R112" s="150">
        <f>Q112*H112</f>
        <v>0</v>
      </c>
      <c r="S112" s="150">
        <v>0</v>
      </c>
      <c r="T112" s="151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2" t="s">
        <v>152</v>
      </c>
      <c r="AT112" s="152" t="s">
        <v>147</v>
      </c>
      <c r="AU112" s="152" t="s">
        <v>80</v>
      </c>
      <c r="AY112" s="19" t="s">
        <v>145</v>
      </c>
      <c r="BE112" s="153">
        <f>IF(N112="základní",J112,0)</f>
        <v>0</v>
      </c>
      <c r="BF112" s="153">
        <f>IF(N112="snížená",J112,0)</f>
        <v>0</v>
      </c>
      <c r="BG112" s="153">
        <f>IF(N112="zákl. přenesená",J112,0)</f>
        <v>0</v>
      </c>
      <c r="BH112" s="153">
        <f>IF(N112="sníž. přenesená",J112,0)</f>
        <v>0</v>
      </c>
      <c r="BI112" s="153">
        <f>IF(N112="nulová",J112,0)</f>
        <v>0</v>
      </c>
      <c r="BJ112" s="19" t="s">
        <v>80</v>
      </c>
      <c r="BK112" s="153">
        <f>ROUND(I112*H112,2)</f>
        <v>0</v>
      </c>
      <c r="BL112" s="19" t="s">
        <v>152</v>
      </c>
      <c r="BM112" s="152" t="s">
        <v>1613</v>
      </c>
    </row>
    <row r="113" spans="1:47" s="2" customFormat="1" ht="29.25">
      <c r="A113" s="34"/>
      <c r="B113" s="35"/>
      <c r="C113" s="34"/>
      <c r="D113" s="155" t="s">
        <v>202</v>
      </c>
      <c r="E113" s="34"/>
      <c r="F113" s="171" t="s">
        <v>1614</v>
      </c>
      <c r="G113" s="34"/>
      <c r="H113" s="34"/>
      <c r="I113" s="172"/>
      <c r="J113" s="34"/>
      <c r="K113" s="34"/>
      <c r="L113" s="35"/>
      <c r="M113" s="173"/>
      <c r="N113" s="174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202</v>
      </c>
      <c r="AU113" s="19" t="s">
        <v>80</v>
      </c>
    </row>
    <row r="114" spans="1:65" s="2" customFormat="1" ht="14.45" customHeight="1">
      <c r="A114" s="34"/>
      <c r="B114" s="140"/>
      <c r="C114" s="141" t="s">
        <v>243</v>
      </c>
      <c r="D114" s="141" t="s">
        <v>147</v>
      </c>
      <c r="E114" s="142" t="s">
        <v>1615</v>
      </c>
      <c r="F114" s="143" t="s">
        <v>1616</v>
      </c>
      <c r="G114" s="144" t="s">
        <v>1552</v>
      </c>
      <c r="H114" s="145">
        <v>1</v>
      </c>
      <c r="I114" s="146"/>
      <c r="J114" s="147">
        <f>ROUND(I114*H114,2)</f>
        <v>0</v>
      </c>
      <c r="K114" s="143" t="s">
        <v>3</v>
      </c>
      <c r="L114" s="35"/>
      <c r="M114" s="148" t="s">
        <v>3</v>
      </c>
      <c r="N114" s="149" t="s">
        <v>43</v>
      </c>
      <c r="O114" s="55"/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152</v>
      </c>
      <c r="AT114" s="152" t="s">
        <v>147</v>
      </c>
      <c r="AU114" s="152" t="s">
        <v>80</v>
      </c>
      <c r="AY114" s="19" t="s">
        <v>145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80</v>
      </c>
      <c r="BK114" s="153">
        <f>ROUND(I114*H114,2)</f>
        <v>0</v>
      </c>
      <c r="BL114" s="19" t="s">
        <v>152</v>
      </c>
      <c r="BM114" s="152" t="s">
        <v>1617</v>
      </c>
    </row>
    <row r="115" spans="1:47" s="2" customFormat="1" ht="29.25">
      <c r="A115" s="34"/>
      <c r="B115" s="35"/>
      <c r="C115" s="34"/>
      <c r="D115" s="155" t="s">
        <v>202</v>
      </c>
      <c r="E115" s="34"/>
      <c r="F115" s="171" t="s">
        <v>1618</v>
      </c>
      <c r="G115" s="34"/>
      <c r="H115" s="34"/>
      <c r="I115" s="172"/>
      <c r="J115" s="34"/>
      <c r="K115" s="34"/>
      <c r="L115" s="35"/>
      <c r="M115" s="173"/>
      <c r="N115" s="174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202</v>
      </c>
      <c r="AU115" s="19" t="s">
        <v>80</v>
      </c>
    </row>
    <row r="116" spans="1:65" s="2" customFormat="1" ht="24.2" customHeight="1">
      <c r="A116" s="34"/>
      <c r="B116" s="140"/>
      <c r="C116" s="141" t="s">
        <v>248</v>
      </c>
      <c r="D116" s="141" t="s">
        <v>147</v>
      </c>
      <c r="E116" s="142" t="s">
        <v>1619</v>
      </c>
      <c r="F116" s="143" t="s">
        <v>1620</v>
      </c>
      <c r="G116" s="144" t="s">
        <v>1552</v>
      </c>
      <c r="H116" s="145">
        <v>6</v>
      </c>
      <c r="I116" s="146"/>
      <c r="J116" s="147">
        <f>ROUND(I116*H116,2)</f>
        <v>0</v>
      </c>
      <c r="K116" s="143" t="s">
        <v>3</v>
      </c>
      <c r="L116" s="35"/>
      <c r="M116" s="148" t="s">
        <v>3</v>
      </c>
      <c r="N116" s="149" t="s">
        <v>43</v>
      </c>
      <c r="O116" s="55"/>
      <c r="P116" s="150">
        <f>O116*H116</f>
        <v>0</v>
      </c>
      <c r="Q116" s="150">
        <v>0</v>
      </c>
      <c r="R116" s="150">
        <f>Q116*H116</f>
        <v>0</v>
      </c>
      <c r="S116" s="150">
        <v>0</v>
      </c>
      <c r="T116" s="151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2" t="s">
        <v>152</v>
      </c>
      <c r="AT116" s="152" t="s">
        <v>147</v>
      </c>
      <c r="AU116" s="152" t="s">
        <v>80</v>
      </c>
      <c r="AY116" s="19" t="s">
        <v>145</v>
      </c>
      <c r="BE116" s="153">
        <f>IF(N116="základní",J116,0)</f>
        <v>0</v>
      </c>
      <c r="BF116" s="153">
        <f>IF(N116="snížená",J116,0)</f>
        <v>0</v>
      </c>
      <c r="BG116" s="153">
        <f>IF(N116="zákl. přenesená",J116,0)</f>
        <v>0</v>
      </c>
      <c r="BH116" s="153">
        <f>IF(N116="sníž. přenesená",J116,0)</f>
        <v>0</v>
      </c>
      <c r="BI116" s="153">
        <f>IF(N116="nulová",J116,0)</f>
        <v>0</v>
      </c>
      <c r="BJ116" s="19" t="s">
        <v>80</v>
      </c>
      <c r="BK116" s="153">
        <f>ROUND(I116*H116,2)</f>
        <v>0</v>
      </c>
      <c r="BL116" s="19" t="s">
        <v>152</v>
      </c>
      <c r="BM116" s="152" t="s">
        <v>1621</v>
      </c>
    </row>
    <row r="117" spans="1:47" s="2" customFormat="1" ht="29.25">
      <c r="A117" s="34"/>
      <c r="B117" s="35"/>
      <c r="C117" s="34"/>
      <c r="D117" s="155" t="s">
        <v>202</v>
      </c>
      <c r="E117" s="34"/>
      <c r="F117" s="171" t="s">
        <v>1622</v>
      </c>
      <c r="G117" s="34"/>
      <c r="H117" s="34"/>
      <c r="I117" s="172"/>
      <c r="J117" s="34"/>
      <c r="K117" s="34"/>
      <c r="L117" s="35"/>
      <c r="M117" s="173"/>
      <c r="N117" s="174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202</v>
      </c>
      <c r="AU117" s="19" t="s">
        <v>80</v>
      </c>
    </row>
    <row r="118" spans="1:65" s="2" customFormat="1" ht="24.2" customHeight="1">
      <c r="A118" s="34"/>
      <c r="B118" s="140"/>
      <c r="C118" s="141" t="s">
        <v>264</v>
      </c>
      <c r="D118" s="141" t="s">
        <v>147</v>
      </c>
      <c r="E118" s="142" t="s">
        <v>1623</v>
      </c>
      <c r="F118" s="143" t="s">
        <v>1624</v>
      </c>
      <c r="G118" s="144" t="s">
        <v>1552</v>
      </c>
      <c r="H118" s="145">
        <v>3</v>
      </c>
      <c r="I118" s="146"/>
      <c r="J118" s="147">
        <f>ROUND(I118*H118,2)</f>
        <v>0</v>
      </c>
      <c r="K118" s="143" t="s">
        <v>3</v>
      </c>
      <c r="L118" s="35"/>
      <c r="M118" s="148" t="s">
        <v>3</v>
      </c>
      <c r="N118" s="149" t="s">
        <v>43</v>
      </c>
      <c r="O118" s="55"/>
      <c r="P118" s="150">
        <f>O118*H118</f>
        <v>0</v>
      </c>
      <c r="Q118" s="150">
        <v>0</v>
      </c>
      <c r="R118" s="150">
        <f>Q118*H118</f>
        <v>0</v>
      </c>
      <c r="S118" s="150">
        <v>0</v>
      </c>
      <c r="T118" s="151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2" t="s">
        <v>152</v>
      </c>
      <c r="AT118" s="152" t="s">
        <v>147</v>
      </c>
      <c r="AU118" s="152" t="s">
        <v>80</v>
      </c>
      <c r="AY118" s="19" t="s">
        <v>145</v>
      </c>
      <c r="BE118" s="153">
        <f>IF(N118="základní",J118,0)</f>
        <v>0</v>
      </c>
      <c r="BF118" s="153">
        <f>IF(N118="snížená",J118,0)</f>
        <v>0</v>
      </c>
      <c r="BG118" s="153">
        <f>IF(N118="zákl. přenesená",J118,0)</f>
        <v>0</v>
      </c>
      <c r="BH118" s="153">
        <f>IF(N118="sníž. přenesená",J118,0)</f>
        <v>0</v>
      </c>
      <c r="BI118" s="153">
        <f>IF(N118="nulová",J118,0)</f>
        <v>0</v>
      </c>
      <c r="BJ118" s="19" t="s">
        <v>80</v>
      </c>
      <c r="BK118" s="153">
        <f>ROUND(I118*H118,2)</f>
        <v>0</v>
      </c>
      <c r="BL118" s="19" t="s">
        <v>152</v>
      </c>
      <c r="BM118" s="152" t="s">
        <v>1625</v>
      </c>
    </row>
    <row r="119" spans="1:47" s="2" customFormat="1" ht="29.25">
      <c r="A119" s="34"/>
      <c r="B119" s="35"/>
      <c r="C119" s="34"/>
      <c r="D119" s="155" t="s">
        <v>202</v>
      </c>
      <c r="E119" s="34"/>
      <c r="F119" s="171" t="s">
        <v>1626</v>
      </c>
      <c r="G119" s="34"/>
      <c r="H119" s="34"/>
      <c r="I119" s="172"/>
      <c r="J119" s="34"/>
      <c r="K119" s="34"/>
      <c r="L119" s="35"/>
      <c r="M119" s="173"/>
      <c r="N119" s="174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202</v>
      </c>
      <c r="AU119" s="19" t="s">
        <v>80</v>
      </c>
    </row>
    <row r="120" spans="1:65" s="2" customFormat="1" ht="24.2" customHeight="1">
      <c r="A120" s="34"/>
      <c r="B120" s="140"/>
      <c r="C120" s="141" t="s">
        <v>271</v>
      </c>
      <c r="D120" s="141" t="s">
        <v>147</v>
      </c>
      <c r="E120" s="142" t="s">
        <v>1627</v>
      </c>
      <c r="F120" s="143" t="s">
        <v>1628</v>
      </c>
      <c r="G120" s="144" t="s">
        <v>1552</v>
      </c>
      <c r="H120" s="145">
        <v>4</v>
      </c>
      <c r="I120" s="146"/>
      <c r="J120" s="147">
        <f>ROUND(I120*H120,2)</f>
        <v>0</v>
      </c>
      <c r="K120" s="143" t="s">
        <v>3</v>
      </c>
      <c r="L120" s="35"/>
      <c r="M120" s="148" t="s">
        <v>3</v>
      </c>
      <c r="N120" s="149" t="s">
        <v>43</v>
      </c>
      <c r="O120" s="55"/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152</v>
      </c>
      <c r="AT120" s="152" t="s">
        <v>147</v>
      </c>
      <c r="AU120" s="152" t="s">
        <v>80</v>
      </c>
      <c r="AY120" s="19" t="s">
        <v>145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80</v>
      </c>
      <c r="BK120" s="153">
        <f>ROUND(I120*H120,2)</f>
        <v>0</v>
      </c>
      <c r="BL120" s="19" t="s">
        <v>152</v>
      </c>
      <c r="BM120" s="152" t="s">
        <v>1629</v>
      </c>
    </row>
    <row r="121" spans="1:47" s="2" customFormat="1" ht="29.25">
      <c r="A121" s="34"/>
      <c r="B121" s="35"/>
      <c r="C121" s="34"/>
      <c r="D121" s="155" t="s">
        <v>202</v>
      </c>
      <c r="E121" s="34"/>
      <c r="F121" s="171" t="s">
        <v>1630</v>
      </c>
      <c r="G121" s="34"/>
      <c r="H121" s="34"/>
      <c r="I121" s="172"/>
      <c r="J121" s="34"/>
      <c r="K121" s="34"/>
      <c r="L121" s="35"/>
      <c r="M121" s="173"/>
      <c r="N121" s="174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202</v>
      </c>
      <c r="AU121" s="19" t="s">
        <v>80</v>
      </c>
    </row>
    <row r="122" spans="1:65" s="2" customFormat="1" ht="14.45" customHeight="1">
      <c r="A122" s="34"/>
      <c r="B122" s="140"/>
      <c r="C122" s="141" t="s">
        <v>8</v>
      </c>
      <c r="D122" s="141" t="s">
        <v>147</v>
      </c>
      <c r="E122" s="142" t="s">
        <v>1631</v>
      </c>
      <c r="F122" s="143" t="s">
        <v>1632</v>
      </c>
      <c r="G122" s="144" t="s">
        <v>1552</v>
      </c>
      <c r="H122" s="145">
        <v>2</v>
      </c>
      <c r="I122" s="146"/>
      <c r="J122" s="147">
        <f>ROUND(I122*H122,2)</f>
        <v>0</v>
      </c>
      <c r="K122" s="143" t="s">
        <v>3</v>
      </c>
      <c r="L122" s="35"/>
      <c r="M122" s="148" t="s">
        <v>3</v>
      </c>
      <c r="N122" s="149" t="s">
        <v>43</v>
      </c>
      <c r="O122" s="55"/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2" t="s">
        <v>152</v>
      </c>
      <c r="AT122" s="152" t="s">
        <v>147</v>
      </c>
      <c r="AU122" s="152" t="s">
        <v>80</v>
      </c>
      <c r="AY122" s="19" t="s">
        <v>145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9" t="s">
        <v>80</v>
      </c>
      <c r="BK122" s="153">
        <f>ROUND(I122*H122,2)</f>
        <v>0</v>
      </c>
      <c r="BL122" s="19" t="s">
        <v>152</v>
      </c>
      <c r="BM122" s="152" t="s">
        <v>1633</v>
      </c>
    </row>
    <row r="123" spans="1:47" s="2" customFormat="1" ht="29.25">
      <c r="A123" s="34"/>
      <c r="B123" s="35"/>
      <c r="C123" s="34"/>
      <c r="D123" s="155" t="s">
        <v>202</v>
      </c>
      <c r="E123" s="34"/>
      <c r="F123" s="171" t="s">
        <v>1634</v>
      </c>
      <c r="G123" s="34"/>
      <c r="H123" s="34"/>
      <c r="I123" s="172"/>
      <c r="J123" s="34"/>
      <c r="K123" s="34"/>
      <c r="L123" s="35"/>
      <c r="M123" s="173"/>
      <c r="N123" s="174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202</v>
      </c>
      <c r="AU123" s="19" t="s">
        <v>80</v>
      </c>
    </row>
    <row r="124" spans="1:65" s="2" customFormat="1" ht="14.45" customHeight="1">
      <c r="A124" s="34"/>
      <c r="B124" s="140"/>
      <c r="C124" s="141" t="s">
        <v>282</v>
      </c>
      <c r="D124" s="141" t="s">
        <v>147</v>
      </c>
      <c r="E124" s="142" t="s">
        <v>1635</v>
      </c>
      <c r="F124" s="143" t="s">
        <v>1636</v>
      </c>
      <c r="G124" s="144" t="s">
        <v>1552</v>
      </c>
      <c r="H124" s="145">
        <v>2</v>
      </c>
      <c r="I124" s="146"/>
      <c r="J124" s="147">
        <f>ROUND(I124*H124,2)</f>
        <v>0</v>
      </c>
      <c r="K124" s="143" t="s">
        <v>3</v>
      </c>
      <c r="L124" s="35"/>
      <c r="M124" s="148" t="s">
        <v>3</v>
      </c>
      <c r="N124" s="149" t="s">
        <v>43</v>
      </c>
      <c r="O124" s="55"/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2" t="s">
        <v>152</v>
      </c>
      <c r="AT124" s="152" t="s">
        <v>147</v>
      </c>
      <c r="AU124" s="152" t="s">
        <v>80</v>
      </c>
      <c r="AY124" s="19" t="s">
        <v>145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9" t="s">
        <v>80</v>
      </c>
      <c r="BK124" s="153">
        <f>ROUND(I124*H124,2)</f>
        <v>0</v>
      </c>
      <c r="BL124" s="19" t="s">
        <v>152</v>
      </c>
      <c r="BM124" s="152" t="s">
        <v>1637</v>
      </c>
    </row>
    <row r="125" spans="1:47" s="2" customFormat="1" ht="29.25">
      <c r="A125" s="34"/>
      <c r="B125" s="35"/>
      <c r="C125" s="34"/>
      <c r="D125" s="155" t="s">
        <v>202</v>
      </c>
      <c r="E125" s="34"/>
      <c r="F125" s="171" t="s">
        <v>1638</v>
      </c>
      <c r="G125" s="34"/>
      <c r="H125" s="34"/>
      <c r="I125" s="172"/>
      <c r="J125" s="34"/>
      <c r="K125" s="34"/>
      <c r="L125" s="35"/>
      <c r="M125" s="173"/>
      <c r="N125" s="174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202</v>
      </c>
      <c r="AU125" s="19" t="s">
        <v>80</v>
      </c>
    </row>
    <row r="126" spans="1:65" s="2" customFormat="1" ht="24.2" customHeight="1">
      <c r="A126" s="34"/>
      <c r="B126" s="140"/>
      <c r="C126" s="141" t="s">
        <v>288</v>
      </c>
      <c r="D126" s="141" t="s">
        <v>147</v>
      </c>
      <c r="E126" s="142" t="s">
        <v>1639</v>
      </c>
      <c r="F126" s="143" t="s">
        <v>1640</v>
      </c>
      <c r="G126" s="144" t="s">
        <v>1552</v>
      </c>
      <c r="H126" s="145">
        <v>2</v>
      </c>
      <c r="I126" s="146"/>
      <c r="J126" s="147">
        <f>ROUND(I126*H126,2)</f>
        <v>0</v>
      </c>
      <c r="K126" s="143" t="s">
        <v>3</v>
      </c>
      <c r="L126" s="35"/>
      <c r="M126" s="148" t="s">
        <v>3</v>
      </c>
      <c r="N126" s="149" t="s">
        <v>43</v>
      </c>
      <c r="O126" s="55"/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2" t="s">
        <v>152</v>
      </c>
      <c r="AT126" s="152" t="s">
        <v>147</v>
      </c>
      <c r="AU126" s="152" t="s">
        <v>80</v>
      </c>
      <c r="AY126" s="19" t="s">
        <v>145</v>
      </c>
      <c r="BE126" s="153">
        <f>IF(N126="základní",J126,0)</f>
        <v>0</v>
      </c>
      <c r="BF126" s="153">
        <f>IF(N126="snížená",J126,0)</f>
        <v>0</v>
      </c>
      <c r="BG126" s="153">
        <f>IF(N126="zákl. přenesená",J126,0)</f>
        <v>0</v>
      </c>
      <c r="BH126" s="153">
        <f>IF(N126="sníž. přenesená",J126,0)</f>
        <v>0</v>
      </c>
      <c r="BI126" s="153">
        <f>IF(N126="nulová",J126,0)</f>
        <v>0</v>
      </c>
      <c r="BJ126" s="19" t="s">
        <v>80</v>
      </c>
      <c r="BK126" s="153">
        <f>ROUND(I126*H126,2)</f>
        <v>0</v>
      </c>
      <c r="BL126" s="19" t="s">
        <v>152</v>
      </c>
      <c r="BM126" s="152" t="s">
        <v>1641</v>
      </c>
    </row>
    <row r="127" spans="1:47" s="2" customFormat="1" ht="29.25">
      <c r="A127" s="34"/>
      <c r="B127" s="35"/>
      <c r="C127" s="34"/>
      <c r="D127" s="155" t="s">
        <v>202</v>
      </c>
      <c r="E127" s="34"/>
      <c r="F127" s="171" t="s">
        <v>1642</v>
      </c>
      <c r="G127" s="34"/>
      <c r="H127" s="34"/>
      <c r="I127" s="172"/>
      <c r="J127" s="34"/>
      <c r="K127" s="34"/>
      <c r="L127" s="35"/>
      <c r="M127" s="173"/>
      <c r="N127" s="174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202</v>
      </c>
      <c r="AU127" s="19" t="s">
        <v>80</v>
      </c>
    </row>
    <row r="128" spans="1:65" s="2" customFormat="1" ht="24.2" customHeight="1">
      <c r="A128" s="34"/>
      <c r="B128" s="140"/>
      <c r="C128" s="141" t="s">
        <v>292</v>
      </c>
      <c r="D128" s="141" t="s">
        <v>147</v>
      </c>
      <c r="E128" s="142" t="s">
        <v>1643</v>
      </c>
      <c r="F128" s="143" t="s">
        <v>1644</v>
      </c>
      <c r="G128" s="144" t="s">
        <v>1552</v>
      </c>
      <c r="H128" s="145">
        <v>4</v>
      </c>
      <c r="I128" s="146"/>
      <c r="J128" s="147">
        <f>ROUND(I128*H128,2)</f>
        <v>0</v>
      </c>
      <c r="K128" s="143" t="s">
        <v>3</v>
      </c>
      <c r="L128" s="35"/>
      <c r="M128" s="148" t="s">
        <v>3</v>
      </c>
      <c r="N128" s="149" t="s">
        <v>43</v>
      </c>
      <c r="O128" s="55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152</v>
      </c>
      <c r="AT128" s="152" t="s">
        <v>147</v>
      </c>
      <c r="AU128" s="152" t="s">
        <v>80</v>
      </c>
      <c r="AY128" s="19" t="s">
        <v>145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9" t="s">
        <v>80</v>
      </c>
      <c r="BK128" s="153">
        <f>ROUND(I128*H128,2)</f>
        <v>0</v>
      </c>
      <c r="BL128" s="19" t="s">
        <v>152</v>
      </c>
      <c r="BM128" s="152" t="s">
        <v>1645</v>
      </c>
    </row>
    <row r="129" spans="1:47" s="2" customFormat="1" ht="29.25">
      <c r="A129" s="34"/>
      <c r="B129" s="35"/>
      <c r="C129" s="34"/>
      <c r="D129" s="155" t="s">
        <v>202</v>
      </c>
      <c r="E129" s="34"/>
      <c r="F129" s="171" t="s">
        <v>1646</v>
      </c>
      <c r="G129" s="34"/>
      <c r="H129" s="34"/>
      <c r="I129" s="172"/>
      <c r="J129" s="34"/>
      <c r="K129" s="34"/>
      <c r="L129" s="35"/>
      <c r="M129" s="173"/>
      <c r="N129" s="174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202</v>
      </c>
      <c r="AU129" s="19" t="s">
        <v>80</v>
      </c>
    </row>
    <row r="130" spans="1:65" s="2" customFormat="1" ht="24.2" customHeight="1">
      <c r="A130" s="34"/>
      <c r="B130" s="140"/>
      <c r="C130" s="141" t="s">
        <v>300</v>
      </c>
      <c r="D130" s="141" t="s">
        <v>147</v>
      </c>
      <c r="E130" s="142" t="s">
        <v>1647</v>
      </c>
      <c r="F130" s="143" t="s">
        <v>1648</v>
      </c>
      <c r="G130" s="144" t="s">
        <v>1552</v>
      </c>
      <c r="H130" s="145">
        <v>1</v>
      </c>
      <c r="I130" s="146"/>
      <c r="J130" s="147">
        <f>ROUND(I130*H130,2)</f>
        <v>0</v>
      </c>
      <c r="K130" s="143" t="s">
        <v>3</v>
      </c>
      <c r="L130" s="35"/>
      <c r="M130" s="148" t="s">
        <v>3</v>
      </c>
      <c r="N130" s="149" t="s">
        <v>43</v>
      </c>
      <c r="O130" s="55"/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2" t="s">
        <v>152</v>
      </c>
      <c r="AT130" s="152" t="s">
        <v>147</v>
      </c>
      <c r="AU130" s="152" t="s">
        <v>80</v>
      </c>
      <c r="AY130" s="19" t="s">
        <v>145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9" t="s">
        <v>80</v>
      </c>
      <c r="BK130" s="153">
        <f>ROUND(I130*H130,2)</f>
        <v>0</v>
      </c>
      <c r="BL130" s="19" t="s">
        <v>152</v>
      </c>
      <c r="BM130" s="152" t="s">
        <v>1649</v>
      </c>
    </row>
    <row r="131" spans="1:47" s="2" customFormat="1" ht="29.25">
      <c r="A131" s="34"/>
      <c r="B131" s="35"/>
      <c r="C131" s="34"/>
      <c r="D131" s="155" t="s">
        <v>202</v>
      </c>
      <c r="E131" s="34"/>
      <c r="F131" s="171" t="s">
        <v>1650</v>
      </c>
      <c r="G131" s="34"/>
      <c r="H131" s="34"/>
      <c r="I131" s="172"/>
      <c r="J131" s="34"/>
      <c r="K131" s="34"/>
      <c r="L131" s="35"/>
      <c r="M131" s="173"/>
      <c r="N131" s="174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202</v>
      </c>
      <c r="AU131" s="19" t="s">
        <v>80</v>
      </c>
    </row>
    <row r="132" spans="1:65" s="2" customFormat="1" ht="14.45" customHeight="1">
      <c r="A132" s="34"/>
      <c r="B132" s="140"/>
      <c r="C132" s="141" t="s">
        <v>307</v>
      </c>
      <c r="D132" s="141" t="s">
        <v>147</v>
      </c>
      <c r="E132" s="142" t="s">
        <v>1651</v>
      </c>
      <c r="F132" s="143" t="s">
        <v>1652</v>
      </c>
      <c r="G132" s="144" t="s">
        <v>1552</v>
      </c>
      <c r="H132" s="145">
        <v>2</v>
      </c>
      <c r="I132" s="146"/>
      <c r="J132" s="147">
        <f>ROUND(I132*H132,2)</f>
        <v>0</v>
      </c>
      <c r="K132" s="143" t="s">
        <v>3</v>
      </c>
      <c r="L132" s="35"/>
      <c r="M132" s="148" t="s">
        <v>3</v>
      </c>
      <c r="N132" s="149" t="s">
        <v>43</v>
      </c>
      <c r="O132" s="55"/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2" t="s">
        <v>152</v>
      </c>
      <c r="AT132" s="152" t="s">
        <v>147</v>
      </c>
      <c r="AU132" s="152" t="s">
        <v>80</v>
      </c>
      <c r="AY132" s="19" t="s">
        <v>145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9" t="s">
        <v>80</v>
      </c>
      <c r="BK132" s="153">
        <f>ROUND(I132*H132,2)</f>
        <v>0</v>
      </c>
      <c r="BL132" s="19" t="s">
        <v>152</v>
      </c>
      <c r="BM132" s="152" t="s">
        <v>1653</v>
      </c>
    </row>
    <row r="133" spans="1:47" s="2" customFormat="1" ht="19.5">
      <c r="A133" s="34"/>
      <c r="B133" s="35"/>
      <c r="C133" s="34"/>
      <c r="D133" s="155" t="s">
        <v>202</v>
      </c>
      <c r="E133" s="34"/>
      <c r="F133" s="171" t="s">
        <v>1654</v>
      </c>
      <c r="G133" s="34"/>
      <c r="H133" s="34"/>
      <c r="I133" s="172"/>
      <c r="J133" s="34"/>
      <c r="K133" s="34"/>
      <c r="L133" s="35"/>
      <c r="M133" s="173"/>
      <c r="N133" s="174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202</v>
      </c>
      <c r="AU133" s="19" t="s">
        <v>80</v>
      </c>
    </row>
    <row r="134" spans="1:65" s="2" customFormat="1" ht="14.45" customHeight="1">
      <c r="A134" s="34"/>
      <c r="B134" s="140"/>
      <c r="C134" s="141" t="s">
        <v>312</v>
      </c>
      <c r="D134" s="141" t="s">
        <v>147</v>
      </c>
      <c r="E134" s="142" t="s">
        <v>1655</v>
      </c>
      <c r="F134" s="143" t="s">
        <v>1656</v>
      </c>
      <c r="G134" s="144" t="s">
        <v>251</v>
      </c>
      <c r="H134" s="145">
        <v>1</v>
      </c>
      <c r="I134" s="146"/>
      <c r="J134" s="147">
        <f>ROUND(I134*H134,2)</f>
        <v>0</v>
      </c>
      <c r="K134" s="143" t="s">
        <v>3</v>
      </c>
      <c r="L134" s="35"/>
      <c r="M134" s="148" t="s">
        <v>3</v>
      </c>
      <c r="N134" s="149" t="s">
        <v>43</v>
      </c>
      <c r="O134" s="55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152</v>
      </c>
      <c r="AT134" s="152" t="s">
        <v>147</v>
      </c>
      <c r="AU134" s="152" t="s">
        <v>80</v>
      </c>
      <c r="AY134" s="19" t="s">
        <v>145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9" t="s">
        <v>80</v>
      </c>
      <c r="BK134" s="153">
        <f>ROUND(I134*H134,2)</f>
        <v>0</v>
      </c>
      <c r="BL134" s="19" t="s">
        <v>152</v>
      </c>
      <c r="BM134" s="152" t="s">
        <v>1657</v>
      </c>
    </row>
    <row r="135" spans="1:47" s="2" customFormat="1" ht="19.5">
      <c r="A135" s="34"/>
      <c r="B135" s="35"/>
      <c r="C135" s="34"/>
      <c r="D135" s="155" t="s">
        <v>202</v>
      </c>
      <c r="E135" s="34"/>
      <c r="F135" s="171" t="s">
        <v>1561</v>
      </c>
      <c r="G135" s="34"/>
      <c r="H135" s="34"/>
      <c r="I135" s="172"/>
      <c r="J135" s="34"/>
      <c r="K135" s="34"/>
      <c r="L135" s="35"/>
      <c r="M135" s="173"/>
      <c r="N135" s="174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202</v>
      </c>
      <c r="AU135" s="19" t="s">
        <v>80</v>
      </c>
    </row>
    <row r="136" spans="1:65" s="2" customFormat="1" ht="14.45" customHeight="1">
      <c r="A136" s="34"/>
      <c r="B136" s="140"/>
      <c r="C136" s="141" t="s">
        <v>319</v>
      </c>
      <c r="D136" s="141" t="s">
        <v>147</v>
      </c>
      <c r="E136" s="142" t="s">
        <v>1658</v>
      </c>
      <c r="F136" s="143" t="s">
        <v>1563</v>
      </c>
      <c r="G136" s="144" t="s">
        <v>251</v>
      </c>
      <c r="H136" s="145">
        <v>1</v>
      </c>
      <c r="I136" s="146"/>
      <c r="J136" s="147">
        <f>ROUND(I136*H136,2)</f>
        <v>0</v>
      </c>
      <c r="K136" s="143" t="s">
        <v>3</v>
      </c>
      <c r="L136" s="35"/>
      <c r="M136" s="148" t="s">
        <v>3</v>
      </c>
      <c r="N136" s="149" t="s">
        <v>43</v>
      </c>
      <c r="O136" s="55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2" t="s">
        <v>152</v>
      </c>
      <c r="AT136" s="152" t="s">
        <v>147</v>
      </c>
      <c r="AU136" s="152" t="s">
        <v>80</v>
      </c>
      <c r="AY136" s="19" t="s">
        <v>145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9" t="s">
        <v>80</v>
      </c>
      <c r="BK136" s="153">
        <f>ROUND(I136*H136,2)</f>
        <v>0</v>
      </c>
      <c r="BL136" s="19" t="s">
        <v>152</v>
      </c>
      <c r="BM136" s="152" t="s">
        <v>1659</v>
      </c>
    </row>
    <row r="137" spans="1:47" s="2" customFormat="1" ht="39">
      <c r="A137" s="34"/>
      <c r="B137" s="35"/>
      <c r="C137" s="34"/>
      <c r="D137" s="155" t="s">
        <v>202</v>
      </c>
      <c r="E137" s="34"/>
      <c r="F137" s="171" t="s">
        <v>1564</v>
      </c>
      <c r="G137" s="34"/>
      <c r="H137" s="34"/>
      <c r="I137" s="172"/>
      <c r="J137" s="34"/>
      <c r="K137" s="34"/>
      <c r="L137" s="35"/>
      <c r="M137" s="209"/>
      <c r="N137" s="210"/>
      <c r="O137" s="185"/>
      <c r="P137" s="185"/>
      <c r="Q137" s="185"/>
      <c r="R137" s="185"/>
      <c r="S137" s="185"/>
      <c r="T137" s="211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202</v>
      </c>
      <c r="AU137" s="19" t="s">
        <v>80</v>
      </c>
    </row>
    <row r="138" spans="1:31" s="2" customFormat="1" ht="6.95" customHeight="1">
      <c r="A138" s="34"/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35"/>
      <c r="M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</sheetData>
  <autoFilter ref="C80:K13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97</v>
      </c>
      <c r="AZ2" s="90" t="s">
        <v>1660</v>
      </c>
      <c r="BA2" s="90" t="s">
        <v>1661</v>
      </c>
      <c r="BB2" s="90" t="s">
        <v>235</v>
      </c>
      <c r="BC2" s="90" t="s">
        <v>1662</v>
      </c>
      <c r="BD2" s="90" t="s">
        <v>82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1663</v>
      </c>
      <c r="BA3" s="90" t="s">
        <v>1664</v>
      </c>
      <c r="BB3" s="90" t="s">
        <v>111</v>
      </c>
      <c r="BC3" s="90" t="s">
        <v>1665</v>
      </c>
      <c r="BD3" s="90" t="s">
        <v>82</v>
      </c>
    </row>
    <row r="4" spans="2:56" s="1" customFormat="1" ht="24.95" customHeight="1">
      <c r="B4" s="22"/>
      <c r="D4" s="23" t="s">
        <v>115</v>
      </c>
      <c r="L4" s="22"/>
      <c r="M4" s="91" t="s">
        <v>11</v>
      </c>
      <c r="AT4" s="19" t="s">
        <v>4</v>
      </c>
      <c r="AZ4" s="90" t="s">
        <v>1666</v>
      </c>
      <c r="BA4" s="90" t="s">
        <v>1667</v>
      </c>
      <c r="BB4" s="90" t="s">
        <v>235</v>
      </c>
      <c r="BC4" s="90" t="s">
        <v>1668</v>
      </c>
      <c r="BD4" s="90" t="s">
        <v>82</v>
      </c>
    </row>
    <row r="5" spans="2:56" s="1" customFormat="1" ht="6.95" customHeight="1">
      <c r="B5" s="22"/>
      <c r="L5" s="22"/>
      <c r="AZ5" s="90" t="s">
        <v>1669</v>
      </c>
      <c r="BA5" s="90" t="s">
        <v>1670</v>
      </c>
      <c r="BB5" s="90" t="s">
        <v>235</v>
      </c>
      <c r="BC5" s="90" t="s">
        <v>9</v>
      </c>
      <c r="BD5" s="90" t="s">
        <v>82</v>
      </c>
    </row>
    <row r="6" spans="2:56" s="1" customFormat="1" ht="12" customHeight="1">
      <c r="B6" s="22"/>
      <c r="D6" s="29" t="s">
        <v>17</v>
      </c>
      <c r="L6" s="22"/>
      <c r="AZ6" s="90" t="s">
        <v>49</v>
      </c>
      <c r="BA6" s="90" t="s">
        <v>1671</v>
      </c>
      <c r="BB6" s="90" t="s">
        <v>111</v>
      </c>
      <c r="BC6" s="90" t="s">
        <v>1672</v>
      </c>
      <c r="BD6" s="90" t="s">
        <v>82</v>
      </c>
    </row>
    <row r="7" spans="2:56" s="1" customFormat="1" ht="16.5" customHeight="1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  <c r="AZ7" s="90" t="s">
        <v>1341</v>
      </c>
      <c r="BA7" s="90" t="s">
        <v>1673</v>
      </c>
      <c r="BB7" s="90" t="s">
        <v>111</v>
      </c>
      <c r="BC7" s="90" t="s">
        <v>1674</v>
      </c>
      <c r="BD7" s="90" t="s">
        <v>82</v>
      </c>
    </row>
    <row r="8" spans="1:56" s="2" customFormat="1" ht="12" customHeight="1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90" t="s">
        <v>1675</v>
      </c>
      <c r="BA8" s="90" t="s">
        <v>1676</v>
      </c>
      <c r="BB8" s="90" t="s">
        <v>111</v>
      </c>
      <c r="BC8" s="90" t="s">
        <v>1677</v>
      </c>
      <c r="BD8" s="90" t="s">
        <v>82</v>
      </c>
    </row>
    <row r="9" spans="1:31" s="2" customFormat="1" ht="16.5" customHeight="1">
      <c r="A9" s="34"/>
      <c r="B9" s="35"/>
      <c r="C9" s="34"/>
      <c r="D9" s="34"/>
      <c r="E9" s="344" t="s">
        <v>1678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ROUND(J85,2)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ROUND((SUM(BE85:BE189)),2)</f>
        <v>0</v>
      </c>
      <c r="G33" s="34"/>
      <c r="H33" s="34"/>
      <c r="I33" s="99">
        <v>0.21</v>
      </c>
      <c r="J33" s="98">
        <f>ROUND(((SUM(BE85:BE189))*I33),2)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ROUND((SUM(BF85:BF189)),2)</f>
        <v>0</v>
      </c>
      <c r="G34" s="34"/>
      <c r="H34" s="34"/>
      <c r="I34" s="99">
        <v>0.15</v>
      </c>
      <c r="J34" s="98">
        <f>ROUND(((SUM(BF85:BF189))*I34),2)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ROUND((SUM(BG85:BG189)),2)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ROUND((SUM(BH85:BH189)),2)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ROUND((SUM(BI85:BI189)),2)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4" t="str">
        <f>E9</f>
        <v xml:space="preserve">06 - SO 06 - Venkovní potrubí 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Klášter Hradiště nad Jizerou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24.95" customHeight="1">
      <c r="B60" s="109"/>
      <c r="D60" s="110" t="s">
        <v>122</v>
      </c>
      <c r="E60" s="111"/>
      <c r="F60" s="111"/>
      <c r="G60" s="111"/>
      <c r="H60" s="111"/>
      <c r="I60" s="111"/>
      <c r="J60" s="112">
        <f>J86</f>
        <v>0</v>
      </c>
      <c r="L60" s="109"/>
    </row>
    <row r="61" spans="2:12" s="10" customFormat="1" ht="19.9" customHeight="1">
      <c r="B61" s="113"/>
      <c r="D61" s="114" t="s">
        <v>123</v>
      </c>
      <c r="E61" s="115"/>
      <c r="F61" s="115"/>
      <c r="G61" s="115"/>
      <c r="H61" s="115"/>
      <c r="I61" s="115"/>
      <c r="J61" s="116">
        <f>J87</f>
        <v>0</v>
      </c>
      <c r="L61" s="113"/>
    </row>
    <row r="62" spans="2:12" s="10" customFormat="1" ht="19.9" customHeight="1">
      <c r="B62" s="113"/>
      <c r="D62" s="114" t="s">
        <v>403</v>
      </c>
      <c r="E62" s="115"/>
      <c r="F62" s="115"/>
      <c r="G62" s="115"/>
      <c r="H62" s="115"/>
      <c r="I62" s="115"/>
      <c r="J62" s="116">
        <f>J113</f>
        <v>0</v>
      </c>
      <c r="L62" s="113"/>
    </row>
    <row r="63" spans="2:12" s="10" customFormat="1" ht="19.9" customHeight="1">
      <c r="B63" s="113"/>
      <c r="D63" s="114" t="s">
        <v>404</v>
      </c>
      <c r="E63" s="115"/>
      <c r="F63" s="115"/>
      <c r="G63" s="115"/>
      <c r="H63" s="115"/>
      <c r="I63" s="115"/>
      <c r="J63" s="116">
        <f>J121</f>
        <v>0</v>
      </c>
      <c r="L63" s="113"/>
    </row>
    <row r="64" spans="2:12" s="10" customFormat="1" ht="19.9" customHeight="1">
      <c r="B64" s="113"/>
      <c r="D64" s="114" t="s">
        <v>1679</v>
      </c>
      <c r="E64" s="115"/>
      <c r="F64" s="115"/>
      <c r="G64" s="115"/>
      <c r="H64" s="115"/>
      <c r="I64" s="115"/>
      <c r="J64" s="116">
        <f>J132</f>
        <v>0</v>
      </c>
      <c r="L64" s="113"/>
    </row>
    <row r="65" spans="2:12" s="10" customFormat="1" ht="19.9" customHeight="1">
      <c r="B65" s="113"/>
      <c r="D65" s="114" t="s">
        <v>1349</v>
      </c>
      <c r="E65" s="115"/>
      <c r="F65" s="115"/>
      <c r="G65" s="115"/>
      <c r="H65" s="115"/>
      <c r="I65" s="115"/>
      <c r="J65" s="116">
        <f>J188</f>
        <v>0</v>
      </c>
      <c r="L65" s="113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130</v>
      </c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65" t="str">
        <f>E7</f>
        <v>Klášter Hradiště, vodojem - stavební úpravy</v>
      </c>
      <c r="F75" s="366"/>
      <c r="G75" s="366"/>
      <c r="H75" s="366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116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44" t="str">
        <f>E9</f>
        <v xml:space="preserve">06 - SO 06 - Venkovní potrubí </v>
      </c>
      <c r="F77" s="364"/>
      <c r="G77" s="364"/>
      <c r="H77" s="364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Klášter Hradiště nad Jizerou</v>
      </c>
      <c r="G79" s="34"/>
      <c r="H79" s="34"/>
      <c r="I79" s="29" t="s">
        <v>23</v>
      </c>
      <c r="J79" s="52" t="str">
        <f>IF(J12="","",J12)</f>
        <v>27. 11. 2021</v>
      </c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40.15" customHeight="1">
      <c r="A81" s="34"/>
      <c r="B81" s="35"/>
      <c r="C81" s="29" t="s">
        <v>25</v>
      </c>
      <c r="D81" s="34"/>
      <c r="E81" s="34"/>
      <c r="F81" s="27" t="str">
        <f>E15</f>
        <v>VaK Mladá Boleslav, a.s.</v>
      </c>
      <c r="G81" s="34"/>
      <c r="H81" s="34"/>
      <c r="I81" s="29" t="s">
        <v>31</v>
      </c>
      <c r="J81" s="32" t="str">
        <f>E21</f>
        <v>Vodohospodářské inženýrské služby, a.s.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29</v>
      </c>
      <c r="D82" s="34"/>
      <c r="E82" s="34"/>
      <c r="F82" s="27" t="str">
        <f>IF(E18="","",E18)</f>
        <v>Vyplň údaj</v>
      </c>
      <c r="G82" s="34"/>
      <c r="H82" s="34"/>
      <c r="I82" s="29" t="s">
        <v>34</v>
      </c>
      <c r="J82" s="32" t="str">
        <f>E24</f>
        <v>Ing. Josef Němeček</v>
      </c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17"/>
      <c r="B84" s="118"/>
      <c r="C84" s="119" t="s">
        <v>131</v>
      </c>
      <c r="D84" s="120" t="s">
        <v>57</v>
      </c>
      <c r="E84" s="120" t="s">
        <v>53</v>
      </c>
      <c r="F84" s="120" t="s">
        <v>54</v>
      </c>
      <c r="G84" s="120" t="s">
        <v>132</v>
      </c>
      <c r="H84" s="120" t="s">
        <v>133</v>
      </c>
      <c r="I84" s="120" t="s">
        <v>134</v>
      </c>
      <c r="J84" s="120" t="s">
        <v>120</v>
      </c>
      <c r="K84" s="121" t="s">
        <v>135</v>
      </c>
      <c r="L84" s="122"/>
      <c r="M84" s="59" t="s">
        <v>3</v>
      </c>
      <c r="N84" s="60" t="s">
        <v>42</v>
      </c>
      <c r="O84" s="60" t="s">
        <v>136</v>
      </c>
      <c r="P84" s="60" t="s">
        <v>137</v>
      </c>
      <c r="Q84" s="60" t="s">
        <v>138</v>
      </c>
      <c r="R84" s="60" t="s">
        <v>139</v>
      </c>
      <c r="S84" s="60" t="s">
        <v>140</v>
      </c>
      <c r="T84" s="61" t="s">
        <v>141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63" s="2" customFormat="1" ht="22.9" customHeight="1">
      <c r="A85" s="34"/>
      <c r="B85" s="35"/>
      <c r="C85" s="66" t="s">
        <v>142</v>
      </c>
      <c r="D85" s="34"/>
      <c r="E85" s="34"/>
      <c r="F85" s="34"/>
      <c r="G85" s="34"/>
      <c r="H85" s="34"/>
      <c r="I85" s="34"/>
      <c r="J85" s="123">
        <f>BK85</f>
        <v>0</v>
      </c>
      <c r="K85" s="34"/>
      <c r="L85" s="35"/>
      <c r="M85" s="62"/>
      <c r="N85" s="53"/>
      <c r="O85" s="63"/>
      <c r="P85" s="124">
        <f>P86</f>
        <v>0</v>
      </c>
      <c r="Q85" s="63"/>
      <c r="R85" s="124">
        <f>R86</f>
        <v>2.9754134800000003</v>
      </c>
      <c r="S85" s="63"/>
      <c r="T85" s="125">
        <f>T86</f>
        <v>0.21100000000000002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71</v>
      </c>
      <c r="AU85" s="19" t="s">
        <v>121</v>
      </c>
      <c r="BK85" s="126">
        <f>BK86</f>
        <v>0</v>
      </c>
    </row>
    <row r="86" spans="2:63" s="12" customFormat="1" ht="25.9" customHeight="1">
      <c r="B86" s="127"/>
      <c r="D86" s="128" t="s">
        <v>71</v>
      </c>
      <c r="E86" s="129" t="s">
        <v>143</v>
      </c>
      <c r="F86" s="129" t="s">
        <v>144</v>
      </c>
      <c r="I86" s="130"/>
      <c r="J86" s="131">
        <f>BK86</f>
        <v>0</v>
      </c>
      <c r="L86" s="127"/>
      <c r="M86" s="132"/>
      <c r="N86" s="133"/>
      <c r="O86" s="133"/>
      <c r="P86" s="134">
        <f>P87+P113+P121+P132+P188</f>
        <v>0</v>
      </c>
      <c r="Q86" s="133"/>
      <c r="R86" s="134">
        <f>R87+R113+R121+R132+R188</f>
        <v>2.9754134800000003</v>
      </c>
      <c r="S86" s="133"/>
      <c r="T86" s="135">
        <f>T87+T113+T121+T132+T188</f>
        <v>0.21100000000000002</v>
      </c>
      <c r="AR86" s="128" t="s">
        <v>80</v>
      </c>
      <c r="AT86" s="136" t="s">
        <v>71</v>
      </c>
      <c r="AU86" s="136" t="s">
        <v>72</v>
      </c>
      <c r="AY86" s="128" t="s">
        <v>145</v>
      </c>
      <c r="BK86" s="137">
        <f>BK87+BK113+BK121+BK132+BK188</f>
        <v>0</v>
      </c>
    </row>
    <row r="87" spans="2:63" s="12" customFormat="1" ht="22.9" customHeight="1">
      <c r="B87" s="127"/>
      <c r="D87" s="128" t="s">
        <v>71</v>
      </c>
      <c r="E87" s="138" t="s">
        <v>80</v>
      </c>
      <c r="F87" s="138" t="s">
        <v>146</v>
      </c>
      <c r="I87" s="130"/>
      <c r="J87" s="139">
        <f>BK87</f>
        <v>0</v>
      </c>
      <c r="L87" s="127"/>
      <c r="M87" s="132"/>
      <c r="N87" s="133"/>
      <c r="O87" s="133"/>
      <c r="P87" s="134">
        <f>SUM(P88:P112)</f>
        <v>0</v>
      </c>
      <c r="Q87" s="133"/>
      <c r="R87" s="134">
        <f>SUM(R88:R112)</f>
        <v>0.03528</v>
      </c>
      <c r="S87" s="133"/>
      <c r="T87" s="135">
        <f>SUM(T88:T112)</f>
        <v>0</v>
      </c>
      <c r="AR87" s="128" t="s">
        <v>80</v>
      </c>
      <c r="AT87" s="136" t="s">
        <v>71</v>
      </c>
      <c r="AU87" s="136" t="s">
        <v>80</v>
      </c>
      <c r="AY87" s="128" t="s">
        <v>145</v>
      </c>
      <c r="BK87" s="137">
        <f>SUM(BK88:BK112)</f>
        <v>0</v>
      </c>
    </row>
    <row r="88" spans="1:65" s="2" customFormat="1" ht="49.15" customHeight="1">
      <c r="A88" s="34"/>
      <c r="B88" s="140"/>
      <c r="C88" s="141" t="s">
        <v>80</v>
      </c>
      <c r="D88" s="141" t="s">
        <v>147</v>
      </c>
      <c r="E88" s="142" t="s">
        <v>1680</v>
      </c>
      <c r="F88" s="143" t="s">
        <v>1681</v>
      </c>
      <c r="G88" s="144" t="s">
        <v>111</v>
      </c>
      <c r="H88" s="145">
        <v>4.147</v>
      </c>
      <c r="I88" s="146"/>
      <c r="J88" s="147">
        <f>ROUND(I88*H88,2)</f>
        <v>0</v>
      </c>
      <c r="K88" s="143" t="s">
        <v>151</v>
      </c>
      <c r="L88" s="35"/>
      <c r="M88" s="148" t="s">
        <v>3</v>
      </c>
      <c r="N88" s="149" t="s">
        <v>43</v>
      </c>
      <c r="O88" s="55"/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51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152</v>
      </c>
      <c r="AT88" s="152" t="s">
        <v>147</v>
      </c>
      <c r="AU88" s="152" t="s">
        <v>82</v>
      </c>
      <c r="AY88" s="19" t="s">
        <v>145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19" t="s">
        <v>80</v>
      </c>
      <c r="BK88" s="153">
        <f>ROUND(I88*H88,2)</f>
        <v>0</v>
      </c>
      <c r="BL88" s="19" t="s">
        <v>152</v>
      </c>
      <c r="BM88" s="152" t="s">
        <v>1682</v>
      </c>
    </row>
    <row r="89" spans="2:51" s="13" customFormat="1" ht="12">
      <c r="B89" s="154"/>
      <c r="D89" s="155" t="s">
        <v>154</v>
      </c>
      <c r="E89" s="156" t="s">
        <v>3</v>
      </c>
      <c r="F89" s="157" t="s">
        <v>1683</v>
      </c>
      <c r="H89" s="158">
        <v>4.147</v>
      </c>
      <c r="I89" s="159"/>
      <c r="L89" s="154"/>
      <c r="M89" s="160"/>
      <c r="N89" s="161"/>
      <c r="O89" s="161"/>
      <c r="P89" s="161"/>
      <c r="Q89" s="161"/>
      <c r="R89" s="161"/>
      <c r="S89" s="161"/>
      <c r="T89" s="162"/>
      <c r="AT89" s="156" t="s">
        <v>154</v>
      </c>
      <c r="AU89" s="156" t="s">
        <v>82</v>
      </c>
      <c r="AV89" s="13" t="s">
        <v>82</v>
      </c>
      <c r="AW89" s="13" t="s">
        <v>33</v>
      </c>
      <c r="AX89" s="13" t="s">
        <v>80</v>
      </c>
      <c r="AY89" s="156" t="s">
        <v>145</v>
      </c>
    </row>
    <row r="90" spans="1:65" s="2" customFormat="1" ht="37.9" customHeight="1">
      <c r="A90" s="34"/>
      <c r="B90" s="140"/>
      <c r="C90" s="141" t="s">
        <v>82</v>
      </c>
      <c r="D90" s="141" t="s">
        <v>147</v>
      </c>
      <c r="E90" s="142" t="s">
        <v>1684</v>
      </c>
      <c r="F90" s="143" t="s">
        <v>1685</v>
      </c>
      <c r="G90" s="144" t="s">
        <v>111</v>
      </c>
      <c r="H90" s="145">
        <v>16.589</v>
      </c>
      <c r="I90" s="146"/>
      <c r="J90" s="147">
        <f>ROUND(I90*H90,2)</f>
        <v>0</v>
      </c>
      <c r="K90" s="143" t="s">
        <v>151</v>
      </c>
      <c r="L90" s="35"/>
      <c r="M90" s="148" t="s">
        <v>3</v>
      </c>
      <c r="N90" s="149" t="s">
        <v>43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152</v>
      </c>
      <c r="AT90" s="152" t="s">
        <v>147</v>
      </c>
      <c r="AU90" s="152" t="s">
        <v>82</v>
      </c>
      <c r="AY90" s="19" t="s">
        <v>145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80</v>
      </c>
      <c r="BK90" s="153">
        <f>ROUND(I90*H90,2)</f>
        <v>0</v>
      </c>
      <c r="BL90" s="19" t="s">
        <v>152</v>
      </c>
      <c r="BM90" s="152" t="s">
        <v>1686</v>
      </c>
    </row>
    <row r="91" spans="2:51" s="13" customFormat="1" ht="22.5">
      <c r="B91" s="154"/>
      <c r="D91" s="155" t="s">
        <v>154</v>
      </c>
      <c r="E91" s="156" t="s">
        <v>3</v>
      </c>
      <c r="F91" s="157" t="s">
        <v>1687</v>
      </c>
      <c r="H91" s="158">
        <v>16.8</v>
      </c>
      <c r="I91" s="159"/>
      <c r="L91" s="154"/>
      <c r="M91" s="160"/>
      <c r="N91" s="161"/>
      <c r="O91" s="161"/>
      <c r="P91" s="161"/>
      <c r="Q91" s="161"/>
      <c r="R91" s="161"/>
      <c r="S91" s="161"/>
      <c r="T91" s="162"/>
      <c r="AT91" s="156" t="s">
        <v>154</v>
      </c>
      <c r="AU91" s="156" t="s">
        <v>82</v>
      </c>
      <c r="AV91" s="13" t="s">
        <v>82</v>
      </c>
      <c r="AW91" s="13" t="s">
        <v>33</v>
      </c>
      <c r="AX91" s="13" t="s">
        <v>72</v>
      </c>
      <c r="AY91" s="156" t="s">
        <v>145</v>
      </c>
    </row>
    <row r="92" spans="2:51" s="13" customFormat="1" ht="12">
      <c r="B92" s="154"/>
      <c r="D92" s="155" t="s">
        <v>154</v>
      </c>
      <c r="E92" s="156" t="s">
        <v>3</v>
      </c>
      <c r="F92" s="157" t="s">
        <v>1688</v>
      </c>
      <c r="H92" s="158">
        <v>3.136</v>
      </c>
      <c r="I92" s="159"/>
      <c r="L92" s="154"/>
      <c r="M92" s="160"/>
      <c r="N92" s="161"/>
      <c r="O92" s="161"/>
      <c r="P92" s="161"/>
      <c r="Q92" s="161"/>
      <c r="R92" s="161"/>
      <c r="S92" s="161"/>
      <c r="T92" s="162"/>
      <c r="AT92" s="156" t="s">
        <v>154</v>
      </c>
      <c r="AU92" s="156" t="s">
        <v>82</v>
      </c>
      <c r="AV92" s="13" t="s">
        <v>82</v>
      </c>
      <c r="AW92" s="13" t="s">
        <v>33</v>
      </c>
      <c r="AX92" s="13" t="s">
        <v>72</v>
      </c>
      <c r="AY92" s="156" t="s">
        <v>145</v>
      </c>
    </row>
    <row r="93" spans="2:51" s="13" customFormat="1" ht="12">
      <c r="B93" s="154"/>
      <c r="D93" s="155" t="s">
        <v>154</v>
      </c>
      <c r="E93" s="156" t="s">
        <v>3</v>
      </c>
      <c r="F93" s="157" t="s">
        <v>1689</v>
      </c>
      <c r="H93" s="158">
        <v>0.8</v>
      </c>
      <c r="I93" s="159"/>
      <c r="L93" s="154"/>
      <c r="M93" s="160"/>
      <c r="N93" s="161"/>
      <c r="O93" s="161"/>
      <c r="P93" s="161"/>
      <c r="Q93" s="161"/>
      <c r="R93" s="161"/>
      <c r="S93" s="161"/>
      <c r="T93" s="162"/>
      <c r="AT93" s="156" t="s">
        <v>154</v>
      </c>
      <c r="AU93" s="156" t="s">
        <v>82</v>
      </c>
      <c r="AV93" s="13" t="s">
        <v>82</v>
      </c>
      <c r="AW93" s="13" t="s">
        <v>33</v>
      </c>
      <c r="AX93" s="13" t="s">
        <v>72</v>
      </c>
      <c r="AY93" s="156" t="s">
        <v>145</v>
      </c>
    </row>
    <row r="94" spans="2:51" s="14" customFormat="1" ht="12">
      <c r="B94" s="163"/>
      <c r="D94" s="155" t="s">
        <v>154</v>
      </c>
      <c r="E94" s="164" t="s">
        <v>49</v>
      </c>
      <c r="F94" s="165" t="s">
        <v>166</v>
      </c>
      <c r="H94" s="166">
        <v>20.736</v>
      </c>
      <c r="I94" s="167"/>
      <c r="L94" s="163"/>
      <c r="M94" s="168"/>
      <c r="N94" s="169"/>
      <c r="O94" s="169"/>
      <c r="P94" s="169"/>
      <c r="Q94" s="169"/>
      <c r="R94" s="169"/>
      <c r="S94" s="169"/>
      <c r="T94" s="170"/>
      <c r="AT94" s="164" t="s">
        <v>154</v>
      </c>
      <c r="AU94" s="164" t="s">
        <v>82</v>
      </c>
      <c r="AV94" s="14" t="s">
        <v>152</v>
      </c>
      <c r="AW94" s="14" t="s">
        <v>33</v>
      </c>
      <c r="AX94" s="14" t="s">
        <v>72</v>
      </c>
      <c r="AY94" s="164" t="s">
        <v>145</v>
      </c>
    </row>
    <row r="95" spans="2:51" s="13" customFormat="1" ht="12">
      <c r="B95" s="154"/>
      <c r="D95" s="155" t="s">
        <v>154</v>
      </c>
      <c r="E95" s="156" t="s">
        <v>3</v>
      </c>
      <c r="F95" s="157" t="s">
        <v>1690</v>
      </c>
      <c r="H95" s="158">
        <v>16.589</v>
      </c>
      <c r="I95" s="159"/>
      <c r="L95" s="154"/>
      <c r="M95" s="160"/>
      <c r="N95" s="161"/>
      <c r="O95" s="161"/>
      <c r="P95" s="161"/>
      <c r="Q95" s="161"/>
      <c r="R95" s="161"/>
      <c r="S95" s="161"/>
      <c r="T95" s="162"/>
      <c r="AT95" s="156" t="s">
        <v>154</v>
      </c>
      <c r="AU95" s="156" t="s">
        <v>82</v>
      </c>
      <c r="AV95" s="13" t="s">
        <v>82</v>
      </c>
      <c r="AW95" s="13" t="s">
        <v>33</v>
      </c>
      <c r="AX95" s="13" t="s">
        <v>80</v>
      </c>
      <c r="AY95" s="156" t="s">
        <v>145</v>
      </c>
    </row>
    <row r="96" spans="1:65" s="2" customFormat="1" ht="37.9" customHeight="1">
      <c r="A96" s="34"/>
      <c r="B96" s="140"/>
      <c r="C96" s="141" t="s">
        <v>160</v>
      </c>
      <c r="D96" s="141" t="s">
        <v>147</v>
      </c>
      <c r="E96" s="142" t="s">
        <v>1691</v>
      </c>
      <c r="F96" s="143" t="s">
        <v>1692</v>
      </c>
      <c r="G96" s="144" t="s">
        <v>150</v>
      </c>
      <c r="H96" s="145">
        <v>42</v>
      </c>
      <c r="I96" s="146"/>
      <c r="J96" s="147">
        <f>ROUND(I96*H96,2)</f>
        <v>0</v>
      </c>
      <c r="K96" s="143" t="s">
        <v>151</v>
      </c>
      <c r="L96" s="35"/>
      <c r="M96" s="148" t="s">
        <v>3</v>
      </c>
      <c r="N96" s="149" t="s">
        <v>43</v>
      </c>
      <c r="O96" s="55"/>
      <c r="P96" s="150">
        <f>O96*H96</f>
        <v>0</v>
      </c>
      <c r="Q96" s="150">
        <v>0.00084</v>
      </c>
      <c r="R96" s="150">
        <f>Q96*H96</f>
        <v>0.03528</v>
      </c>
      <c r="S96" s="150">
        <v>0</v>
      </c>
      <c r="T96" s="151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152</v>
      </c>
      <c r="AT96" s="152" t="s">
        <v>147</v>
      </c>
      <c r="AU96" s="152" t="s">
        <v>82</v>
      </c>
      <c r="AY96" s="19" t="s">
        <v>145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19" t="s">
        <v>80</v>
      </c>
      <c r="BK96" s="153">
        <f>ROUND(I96*H96,2)</f>
        <v>0</v>
      </c>
      <c r="BL96" s="19" t="s">
        <v>152</v>
      </c>
      <c r="BM96" s="152" t="s">
        <v>1693</v>
      </c>
    </row>
    <row r="97" spans="2:51" s="13" customFormat="1" ht="12">
      <c r="B97" s="154"/>
      <c r="D97" s="155" t="s">
        <v>154</v>
      </c>
      <c r="E97" s="156" t="s">
        <v>3</v>
      </c>
      <c r="F97" s="157" t="s">
        <v>1694</v>
      </c>
      <c r="H97" s="158">
        <v>42</v>
      </c>
      <c r="I97" s="159"/>
      <c r="L97" s="154"/>
      <c r="M97" s="160"/>
      <c r="N97" s="161"/>
      <c r="O97" s="161"/>
      <c r="P97" s="161"/>
      <c r="Q97" s="161"/>
      <c r="R97" s="161"/>
      <c r="S97" s="161"/>
      <c r="T97" s="162"/>
      <c r="AT97" s="156" t="s">
        <v>154</v>
      </c>
      <c r="AU97" s="156" t="s">
        <v>82</v>
      </c>
      <c r="AV97" s="13" t="s">
        <v>82</v>
      </c>
      <c r="AW97" s="13" t="s">
        <v>33</v>
      </c>
      <c r="AX97" s="13" t="s">
        <v>80</v>
      </c>
      <c r="AY97" s="156" t="s">
        <v>145</v>
      </c>
    </row>
    <row r="98" spans="1:65" s="2" customFormat="1" ht="37.9" customHeight="1">
      <c r="A98" s="34"/>
      <c r="B98" s="140"/>
      <c r="C98" s="141" t="s">
        <v>152</v>
      </c>
      <c r="D98" s="141" t="s">
        <v>147</v>
      </c>
      <c r="E98" s="142" t="s">
        <v>1695</v>
      </c>
      <c r="F98" s="143" t="s">
        <v>1696</v>
      </c>
      <c r="G98" s="144" t="s">
        <v>150</v>
      </c>
      <c r="H98" s="145">
        <v>42</v>
      </c>
      <c r="I98" s="146"/>
      <c r="J98" s="147">
        <f>ROUND(I98*H98,2)</f>
        <v>0</v>
      </c>
      <c r="K98" s="143" t="s">
        <v>151</v>
      </c>
      <c r="L98" s="35"/>
      <c r="M98" s="148" t="s">
        <v>3</v>
      </c>
      <c r="N98" s="149" t="s">
        <v>43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152</v>
      </c>
      <c r="AT98" s="152" t="s">
        <v>147</v>
      </c>
      <c r="AU98" s="152" t="s">
        <v>82</v>
      </c>
      <c r="AY98" s="19" t="s">
        <v>145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80</v>
      </c>
      <c r="BK98" s="153">
        <f>ROUND(I98*H98,2)</f>
        <v>0</v>
      </c>
      <c r="BL98" s="19" t="s">
        <v>152</v>
      </c>
      <c r="BM98" s="152" t="s">
        <v>1697</v>
      </c>
    </row>
    <row r="99" spans="1:65" s="2" customFormat="1" ht="62.65" customHeight="1">
      <c r="A99" s="34"/>
      <c r="B99" s="140"/>
      <c r="C99" s="141" t="s">
        <v>172</v>
      </c>
      <c r="D99" s="141" t="s">
        <v>147</v>
      </c>
      <c r="E99" s="142" t="s">
        <v>188</v>
      </c>
      <c r="F99" s="143" t="s">
        <v>189</v>
      </c>
      <c r="G99" s="144" t="s">
        <v>111</v>
      </c>
      <c r="H99" s="145">
        <v>22.58</v>
      </c>
      <c r="I99" s="146"/>
      <c r="J99" s="147">
        <f>ROUND(I99*H99,2)</f>
        <v>0</v>
      </c>
      <c r="K99" s="143" t="s">
        <v>151</v>
      </c>
      <c r="L99" s="35"/>
      <c r="M99" s="148" t="s">
        <v>3</v>
      </c>
      <c r="N99" s="149" t="s">
        <v>43</v>
      </c>
      <c r="O99" s="55"/>
      <c r="P99" s="150">
        <f>O99*H99</f>
        <v>0</v>
      </c>
      <c r="Q99" s="150">
        <v>0</v>
      </c>
      <c r="R99" s="150">
        <f>Q99*H99</f>
        <v>0</v>
      </c>
      <c r="S99" s="150">
        <v>0</v>
      </c>
      <c r="T99" s="151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2" t="s">
        <v>152</v>
      </c>
      <c r="AT99" s="152" t="s">
        <v>147</v>
      </c>
      <c r="AU99" s="152" t="s">
        <v>82</v>
      </c>
      <c r="AY99" s="19" t="s">
        <v>145</v>
      </c>
      <c r="BE99" s="153">
        <f>IF(N99="základní",J99,0)</f>
        <v>0</v>
      </c>
      <c r="BF99" s="153">
        <f>IF(N99="snížená",J99,0)</f>
        <v>0</v>
      </c>
      <c r="BG99" s="153">
        <f>IF(N99="zákl. přenesená",J99,0)</f>
        <v>0</v>
      </c>
      <c r="BH99" s="153">
        <f>IF(N99="sníž. přenesená",J99,0)</f>
        <v>0</v>
      </c>
      <c r="BI99" s="153">
        <f>IF(N99="nulová",J99,0)</f>
        <v>0</v>
      </c>
      <c r="BJ99" s="19" t="s">
        <v>80</v>
      </c>
      <c r="BK99" s="153">
        <f>ROUND(I99*H99,2)</f>
        <v>0</v>
      </c>
      <c r="BL99" s="19" t="s">
        <v>152</v>
      </c>
      <c r="BM99" s="152" t="s">
        <v>1698</v>
      </c>
    </row>
    <row r="100" spans="2:51" s="13" customFormat="1" ht="12">
      <c r="B100" s="154"/>
      <c r="D100" s="155" t="s">
        <v>154</v>
      </c>
      <c r="E100" s="156" t="s">
        <v>3</v>
      </c>
      <c r="F100" s="157" t="s">
        <v>1699</v>
      </c>
      <c r="H100" s="158">
        <v>22.58</v>
      </c>
      <c r="I100" s="159"/>
      <c r="L100" s="154"/>
      <c r="M100" s="160"/>
      <c r="N100" s="161"/>
      <c r="O100" s="161"/>
      <c r="P100" s="161"/>
      <c r="Q100" s="161"/>
      <c r="R100" s="161"/>
      <c r="S100" s="161"/>
      <c r="T100" s="162"/>
      <c r="AT100" s="156" t="s">
        <v>154</v>
      </c>
      <c r="AU100" s="156" t="s">
        <v>82</v>
      </c>
      <c r="AV100" s="13" t="s">
        <v>82</v>
      </c>
      <c r="AW100" s="13" t="s">
        <v>33</v>
      </c>
      <c r="AX100" s="13" t="s">
        <v>80</v>
      </c>
      <c r="AY100" s="156" t="s">
        <v>145</v>
      </c>
    </row>
    <row r="101" spans="2:51" s="15" customFormat="1" ht="12">
      <c r="B101" s="175"/>
      <c r="D101" s="155" t="s">
        <v>154</v>
      </c>
      <c r="E101" s="176" t="s">
        <v>3</v>
      </c>
      <c r="F101" s="177" t="s">
        <v>1700</v>
      </c>
      <c r="H101" s="176" t="s">
        <v>3</v>
      </c>
      <c r="I101" s="178"/>
      <c r="L101" s="175"/>
      <c r="M101" s="179"/>
      <c r="N101" s="180"/>
      <c r="O101" s="180"/>
      <c r="P101" s="180"/>
      <c r="Q101" s="180"/>
      <c r="R101" s="180"/>
      <c r="S101" s="180"/>
      <c r="T101" s="181"/>
      <c r="AT101" s="176" t="s">
        <v>154</v>
      </c>
      <c r="AU101" s="176" t="s">
        <v>82</v>
      </c>
      <c r="AV101" s="15" t="s">
        <v>80</v>
      </c>
      <c r="AW101" s="15" t="s">
        <v>33</v>
      </c>
      <c r="AX101" s="15" t="s">
        <v>72</v>
      </c>
      <c r="AY101" s="176" t="s">
        <v>145</v>
      </c>
    </row>
    <row r="102" spans="1:65" s="2" customFormat="1" ht="37.9" customHeight="1">
      <c r="A102" s="34"/>
      <c r="B102" s="140"/>
      <c r="C102" s="141" t="s">
        <v>178</v>
      </c>
      <c r="D102" s="141" t="s">
        <v>147</v>
      </c>
      <c r="E102" s="142" t="s">
        <v>1701</v>
      </c>
      <c r="F102" s="143" t="s">
        <v>1702</v>
      </c>
      <c r="G102" s="144" t="s">
        <v>111</v>
      </c>
      <c r="H102" s="145">
        <v>43.316</v>
      </c>
      <c r="I102" s="146"/>
      <c r="J102" s="147">
        <f>ROUND(I102*H102,2)</f>
        <v>0</v>
      </c>
      <c r="K102" s="143" t="s">
        <v>151</v>
      </c>
      <c r="L102" s="35"/>
      <c r="M102" s="148" t="s">
        <v>3</v>
      </c>
      <c r="N102" s="149" t="s">
        <v>43</v>
      </c>
      <c r="O102" s="55"/>
      <c r="P102" s="150">
        <f>O102*H102</f>
        <v>0</v>
      </c>
      <c r="Q102" s="150">
        <v>0</v>
      </c>
      <c r="R102" s="150">
        <f>Q102*H102</f>
        <v>0</v>
      </c>
      <c r="S102" s="150">
        <v>0</v>
      </c>
      <c r="T102" s="151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2" t="s">
        <v>152</v>
      </c>
      <c r="AT102" s="152" t="s">
        <v>147</v>
      </c>
      <c r="AU102" s="152" t="s">
        <v>82</v>
      </c>
      <c r="AY102" s="19" t="s">
        <v>145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19" t="s">
        <v>80</v>
      </c>
      <c r="BK102" s="153">
        <f>ROUND(I102*H102,2)</f>
        <v>0</v>
      </c>
      <c r="BL102" s="19" t="s">
        <v>152</v>
      </c>
      <c r="BM102" s="152" t="s">
        <v>1703</v>
      </c>
    </row>
    <row r="103" spans="2:51" s="13" customFormat="1" ht="22.5">
      <c r="B103" s="154"/>
      <c r="D103" s="155" t="s">
        <v>154</v>
      </c>
      <c r="E103" s="156" t="s">
        <v>3</v>
      </c>
      <c r="F103" s="157" t="s">
        <v>1704</v>
      </c>
      <c r="H103" s="158">
        <v>20.736</v>
      </c>
      <c r="I103" s="159"/>
      <c r="L103" s="154"/>
      <c r="M103" s="160"/>
      <c r="N103" s="161"/>
      <c r="O103" s="161"/>
      <c r="P103" s="161"/>
      <c r="Q103" s="161"/>
      <c r="R103" s="161"/>
      <c r="S103" s="161"/>
      <c r="T103" s="162"/>
      <c r="AT103" s="156" t="s">
        <v>154</v>
      </c>
      <c r="AU103" s="156" t="s">
        <v>82</v>
      </c>
      <c r="AV103" s="13" t="s">
        <v>82</v>
      </c>
      <c r="AW103" s="13" t="s">
        <v>33</v>
      </c>
      <c r="AX103" s="13" t="s">
        <v>72</v>
      </c>
      <c r="AY103" s="156" t="s">
        <v>145</v>
      </c>
    </row>
    <row r="104" spans="2:51" s="13" customFormat="1" ht="12">
      <c r="B104" s="154"/>
      <c r="D104" s="155" t="s">
        <v>154</v>
      </c>
      <c r="E104" s="156" t="s">
        <v>3</v>
      </c>
      <c r="F104" s="157" t="s">
        <v>1705</v>
      </c>
      <c r="H104" s="158">
        <v>-11.92</v>
      </c>
      <c r="I104" s="159"/>
      <c r="L104" s="154"/>
      <c r="M104" s="160"/>
      <c r="N104" s="161"/>
      <c r="O104" s="161"/>
      <c r="P104" s="161"/>
      <c r="Q104" s="161"/>
      <c r="R104" s="161"/>
      <c r="S104" s="161"/>
      <c r="T104" s="162"/>
      <c r="AT104" s="156" t="s">
        <v>154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145</v>
      </c>
    </row>
    <row r="105" spans="2:51" s="13" customFormat="1" ht="22.5">
      <c r="B105" s="154"/>
      <c r="D105" s="155" t="s">
        <v>154</v>
      </c>
      <c r="E105" s="156" t="s">
        <v>3</v>
      </c>
      <c r="F105" s="157" t="s">
        <v>1706</v>
      </c>
      <c r="H105" s="158">
        <v>34.5</v>
      </c>
      <c r="I105" s="159"/>
      <c r="L105" s="154"/>
      <c r="M105" s="160"/>
      <c r="N105" s="161"/>
      <c r="O105" s="161"/>
      <c r="P105" s="161"/>
      <c r="Q105" s="161"/>
      <c r="R105" s="161"/>
      <c r="S105" s="161"/>
      <c r="T105" s="162"/>
      <c r="AT105" s="156" t="s">
        <v>154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145</v>
      </c>
    </row>
    <row r="106" spans="2:51" s="14" customFormat="1" ht="12">
      <c r="B106" s="163"/>
      <c r="D106" s="155" t="s">
        <v>154</v>
      </c>
      <c r="E106" s="164" t="s">
        <v>1341</v>
      </c>
      <c r="F106" s="165" t="s">
        <v>166</v>
      </c>
      <c r="H106" s="166">
        <v>43.316</v>
      </c>
      <c r="I106" s="167"/>
      <c r="L106" s="163"/>
      <c r="M106" s="168"/>
      <c r="N106" s="169"/>
      <c r="O106" s="169"/>
      <c r="P106" s="169"/>
      <c r="Q106" s="169"/>
      <c r="R106" s="169"/>
      <c r="S106" s="169"/>
      <c r="T106" s="170"/>
      <c r="AT106" s="164" t="s">
        <v>154</v>
      </c>
      <c r="AU106" s="164" t="s">
        <v>82</v>
      </c>
      <c r="AV106" s="14" t="s">
        <v>152</v>
      </c>
      <c r="AW106" s="14" t="s">
        <v>33</v>
      </c>
      <c r="AX106" s="14" t="s">
        <v>80</v>
      </c>
      <c r="AY106" s="164" t="s">
        <v>145</v>
      </c>
    </row>
    <row r="107" spans="1:65" s="2" customFormat="1" ht="62.65" customHeight="1">
      <c r="A107" s="34"/>
      <c r="B107" s="140"/>
      <c r="C107" s="141" t="s">
        <v>183</v>
      </c>
      <c r="D107" s="141" t="s">
        <v>147</v>
      </c>
      <c r="E107" s="142" t="s">
        <v>1707</v>
      </c>
      <c r="F107" s="143" t="s">
        <v>1708</v>
      </c>
      <c r="G107" s="144" t="s">
        <v>111</v>
      </c>
      <c r="H107" s="145">
        <v>9.792</v>
      </c>
      <c r="I107" s="146"/>
      <c r="J107" s="147">
        <f>ROUND(I107*H107,2)</f>
        <v>0</v>
      </c>
      <c r="K107" s="143" t="s">
        <v>151</v>
      </c>
      <c r="L107" s="35"/>
      <c r="M107" s="148" t="s">
        <v>3</v>
      </c>
      <c r="N107" s="149" t="s">
        <v>43</v>
      </c>
      <c r="O107" s="55"/>
      <c r="P107" s="150">
        <f>O107*H107</f>
        <v>0</v>
      </c>
      <c r="Q107" s="150">
        <v>0</v>
      </c>
      <c r="R107" s="150">
        <f>Q107*H107</f>
        <v>0</v>
      </c>
      <c r="S107" s="150">
        <v>0</v>
      </c>
      <c r="T107" s="151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2" t="s">
        <v>152</v>
      </c>
      <c r="AT107" s="152" t="s">
        <v>147</v>
      </c>
      <c r="AU107" s="152" t="s">
        <v>82</v>
      </c>
      <c r="AY107" s="19" t="s">
        <v>145</v>
      </c>
      <c r="BE107" s="153">
        <f>IF(N107="základní",J107,0)</f>
        <v>0</v>
      </c>
      <c r="BF107" s="153">
        <f>IF(N107="snížená",J107,0)</f>
        <v>0</v>
      </c>
      <c r="BG107" s="153">
        <f>IF(N107="zákl. přenesená",J107,0)</f>
        <v>0</v>
      </c>
      <c r="BH107" s="153">
        <f>IF(N107="sníž. přenesená",J107,0)</f>
        <v>0</v>
      </c>
      <c r="BI107" s="153">
        <f>IF(N107="nulová",J107,0)</f>
        <v>0</v>
      </c>
      <c r="BJ107" s="19" t="s">
        <v>80</v>
      </c>
      <c r="BK107" s="153">
        <f>ROUND(I107*H107,2)</f>
        <v>0</v>
      </c>
      <c r="BL107" s="19" t="s">
        <v>152</v>
      </c>
      <c r="BM107" s="152" t="s">
        <v>1709</v>
      </c>
    </row>
    <row r="108" spans="2:51" s="13" customFormat="1" ht="12">
      <c r="B108" s="154"/>
      <c r="D108" s="155" t="s">
        <v>154</v>
      </c>
      <c r="E108" s="156" t="s">
        <v>3</v>
      </c>
      <c r="F108" s="157" t="s">
        <v>1710</v>
      </c>
      <c r="H108" s="158">
        <v>4.992</v>
      </c>
      <c r="I108" s="159"/>
      <c r="L108" s="154"/>
      <c r="M108" s="160"/>
      <c r="N108" s="161"/>
      <c r="O108" s="161"/>
      <c r="P108" s="161"/>
      <c r="Q108" s="161"/>
      <c r="R108" s="161"/>
      <c r="S108" s="161"/>
      <c r="T108" s="162"/>
      <c r="AT108" s="156" t="s">
        <v>154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145</v>
      </c>
    </row>
    <row r="109" spans="2:51" s="13" customFormat="1" ht="12">
      <c r="B109" s="154"/>
      <c r="D109" s="155" t="s">
        <v>154</v>
      </c>
      <c r="E109" s="156" t="s">
        <v>3</v>
      </c>
      <c r="F109" s="157" t="s">
        <v>1711</v>
      </c>
      <c r="H109" s="158">
        <v>4.8</v>
      </c>
      <c r="I109" s="159"/>
      <c r="L109" s="154"/>
      <c r="M109" s="160"/>
      <c r="N109" s="161"/>
      <c r="O109" s="161"/>
      <c r="P109" s="161"/>
      <c r="Q109" s="161"/>
      <c r="R109" s="161"/>
      <c r="S109" s="161"/>
      <c r="T109" s="162"/>
      <c r="AT109" s="156" t="s">
        <v>154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145</v>
      </c>
    </row>
    <row r="110" spans="2:51" s="14" customFormat="1" ht="12">
      <c r="B110" s="163"/>
      <c r="D110" s="155" t="s">
        <v>154</v>
      </c>
      <c r="E110" s="164" t="s">
        <v>1675</v>
      </c>
      <c r="F110" s="165" t="s">
        <v>166</v>
      </c>
      <c r="H110" s="166">
        <v>9.792</v>
      </c>
      <c r="I110" s="167"/>
      <c r="L110" s="163"/>
      <c r="M110" s="168"/>
      <c r="N110" s="169"/>
      <c r="O110" s="169"/>
      <c r="P110" s="169"/>
      <c r="Q110" s="169"/>
      <c r="R110" s="169"/>
      <c r="S110" s="169"/>
      <c r="T110" s="170"/>
      <c r="AT110" s="164" t="s">
        <v>154</v>
      </c>
      <c r="AU110" s="164" t="s">
        <v>82</v>
      </c>
      <c r="AV110" s="14" t="s">
        <v>152</v>
      </c>
      <c r="AW110" s="14" t="s">
        <v>33</v>
      </c>
      <c r="AX110" s="14" t="s">
        <v>80</v>
      </c>
      <c r="AY110" s="164" t="s">
        <v>145</v>
      </c>
    </row>
    <row r="111" spans="1:65" s="2" customFormat="1" ht="14.45" customHeight="1">
      <c r="A111" s="34"/>
      <c r="B111" s="140"/>
      <c r="C111" s="188" t="s">
        <v>187</v>
      </c>
      <c r="D111" s="188" t="s">
        <v>427</v>
      </c>
      <c r="E111" s="189" t="s">
        <v>1712</v>
      </c>
      <c r="F111" s="190" t="s">
        <v>1713</v>
      </c>
      <c r="G111" s="191" t="s">
        <v>280</v>
      </c>
      <c r="H111" s="192">
        <v>17.626</v>
      </c>
      <c r="I111" s="193"/>
      <c r="J111" s="194">
        <f>ROUND(I111*H111,2)</f>
        <v>0</v>
      </c>
      <c r="K111" s="190" t="s">
        <v>151</v>
      </c>
      <c r="L111" s="195"/>
      <c r="M111" s="196" t="s">
        <v>3</v>
      </c>
      <c r="N111" s="197" t="s">
        <v>43</v>
      </c>
      <c r="O111" s="55"/>
      <c r="P111" s="150">
        <f>O111*H111</f>
        <v>0</v>
      </c>
      <c r="Q111" s="150">
        <v>0</v>
      </c>
      <c r="R111" s="150">
        <f>Q111*H111</f>
        <v>0</v>
      </c>
      <c r="S111" s="150">
        <v>0</v>
      </c>
      <c r="T111" s="151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187</v>
      </c>
      <c r="AT111" s="152" t="s">
        <v>427</v>
      </c>
      <c r="AU111" s="152" t="s">
        <v>82</v>
      </c>
      <c r="AY111" s="19" t="s">
        <v>145</v>
      </c>
      <c r="BE111" s="153">
        <f>IF(N111="základní",J111,0)</f>
        <v>0</v>
      </c>
      <c r="BF111" s="153">
        <f>IF(N111="snížená",J111,0)</f>
        <v>0</v>
      </c>
      <c r="BG111" s="153">
        <f>IF(N111="zákl. přenesená",J111,0)</f>
        <v>0</v>
      </c>
      <c r="BH111" s="153">
        <f>IF(N111="sníž. přenesená",J111,0)</f>
        <v>0</v>
      </c>
      <c r="BI111" s="153">
        <f>IF(N111="nulová",J111,0)</f>
        <v>0</v>
      </c>
      <c r="BJ111" s="19" t="s">
        <v>80</v>
      </c>
      <c r="BK111" s="153">
        <f>ROUND(I111*H111,2)</f>
        <v>0</v>
      </c>
      <c r="BL111" s="19" t="s">
        <v>152</v>
      </c>
      <c r="BM111" s="152" t="s">
        <v>1714</v>
      </c>
    </row>
    <row r="112" spans="2:51" s="13" customFormat="1" ht="12">
      <c r="B112" s="154"/>
      <c r="D112" s="155" t="s">
        <v>154</v>
      </c>
      <c r="F112" s="157" t="s">
        <v>1715</v>
      </c>
      <c r="H112" s="158">
        <v>17.626</v>
      </c>
      <c r="I112" s="159"/>
      <c r="L112" s="154"/>
      <c r="M112" s="160"/>
      <c r="N112" s="161"/>
      <c r="O112" s="161"/>
      <c r="P112" s="161"/>
      <c r="Q112" s="161"/>
      <c r="R112" s="161"/>
      <c r="S112" s="161"/>
      <c r="T112" s="162"/>
      <c r="AT112" s="156" t="s">
        <v>154</v>
      </c>
      <c r="AU112" s="156" t="s">
        <v>82</v>
      </c>
      <c r="AV112" s="13" t="s">
        <v>82</v>
      </c>
      <c r="AW112" s="13" t="s">
        <v>4</v>
      </c>
      <c r="AX112" s="13" t="s">
        <v>80</v>
      </c>
      <c r="AY112" s="156" t="s">
        <v>145</v>
      </c>
    </row>
    <row r="113" spans="2:63" s="12" customFormat="1" ht="22.9" customHeight="1">
      <c r="B113" s="127"/>
      <c r="D113" s="128" t="s">
        <v>71</v>
      </c>
      <c r="E113" s="138" t="s">
        <v>160</v>
      </c>
      <c r="F113" s="138" t="s">
        <v>481</v>
      </c>
      <c r="I113" s="130"/>
      <c r="J113" s="139">
        <f>BK113</f>
        <v>0</v>
      </c>
      <c r="L113" s="127"/>
      <c r="M113" s="132"/>
      <c r="N113" s="133"/>
      <c r="O113" s="133"/>
      <c r="P113" s="134">
        <f>SUM(P114:P120)</f>
        <v>0</v>
      </c>
      <c r="Q113" s="133"/>
      <c r="R113" s="134">
        <f>SUM(R114:R120)</f>
        <v>0.54625248</v>
      </c>
      <c r="S113" s="133"/>
      <c r="T113" s="135">
        <f>SUM(T114:T120)</f>
        <v>0</v>
      </c>
      <c r="AR113" s="128" t="s">
        <v>80</v>
      </c>
      <c r="AT113" s="136" t="s">
        <v>71</v>
      </c>
      <c r="AU113" s="136" t="s">
        <v>80</v>
      </c>
      <c r="AY113" s="128" t="s">
        <v>145</v>
      </c>
      <c r="BK113" s="137">
        <f>SUM(BK114:BK120)</f>
        <v>0</v>
      </c>
    </row>
    <row r="114" spans="1:65" s="2" customFormat="1" ht="37.9" customHeight="1">
      <c r="A114" s="34"/>
      <c r="B114" s="140"/>
      <c r="C114" s="141" t="s">
        <v>192</v>
      </c>
      <c r="D114" s="141" t="s">
        <v>147</v>
      </c>
      <c r="E114" s="142" t="s">
        <v>1716</v>
      </c>
      <c r="F114" s="143" t="s">
        <v>1717</v>
      </c>
      <c r="G114" s="144" t="s">
        <v>111</v>
      </c>
      <c r="H114" s="145">
        <v>0.216</v>
      </c>
      <c r="I114" s="146"/>
      <c r="J114" s="147">
        <f>ROUND(I114*H114,2)</f>
        <v>0</v>
      </c>
      <c r="K114" s="143" t="s">
        <v>151</v>
      </c>
      <c r="L114" s="35"/>
      <c r="M114" s="148" t="s">
        <v>3</v>
      </c>
      <c r="N114" s="149" t="s">
        <v>43</v>
      </c>
      <c r="O114" s="55"/>
      <c r="P114" s="150">
        <f>O114*H114</f>
        <v>0</v>
      </c>
      <c r="Q114" s="150">
        <v>2.51248</v>
      </c>
      <c r="R114" s="150">
        <f>Q114*H114</f>
        <v>0.54269568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152</v>
      </c>
      <c r="AT114" s="152" t="s">
        <v>147</v>
      </c>
      <c r="AU114" s="152" t="s">
        <v>82</v>
      </c>
      <c r="AY114" s="19" t="s">
        <v>145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80</v>
      </c>
      <c r="BK114" s="153">
        <f>ROUND(I114*H114,2)</f>
        <v>0</v>
      </c>
      <c r="BL114" s="19" t="s">
        <v>152</v>
      </c>
      <c r="BM114" s="152" t="s">
        <v>1718</v>
      </c>
    </row>
    <row r="115" spans="2:51" s="15" customFormat="1" ht="12">
      <c r="B115" s="175"/>
      <c r="D115" s="155" t="s">
        <v>154</v>
      </c>
      <c r="E115" s="176" t="s">
        <v>3</v>
      </c>
      <c r="F115" s="177" t="s">
        <v>1719</v>
      </c>
      <c r="H115" s="176" t="s">
        <v>3</v>
      </c>
      <c r="I115" s="178"/>
      <c r="L115" s="175"/>
      <c r="M115" s="179"/>
      <c r="N115" s="180"/>
      <c r="O115" s="180"/>
      <c r="P115" s="180"/>
      <c r="Q115" s="180"/>
      <c r="R115" s="180"/>
      <c r="S115" s="180"/>
      <c r="T115" s="181"/>
      <c r="AT115" s="176" t="s">
        <v>154</v>
      </c>
      <c r="AU115" s="176" t="s">
        <v>82</v>
      </c>
      <c r="AV115" s="15" t="s">
        <v>80</v>
      </c>
      <c r="AW115" s="15" t="s">
        <v>33</v>
      </c>
      <c r="AX115" s="15" t="s">
        <v>72</v>
      </c>
      <c r="AY115" s="176" t="s">
        <v>145</v>
      </c>
    </row>
    <row r="116" spans="2:51" s="13" customFormat="1" ht="12">
      <c r="B116" s="154"/>
      <c r="D116" s="155" t="s">
        <v>154</v>
      </c>
      <c r="E116" s="156" t="s">
        <v>3</v>
      </c>
      <c r="F116" s="157" t="s">
        <v>1720</v>
      </c>
      <c r="H116" s="158">
        <v>0.216</v>
      </c>
      <c r="I116" s="159"/>
      <c r="L116" s="154"/>
      <c r="M116" s="160"/>
      <c r="N116" s="161"/>
      <c r="O116" s="161"/>
      <c r="P116" s="161"/>
      <c r="Q116" s="161"/>
      <c r="R116" s="161"/>
      <c r="S116" s="161"/>
      <c r="T116" s="162"/>
      <c r="AT116" s="156" t="s">
        <v>154</v>
      </c>
      <c r="AU116" s="156" t="s">
        <v>82</v>
      </c>
      <c r="AV116" s="13" t="s">
        <v>82</v>
      </c>
      <c r="AW116" s="13" t="s">
        <v>33</v>
      </c>
      <c r="AX116" s="13" t="s">
        <v>80</v>
      </c>
      <c r="AY116" s="156" t="s">
        <v>145</v>
      </c>
    </row>
    <row r="117" spans="1:65" s="2" customFormat="1" ht="49.15" customHeight="1">
      <c r="A117" s="34"/>
      <c r="B117" s="140"/>
      <c r="C117" s="141" t="s">
        <v>198</v>
      </c>
      <c r="D117" s="141" t="s">
        <v>147</v>
      </c>
      <c r="E117" s="142" t="s">
        <v>1721</v>
      </c>
      <c r="F117" s="143" t="s">
        <v>1722</v>
      </c>
      <c r="G117" s="144" t="s">
        <v>150</v>
      </c>
      <c r="H117" s="145">
        <v>1.44</v>
      </c>
      <c r="I117" s="146"/>
      <c r="J117" s="147">
        <f>ROUND(I117*H117,2)</f>
        <v>0</v>
      </c>
      <c r="K117" s="143" t="s">
        <v>151</v>
      </c>
      <c r="L117" s="35"/>
      <c r="M117" s="148" t="s">
        <v>3</v>
      </c>
      <c r="N117" s="149" t="s">
        <v>43</v>
      </c>
      <c r="O117" s="55"/>
      <c r="P117" s="150">
        <f>O117*H117</f>
        <v>0</v>
      </c>
      <c r="Q117" s="150">
        <v>0.00247</v>
      </c>
      <c r="R117" s="150">
        <f>Q117*H117</f>
        <v>0.0035567999999999997</v>
      </c>
      <c r="S117" s="150">
        <v>0</v>
      </c>
      <c r="T117" s="151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2" t="s">
        <v>152</v>
      </c>
      <c r="AT117" s="152" t="s">
        <v>147</v>
      </c>
      <c r="AU117" s="152" t="s">
        <v>82</v>
      </c>
      <c r="AY117" s="19" t="s">
        <v>145</v>
      </c>
      <c r="BE117" s="153">
        <f>IF(N117="základní",J117,0)</f>
        <v>0</v>
      </c>
      <c r="BF117" s="153">
        <f>IF(N117="snížená",J117,0)</f>
        <v>0</v>
      </c>
      <c r="BG117" s="153">
        <f>IF(N117="zákl. přenesená",J117,0)</f>
        <v>0</v>
      </c>
      <c r="BH117" s="153">
        <f>IF(N117="sníž. přenesená",J117,0)</f>
        <v>0</v>
      </c>
      <c r="BI117" s="153">
        <f>IF(N117="nulová",J117,0)</f>
        <v>0</v>
      </c>
      <c r="BJ117" s="19" t="s">
        <v>80</v>
      </c>
      <c r="BK117" s="153">
        <f>ROUND(I117*H117,2)</f>
        <v>0</v>
      </c>
      <c r="BL117" s="19" t="s">
        <v>152</v>
      </c>
      <c r="BM117" s="152" t="s">
        <v>1723</v>
      </c>
    </row>
    <row r="118" spans="2:51" s="15" customFormat="1" ht="12">
      <c r="B118" s="175"/>
      <c r="D118" s="155" t="s">
        <v>154</v>
      </c>
      <c r="E118" s="176" t="s">
        <v>3</v>
      </c>
      <c r="F118" s="177" t="s">
        <v>1724</v>
      </c>
      <c r="H118" s="176" t="s">
        <v>3</v>
      </c>
      <c r="I118" s="178"/>
      <c r="L118" s="175"/>
      <c r="M118" s="179"/>
      <c r="N118" s="180"/>
      <c r="O118" s="180"/>
      <c r="P118" s="180"/>
      <c r="Q118" s="180"/>
      <c r="R118" s="180"/>
      <c r="S118" s="180"/>
      <c r="T118" s="181"/>
      <c r="AT118" s="176" t="s">
        <v>154</v>
      </c>
      <c r="AU118" s="176" t="s">
        <v>82</v>
      </c>
      <c r="AV118" s="15" t="s">
        <v>80</v>
      </c>
      <c r="AW118" s="15" t="s">
        <v>33</v>
      </c>
      <c r="AX118" s="15" t="s">
        <v>72</v>
      </c>
      <c r="AY118" s="176" t="s">
        <v>145</v>
      </c>
    </row>
    <row r="119" spans="2:51" s="13" customFormat="1" ht="12">
      <c r="B119" s="154"/>
      <c r="D119" s="155" t="s">
        <v>154</v>
      </c>
      <c r="E119" s="156" t="s">
        <v>3</v>
      </c>
      <c r="F119" s="157" t="s">
        <v>1725</v>
      </c>
      <c r="H119" s="158">
        <v>1.44</v>
      </c>
      <c r="I119" s="159"/>
      <c r="L119" s="154"/>
      <c r="M119" s="160"/>
      <c r="N119" s="161"/>
      <c r="O119" s="161"/>
      <c r="P119" s="161"/>
      <c r="Q119" s="161"/>
      <c r="R119" s="161"/>
      <c r="S119" s="161"/>
      <c r="T119" s="162"/>
      <c r="AT119" s="156" t="s">
        <v>154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145</v>
      </c>
    </row>
    <row r="120" spans="1:65" s="2" customFormat="1" ht="49.15" customHeight="1">
      <c r="A120" s="34"/>
      <c r="B120" s="140"/>
      <c r="C120" s="141" t="s">
        <v>205</v>
      </c>
      <c r="D120" s="141" t="s">
        <v>147</v>
      </c>
      <c r="E120" s="142" t="s">
        <v>1726</v>
      </c>
      <c r="F120" s="143" t="s">
        <v>1727</v>
      </c>
      <c r="G120" s="144" t="s">
        <v>150</v>
      </c>
      <c r="H120" s="145">
        <v>1.44</v>
      </c>
      <c r="I120" s="146"/>
      <c r="J120" s="147">
        <f>ROUND(I120*H120,2)</f>
        <v>0</v>
      </c>
      <c r="K120" s="143" t="s">
        <v>151</v>
      </c>
      <c r="L120" s="35"/>
      <c r="M120" s="148" t="s">
        <v>3</v>
      </c>
      <c r="N120" s="149" t="s">
        <v>43</v>
      </c>
      <c r="O120" s="55"/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152</v>
      </c>
      <c r="AT120" s="152" t="s">
        <v>147</v>
      </c>
      <c r="AU120" s="152" t="s">
        <v>82</v>
      </c>
      <c r="AY120" s="19" t="s">
        <v>145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80</v>
      </c>
      <c r="BK120" s="153">
        <f>ROUND(I120*H120,2)</f>
        <v>0</v>
      </c>
      <c r="BL120" s="19" t="s">
        <v>152</v>
      </c>
      <c r="BM120" s="152" t="s">
        <v>1728</v>
      </c>
    </row>
    <row r="121" spans="2:63" s="12" customFormat="1" ht="22.9" customHeight="1">
      <c r="B121" s="127"/>
      <c r="D121" s="128" t="s">
        <v>71</v>
      </c>
      <c r="E121" s="138" t="s">
        <v>152</v>
      </c>
      <c r="F121" s="138" t="s">
        <v>537</v>
      </c>
      <c r="I121" s="130"/>
      <c r="J121" s="139">
        <f>BK121</f>
        <v>0</v>
      </c>
      <c r="L121" s="127"/>
      <c r="M121" s="132"/>
      <c r="N121" s="133"/>
      <c r="O121" s="133"/>
      <c r="P121" s="134">
        <f>SUM(P122:P131)</f>
        <v>0</v>
      </c>
      <c r="Q121" s="133"/>
      <c r="R121" s="134">
        <f>SUM(R122:R131)</f>
        <v>1.7496000000000003</v>
      </c>
      <c r="S121" s="133"/>
      <c r="T121" s="135">
        <f>SUM(T122:T131)</f>
        <v>0</v>
      </c>
      <c r="AR121" s="128" t="s">
        <v>80</v>
      </c>
      <c r="AT121" s="136" t="s">
        <v>71</v>
      </c>
      <c r="AU121" s="136" t="s">
        <v>80</v>
      </c>
      <c r="AY121" s="128" t="s">
        <v>145</v>
      </c>
      <c r="BK121" s="137">
        <f>SUM(BK122:BK131)</f>
        <v>0</v>
      </c>
    </row>
    <row r="122" spans="1:65" s="2" customFormat="1" ht="24.2" customHeight="1">
      <c r="A122" s="34"/>
      <c r="B122" s="140"/>
      <c r="C122" s="141" t="s">
        <v>210</v>
      </c>
      <c r="D122" s="141" t="s">
        <v>147</v>
      </c>
      <c r="E122" s="142" t="s">
        <v>1729</v>
      </c>
      <c r="F122" s="143" t="s">
        <v>1730</v>
      </c>
      <c r="G122" s="144" t="s">
        <v>111</v>
      </c>
      <c r="H122" s="145">
        <v>2.128</v>
      </c>
      <c r="I122" s="146"/>
      <c r="J122" s="147">
        <f>ROUND(I122*H122,2)</f>
        <v>0</v>
      </c>
      <c r="K122" s="143" t="s">
        <v>151</v>
      </c>
      <c r="L122" s="35"/>
      <c r="M122" s="148" t="s">
        <v>3</v>
      </c>
      <c r="N122" s="149" t="s">
        <v>43</v>
      </c>
      <c r="O122" s="55"/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2" t="s">
        <v>152</v>
      </c>
      <c r="AT122" s="152" t="s">
        <v>147</v>
      </c>
      <c r="AU122" s="152" t="s">
        <v>82</v>
      </c>
      <c r="AY122" s="19" t="s">
        <v>145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9" t="s">
        <v>80</v>
      </c>
      <c r="BK122" s="153">
        <f>ROUND(I122*H122,2)</f>
        <v>0</v>
      </c>
      <c r="BL122" s="19" t="s">
        <v>152</v>
      </c>
      <c r="BM122" s="152" t="s">
        <v>1731</v>
      </c>
    </row>
    <row r="123" spans="2:51" s="13" customFormat="1" ht="12">
      <c r="B123" s="154"/>
      <c r="D123" s="155" t="s">
        <v>154</v>
      </c>
      <c r="E123" s="156" t="s">
        <v>1663</v>
      </c>
      <c r="F123" s="157" t="s">
        <v>1732</v>
      </c>
      <c r="H123" s="158">
        <v>2.128</v>
      </c>
      <c r="I123" s="159"/>
      <c r="L123" s="154"/>
      <c r="M123" s="160"/>
      <c r="N123" s="161"/>
      <c r="O123" s="161"/>
      <c r="P123" s="161"/>
      <c r="Q123" s="161"/>
      <c r="R123" s="161"/>
      <c r="S123" s="161"/>
      <c r="T123" s="162"/>
      <c r="AT123" s="156" t="s">
        <v>154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145</v>
      </c>
    </row>
    <row r="124" spans="2:51" s="14" customFormat="1" ht="12">
      <c r="B124" s="163"/>
      <c r="D124" s="155" t="s">
        <v>154</v>
      </c>
      <c r="E124" s="164" t="s">
        <v>3</v>
      </c>
      <c r="F124" s="165" t="s">
        <v>166</v>
      </c>
      <c r="H124" s="166">
        <v>2.128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4" t="s">
        <v>154</v>
      </c>
      <c r="AU124" s="164" t="s">
        <v>82</v>
      </c>
      <c r="AV124" s="14" t="s">
        <v>152</v>
      </c>
      <c r="AW124" s="14" t="s">
        <v>33</v>
      </c>
      <c r="AX124" s="14" t="s">
        <v>80</v>
      </c>
      <c r="AY124" s="164" t="s">
        <v>145</v>
      </c>
    </row>
    <row r="125" spans="1:65" s="2" customFormat="1" ht="24.2" customHeight="1">
      <c r="A125" s="34"/>
      <c r="B125" s="140"/>
      <c r="C125" s="141" t="s">
        <v>222</v>
      </c>
      <c r="D125" s="141" t="s">
        <v>147</v>
      </c>
      <c r="E125" s="142" t="s">
        <v>1733</v>
      </c>
      <c r="F125" s="143" t="s">
        <v>1734</v>
      </c>
      <c r="G125" s="144" t="s">
        <v>111</v>
      </c>
      <c r="H125" s="145">
        <v>0.097</v>
      </c>
      <c r="I125" s="146"/>
      <c r="J125" s="147">
        <f>ROUND(I125*H125,2)</f>
        <v>0</v>
      </c>
      <c r="K125" s="143" t="s">
        <v>151</v>
      </c>
      <c r="L125" s="35"/>
      <c r="M125" s="148" t="s">
        <v>3</v>
      </c>
      <c r="N125" s="149" t="s">
        <v>43</v>
      </c>
      <c r="O125" s="55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2" t="s">
        <v>152</v>
      </c>
      <c r="AT125" s="152" t="s">
        <v>147</v>
      </c>
      <c r="AU125" s="152" t="s">
        <v>82</v>
      </c>
      <c r="AY125" s="19" t="s">
        <v>145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9" t="s">
        <v>80</v>
      </c>
      <c r="BK125" s="153">
        <f>ROUND(I125*H125,2)</f>
        <v>0</v>
      </c>
      <c r="BL125" s="19" t="s">
        <v>152</v>
      </c>
      <c r="BM125" s="152" t="s">
        <v>1735</v>
      </c>
    </row>
    <row r="126" spans="2:51" s="13" customFormat="1" ht="12">
      <c r="B126" s="154"/>
      <c r="D126" s="155" t="s">
        <v>154</v>
      </c>
      <c r="E126" s="156" t="s">
        <v>3</v>
      </c>
      <c r="F126" s="157" t="s">
        <v>1736</v>
      </c>
      <c r="H126" s="158">
        <v>0.097</v>
      </c>
      <c r="I126" s="159"/>
      <c r="L126" s="154"/>
      <c r="M126" s="160"/>
      <c r="N126" s="161"/>
      <c r="O126" s="161"/>
      <c r="P126" s="161"/>
      <c r="Q126" s="161"/>
      <c r="R126" s="161"/>
      <c r="S126" s="161"/>
      <c r="T126" s="162"/>
      <c r="AT126" s="156" t="s">
        <v>154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145</v>
      </c>
    </row>
    <row r="127" spans="2:51" s="14" customFormat="1" ht="12">
      <c r="B127" s="163"/>
      <c r="D127" s="155" t="s">
        <v>154</v>
      </c>
      <c r="E127" s="164" t="s">
        <v>3</v>
      </c>
      <c r="F127" s="165" t="s">
        <v>166</v>
      </c>
      <c r="H127" s="166">
        <v>0.097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4" t="s">
        <v>154</v>
      </c>
      <c r="AU127" s="164" t="s">
        <v>82</v>
      </c>
      <c r="AV127" s="14" t="s">
        <v>152</v>
      </c>
      <c r="AW127" s="14" t="s">
        <v>33</v>
      </c>
      <c r="AX127" s="14" t="s">
        <v>80</v>
      </c>
      <c r="AY127" s="164" t="s">
        <v>145</v>
      </c>
    </row>
    <row r="128" spans="1:65" s="2" customFormat="1" ht="24.2" customHeight="1">
      <c r="A128" s="34"/>
      <c r="B128" s="140"/>
      <c r="C128" s="141" t="s">
        <v>227</v>
      </c>
      <c r="D128" s="141" t="s">
        <v>147</v>
      </c>
      <c r="E128" s="142" t="s">
        <v>1737</v>
      </c>
      <c r="F128" s="143" t="s">
        <v>1738</v>
      </c>
      <c r="G128" s="144" t="s">
        <v>111</v>
      </c>
      <c r="H128" s="145">
        <v>0.81</v>
      </c>
      <c r="I128" s="146"/>
      <c r="J128" s="147">
        <f>ROUND(I128*H128,2)</f>
        <v>0</v>
      </c>
      <c r="K128" s="143" t="s">
        <v>151</v>
      </c>
      <c r="L128" s="35"/>
      <c r="M128" s="148" t="s">
        <v>3</v>
      </c>
      <c r="N128" s="149" t="s">
        <v>43</v>
      </c>
      <c r="O128" s="55"/>
      <c r="P128" s="150">
        <f>O128*H128</f>
        <v>0</v>
      </c>
      <c r="Q128" s="150">
        <v>2.16</v>
      </c>
      <c r="R128" s="150">
        <f>Q128*H128</f>
        <v>1.7496000000000003</v>
      </c>
      <c r="S128" s="150">
        <v>0</v>
      </c>
      <c r="T128" s="15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152</v>
      </c>
      <c r="AT128" s="152" t="s">
        <v>147</v>
      </c>
      <c r="AU128" s="152" t="s">
        <v>82</v>
      </c>
      <c r="AY128" s="19" t="s">
        <v>145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9" t="s">
        <v>80</v>
      </c>
      <c r="BK128" s="153">
        <f>ROUND(I128*H128,2)</f>
        <v>0</v>
      </c>
      <c r="BL128" s="19" t="s">
        <v>152</v>
      </c>
      <c r="BM128" s="152" t="s">
        <v>1739</v>
      </c>
    </row>
    <row r="129" spans="2:51" s="13" customFormat="1" ht="12">
      <c r="B129" s="154"/>
      <c r="D129" s="155" t="s">
        <v>154</v>
      </c>
      <c r="E129" s="156" t="s">
        <v>3</v>
      </c>
      <c r="F129" s="157" t="s">
        <v>1740</v>
      </c>
      <c r="H129" s="158">
        <v>0.81</v>
      </c>
      <c r="I129" s="159"/>
      <c r="L129" s="154"/>
      <c r="M129" s="160"/>
      <c r="N129" s="161"/>
      <c r="O129" s="161"/>
      <c r="P129" s="161"/>
      <c r="Q129" s="161"/>
      <c r="R129" s="161"/>
      <c r="S129" s="161"/>
      <c r="T129" s="162"/>
      <c r="AT129" s="156" t="s">
        <v>154</v>
      </c>
      <c r="AU129" s="156" t="s">
        <v>82</v>
      </c>
      <c r="AV129" s="13" t="s">
        <v>82</v>
      </c>
      <c r="AW129" s="13" t="s">
        <v>33</v>
      </c>
      <c r="AX129" s="13" t="s">
        <v>80</v>
      </c>
      <c r="AY129" s="156" t="s">
        <v>145</v>
      </c>
    </row>
    <row r="130" spans="1:65" s="2" customFormat="1" ht="37.9" customHeight="1">
      <c r="A130" s="34"/>
      <c r="B130" s="140"/>
      <c r="C130" s="141" t="s">
        <v>9</v>
      </c>
      <c r="D130" s="141" t="s">
        <v>147</v>
      </c>
      <c r="E130" s="142" t="s">
        <v>1741</v>
      </c>
      <c r="F130" s="143" t="s">
        <v>1742</v>
      </c>
      <c r="G130" s="144" t="s">
        <v>150</v>
      </c>
      <c r="H130" s="145">
        <v>2.7</v>
      </c>
      <c r="I130" s="146"/>
      <c r="J130" s="147">
        <f>ROUND(I130*H130,2)</f>
        <v>0</v>
      </c>
      <c r="K130" s="143" t="s">
        <v>3</v>
      </c>
      <c r="L130" s="35"/>
      <c r="M130" s="148" t="s">
        <v>3</v>
      </c>
      <c r="N130" s="149" t="s">
        <v>43</v>
      </c>
      <c r="O130" s="55"/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2" t="s">
        <v>152</v>
      </c>
      <c r="AT130" s="152" t="s">
        <v>147</v>
      </c>
      <c r="AU130" s="152" t="s">
        <v>82</v>
      </c>
      <c r="AY130" s="19" t="s">
        <v>145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9" t="s">
        <v>80</v>
      </c>
      <c r="BK130" s="153">
        <f>ROUND(I130*H130,2)</f>
        <v>0</v>
      </c>
      <c r="BL130" s="19" t="s">
        <v>152</v>
      </c>
      <c r="BM130" s="152" t="s">
        <v>1743</v>
      </c>
    </row>
    <row r="131" spans="2:51" s="13" customFormat="1" ht="12">
      <c r="B131" s="154"/>
      <c r="D131" s="155" t="s">
        <v>154</v>
      </c>
      <c r="E131" s="156" t="s">
        <v>3</v>
      </c>
      <c r="F131" s="157" t="s">
        <v>1744</v>
      </c>
      <c r="H131" s="158">
        <v>2.7</v>
      </c>
      <c r="I131" s="159"/>
      <c r="L131" s="154"/>
      <c r="M131" s="160"/>
      <c r="N131" s="161"/>
      <c r="O131" s="161"/>
      <c r="P131" s="161"/>
      <c r="Q131" s="161"/>
      <c r="R131" s="161"/>
      <c r="S131" s="161"/>
      <c r="T131" s="162"/>
      <c r="AT131" s="156" t="s">
        <v>154</v>
      </c>
      <c r="AU131" s="156" t="s">
        <v>82</v>
      </c>
      <c r="AV131" s="13" t="s">
        <v>82</v>
      </c>
      <c r="AW131" s="13" t="s">
        <v>33</v>
      </c>
      <c r="AX131" s="13" t="s">
        <v>80</v>
      </c>
      <c r="AY131" s="156" t="s">
        <v>145</v>
      </c>
    </row>
    <row r="132" spans="2:63" s="12" customFormat="1" ht="22.9" customHeight="1">
      <c r="B132" s="127"/>
      <c r="D132" s="128" t="s">
        <v>71</v>
      </c>
      <c r="E132" s="138" t="s">
        <v>187</v>
      </c>
      <c r="F132" s="138" t="s">
        <v>1745</v>
      </c>
      <c r="I132" s="130"/>
      <c r="J132" s="139">
        <f>BK132</f>
        <v>0</v>
      </c>
      <c r="L132" s="127"/>
      <c r="M132" s="132"/>
      <c r="N132" s="133"/>
      <c r="O132" s="133"/>
      <c r="P132" s="134">
        <f>SUM(P133:P187)</f>
        <v>0</v>
      </c>
      <c r="Q132" s="133"/>
      <c r="R132" s="134">
        <f>SUM(R133:R187)</f>
        <v>0.6442810000000001</v>
      </c>
      <c r="S132" s="133"/>
      <c r="T132" s="135">
        <f>SUM(T133:T187)</f>
        <v>0.21100000000000002</v>
      </c>
      <c r="AR132" s="128" t="s">
        <v>80</v>
      </c>
      <c r="AT132" s="136" t="s">
        <v>71</v>
      </c>
      <c r="AU132" s="136" t="s">
        <v>80</v>
      </c>
      <c r="AY132" s="128" t="s">
        <v>145</v>
      </c>
      <c r="BK132" s="137">
        <f>SUM(BK133:BK187)</f>
        <v>0</v>
      </c>
    </row>
    <row r="133" spans="1:65" s="2" customFormat="1" ht="24.2" customHeight="1">
      <c r="A133" s="34"/>
      <c r="B133" s="140"/>
      <c r="C133" s="141" t="s">
        <v>238</v>
      </c>
      <c r="D133" s="141" t="s">
        <v>147</v>
      </c>
      <c r="E133" s="142" t="s">
        <v>1746</v>
      </c>
      <c r="F133" s="143" t="s">
        <v>1747</v>
      </c>
      <c r="G133" s="144" t="s">
        <v>235</v>
      </c>
      <c r="H133" s="145">
        <v>24.8</v>
      </c>
      <c r="I133" s="146"/>
      <c r="J133" s="147">
        <f>ROUND(I133*H133,2)</f>
        <v>0</v>
      </c>
      <c r="K133" s="143" t="s">
        <v>151</v>
      </c>
      <c r="L133" s="35"/>
      <c r="M133" s="148" t="s">
        <v>3</v>
      </c>
      <c r="N133" s="149" t="s">
        <v>43</v>
      </c>
      <c r="O133" s="55"/>
      <c r="P133" s="150">
        <f>O133*H133</f>
        <v>0</v>
      </c>
      <c r="Q133" s="150">
        <v>0</v>
      </c>
      <c r="R133" s="150">
        <f>Q133*H133</f>
        <v>0</v>
      </c>
      <c r="S133" s="150">
        <v>0.005</v>
      </c>
      <c r="T133" s="151">
        <f>S133*H133</f>
        <v>0.12400000000000001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2" t="s">
        <v>152</v>
      </c>
      <c r="AT133" s="152" t="s">
        <v>147</v>
      </c>
      <c r="AU133" s="152" t="s">
        <v>82</v>
      </c>
      <c r="AY133" s="19" t="s">
        <v>145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9" t="s">
        <v>80</v>
      </c>
      <c r="BK133" s="153">
        <f>ROUND(I133*H133,2)</f>
        <v>0</v>
      </c>
      <c r="BL133" s="19" t="s">
        <v>152</v>
      </c>
      <c r="BM133" s="152" t="s">
        <v>1748</v>
      </c>
    </row>
    <row r="134" spans="2:51" s="13" customFormat="1" ht="12">
      <c r="B134" s="154"/>
      <c r="D134" s="155" t="s">
        <v>154</v>
      </c>
      <c r="E134" s="156" t="s">
        <v>3</v>
      </c>
      <c r="F134" s="157" t="s">
        <v>1749</v>
      </c>
      <c r="H134" s="158">
        <v>24.8</v>
      </c>
      <c r="I134" s="159"/>
      <c r="L134" s="154"/>
      <c r="M134" s="160"/>
      <c r="N134" s="161"/>
      <c r="O134" s="161"/>
      <c r="P134" s="161"/>
      <c r="Q134" s="161"/>
      <c r="R134" s="161"/>
      <c r="S134" s="161"/>
      <c r="T134" s="162"/>
      <c r="AT134" s="156" t="s">
        <v>154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145</v>
      </c>
    </row>
    <row r="135" spans="1:65" s="2" customFormat="1" ht="24.2" customHeight="1">
      <c r="A135" s="34"/>
      <c r="B135" s="140"/>
      <c r="C135" s="141" t="s">
        <v>243</v>
      </c>
      <c r="D135" s="141" t="s">
        <v>147</v>
      </c>
      <c r="E135" s="142" t="s">
        <v>1750</v>
      </c>
      <c r="F135" s="143" t="s">
        <v>1751</v>
      </c>
      <c r="G135" s="144" t="s">
        <v>235</v>
      </c>
      <c r="H135" s="145">
        <v>5.8</v>
      </c>
      <c r="I135" s="146"/>
      <c r="J135" s="147">
        <f>ROUND(I135*H135,2)</f>
        <v>0</v>
      </c>
      <c r="K135" s="143" t="s">
        <v>151</v>
      </c>
      <c r="L135" s="35"/>
      <c r="M135" s="148" t="s">
        <v>3</v>
      </c>
      <c r="N135" s="149" t="s">
        <v>43</v>
      </c>
      <c r="O135" s="55"/>
      <c r="P135" s="150">
        <f>O135*H135</f>
        <v>0</v>
      </c>
      <c r="Q135" s="150">
        <v>0</v>
      </c>
      <c r="R135" s="150">
        <f>Q135*H135</f>
        <v>0</v>
      </c>
      <c r="S135" s="150">
        <v>0.015</v>
      </c>
      <c r="T135" s="151">
        <f>S135*H135</f>
        <v>0.087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2" t="s">
        <v>152</v>
      </c>
      <c r="AT135" s="152" t="s">
        <v>147</v>
      </c>
      <c r="AU135" s="152" t="s">
        <v>82</v>
      </c>
      <c r="AY135" s="19" t="s">
        <v>145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9" t="s">
        <v>80</v>
      </c>
      <c r="BK135" s="153">
        <f>ROUND(I135*H135,2)</f>
        <v>0</v>
      </c>
      <c r="BL135" s="19" t="s">
        <v>152</v>
      </c>
      <c r="BM135" s="152" t="s">
        <v>1752</v>
      </c>
    </row>
    <row r="136" spans="2:51" s="13" customFormat="1" ht="12">
      <c r="B136" s="154"/>
      <c r="D136" s="155" t="s">
        <v>154</v>
      </c>
      <c r="E136" s="156" t="s">
        <v>3</v>
      </c>
      <c r="F136" s="157" t="s">
        <v>1753</v>
      </c>
      <c r="H136" s="158">
        <v>5.8</v>
      </c>
      <c r="I136" s="159"/>
      <c r="L136" s="154"/>
      <c r="M136" s="160"/>
      <c r="N136" s="161"/>
      <c r="O136" s="161"/>
      <c r="P136" s="161"/>
      <c r="Q136" s="161"/>
      <c r="R136" s="161"/>
      <c r="S136" s="161"/>
      <c r="T136" s="162"/>
      <c r="AT136" s="156" t="s">
        <v>154</v>
      </c>
      <c r="AU136" s="156" t="s">
        <v>82</v>
      </c>
      <c r="AV136" s="13" t="s">
        <v>82</v>
      </c>
      <c r="AW136" s="13" t="s">
        <v>33</v>
      </c>
      <c r="AX136" s="13" t="s">
        <v>80</v>
      </c>
      <c r="AY136" s="156" t="s">
        <v>145</v>
      </c>
    </row>
    <row r="137" spans="1:65" s="2" customFormat="1" ht="24.2" customHeight="1">
      <c r="A137" s="34"/>
      <c r="B137" s="140"/>
      <c r="C137" s="141" t="s">
        <v>248</v>
      </c>
      <c r="D137" s="141" t="s">
        <v>147</v>
      </c>
      <c r="E137" s="142" t="s">
        <v>1754</v>
      </c>
      <c r="F137" s="143" t="s">
        <v>1755</v>
      </c>
      <c r="G137" s="144" t="s">
        <v>213</v>
      </c>
      <c r="H137" s="145">
        <v>1</v>
      </c>
      <c r="I137" s="146"/>
      <c r="J137" s="147">
        <f>ROUND(I137*H137,2)</f>
        <v>0</v>
      </c>
      <c r="K137" s="143" t="s">
        <v>151</v>
      </c>
      <c r="L137" s="35"/>
      <c r="M137" s="148" t="s">
        <v>3</v>
      </c>
      <c r="N137" s="149" t="s">
        <v>43</v>
      </c>
      <c r="O137" s="55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152</v>
      </c>
      <c r="AT137" s="152" t="s">
        <v>147</v>
      </c>
      <c r="AU137" s="152" t="s">
        <v>82</v>
      </c>
      <c r="AY137" s="19" t="s">
        <v>145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9" t="s">
        <v>80</v>
      </c>
      <c r="BK137" s="153">
        <f>ROUND(I137*H137,2)</f>
        <v>0</v>
      </c>
      <c r="BL137" s="19" t="s">
        <v>152</v>
      </c>
      <c r="BM137" s="152" t="s">
        <v>1756</v>
      </c>
    </row>
    <row r="138" spans="2:51" s="13" customFormat="1" ht="12">
      <c r="B138" s="154"/>
      <c r="D138" s="155" t="s">
        <v>154</v>
      </c>
      <c r="E138" s="156" t="s">
        <v>3</v>
      </c>
      <c r="F138" s="157" t="s">
        <v>1757</v>
      </c>
      <c r="H138" s="158">
        <v>1</v>
      </c>
      <c r="I138" s="159"/>
      <c r="L138" s="154"/>
      <c r="M138" s="160"/>
      <c r="N138" s="161"/>
      <c r="O138" s="161"/>
      <c r="P138" s="161"/>
      <c r="Q138" s="161"/>
      <c r="R138" s="161"/>
      <c r="S138" s="161"/>
      <c r="T138" s="162"/>
      <c r="AT138" s="156" t="s">
        <v>154</v>
      </c>
      <c r="AU138" s="156" t="s">
        <v>82</v>
      </c>
      <c r="AV138" s="13" t="s">
        <v>82</v>
      </c>
      <c r="AW138" s="13" t="s">
        <v>33</v>
      </c>
      <c r="AX138" s="13" t="s">
        <v>80</v>
      </c>
      <c r="AY138" s="156" t="s">
        <v>145</v>
      </c>
    </row>
    <row r="139" spans="1:65" s="2" customFormat="1" ht="24.2" customHeight="1">
      <c r="A139" s="34"/>
      <c r="B139" s="140"/>
      <c r="C139" s="141" t="s">
        <v>264</v>
      </c>
      <c r="D139" s="141" t="s">
        <v>147</v>
      </c>
      <c r="E139" s="142" t="s">
        <v>1758</v>
      </c>
      <c r="F139" s="143" t="s">
        <v>1759</v>
      </c>
      <c r="G139" s="144" t="s">
        <v>235</v>
      </c>
      <c r="H139" s="145">
        <v>9.8</v>
      </c>
      <c r="I139" s="146"/>
      <c r="J139" s="147">
        <f>ROUND(I139*H139,2)</f>
        <v>0</v>
      </c>
      <c r="K139" s="143" t="s">
        <v>151</v>
      </c>
      <c r="L139" s="35"/>
      <c r="M139" s="148" t="s">
        <v>3</v>
      </c>
      <c r="N139" s="149" t="s">
        <v>43</v>
      </c>
      <c r="O139" s="55"/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2" t="s">
        <v>152</v>
      </c>
      <c r="AT139" s="152" t="s">
        <v>147</v>
      </c>
      <c r="AU139" s="152" t="s">
        <v>82</v>
      </c>
      <c r="AY139" s="19" t="s">
        <v>145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9" t="s">
        <v>80</v>
      </c>
      <c r="BK139" s="153">
        <f>ROUND(I139*H139,2)</f>
        <v>0</v>
      </c>
      <c r="BL139" s="19" t="s">
        <v>152</v>
      </c>
      <c r="BM139" s="152" t="s">
        <v>1760</v>
      </c>
    </row>
    <row r="140" spans="2:51" s="13" customFormat="1" ht="12">
      <c r="B140" s="154"/>
      <c r="D140" s="155" t="s">
        <v>154</v>
      </c>
      <c r="E140" s="156" t="s">
        <v>1666</v>
      </c>
      <c r="F140" s="157" t="s">
        <v>1761</v>
      </c>
      <c r="H140" s="158">
        <v>9.8</v>
      </c>
      <c r="I140" s="159"/>
      <c r="L140" s="154"/>
      <c r="M140" s="160"/>
      <c r="N140" s="161"/>
      <c r="O140" s="161"/>
      <c r="P140" s="161"/>
      <c r="Q140" s="161"/>
      <c r="R140" s="161"/>
      <c r="S140" s="161"/>
      <c r="T140" s="162"/>
      <c r="AT140" s="156" t="s">
        <v>154</v>
      </c>
      <c r="AU140" s="156" t="s">
        <v>82</v>
      </c>
      <c r="AV140" s="13" t="s">
        <v>82</v>
      </c>
      <c r="AW140" s="13" t="s">
        <v>33</v>
      </c>
      <c r="AX140" s="13" t="s">
        <v>80</v>
      </c>
      <c r="AY140" s="156" t="s">
        <v>145</v>
      </c>
    </row>
    <row r="141" spans="1:65" s="2" customFormat="1" ht="14.45" customHeight="1">
      <c r="A141" s="34"/>
      <c r="B141" s="140"/>
      <c r="C141" s="188" t="s">
        <v>271</v>
      </c>
      <c r="D141" s="188" t="s">
        <v>427</v>
      </c>
      <c r="E141" s="189" t="s">
        <v>1762</v>
      </c>
      <c r="F141" s="190" t="s">
        <v>1763</v>
      </c>
      <c r="G141" s="191" t="s">
        <v>235</v>
      </c>
      <c r="H141" s="192">
        <v>10.094</v>
      </c>
      <c r="I141" s="193"/>
      <c r="J141" s="194">
        <f>ROUND(I141*H141,2)</f>
        <v>0</v>
      </c>
      <c r="K141" s="190" t="s">
        <v>151</v>
      </c>
      <c r="L141" s="195"/>
      <c r="M141" s="196" t="s">
        <v>3</v>
      </c>
      <c r="N141" s="197" t="s">
        <v>43</v>
      </c>
      <c r="O141" s="55"/>
      <c r="P141" s="150">
        <f>O141*H141</f>
        <v>0</v>
      </c>
      <c r="Q141" s="150">
        <v>0.0215</v>
      </c>
      <c r="R141" s="150">
        <f>Q141*H141</f>
        <v>0.21702099999999996</v>
      </c>
      <c r="S141" s="150">
        <v>0</v>
      </c>
      <c r="T141" s="15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2" t="s">
        <v>187</v>
      </c>
      <c r="AT141" s="152" t="s">
        <v>427</v>
      </c>
      <c r="AU141" s="152" t="s">
        <v>82</v>
      </c>
      <c r="AY141" s="19" t="s">
        <v>145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9" t="s">
        <v>80</v>
      </c>
      <c r="BK141" s="153">
        <f>ROUND(I141*H141,2)</f>
        <v>0</v>
      </c>
      <c r="BL141" s="19" t="s">
        <v>152</v>
      </c>
      <c r="BM141" s="152" t="s">
        <v>1764</v>
      </c>
    </row>
    <row r="142" spans="1:47" s="2" customFormat="1" ht="58.5">
      <c r="A142" s="34"/>
      <c r="B142" s="35"/>
      <c r="C142" s="34"/>
      <c r="D142" s="155" t="s">
        <v>202</v>
      </c>
      <c r="E142" s="34"/>
      <c r="F142" s="171" t="s">
        <v>1765</v>
      </c>
      <c r="G142" s="34"/>
      <c r="H142" s="34"/>
      <c r="I142" s="172"/>
      <c r="J142" s="34"/>
      <c r="K142" s="34"/>
      <c r="L142" s="35"/>
      <c r="M142" s="173"/>
      <c r="N142" s="174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202</v>
      </c>
      <c r="AU142" s="19" t="s">
        <v>82</v>
      </c>
    </row>
    <row r="143" spans="2:51" s="13" customFormat="1" ht="12">
      <c r="B143" s="154"/>
      <c r="D143" s="155" t="s">
        <v>154</v>
      </c>
      <c r="F143" s="157" t="s">
        <v>1766</v>
      </c>
      <c r="H143" s="158">
        <v>10.094</v>
      </c>
      <c r="I143" s="159"/>
      <c r="L143" s="154"/>
      <c r="M143" s="160"/>
      <c r="N143" s="161"/>
      <c r="O143" s="161"/>
      <c r="P143" s="161"/>
      <c r="Q143" s="161"/>
      <c r="R143" s="161"/>
      <c r="S143" s="161"/>
      <c r="T143" s="162"/>
      <c r="AT143" s="156" t="s">
        <v>154</v>
      </c>
      <c r="AU143" s="156" t="s">
        <v>82</v>
      </c>
      <c r="AV143" s="13" t="s">
        <v>82</v>
      </c>
      <c r="AW143" s="13" t="s">
        <v>4</v>
      </c>
      <c r="AX143" s="13" t="s">
        <v>80</v>
      </c>
      <c r="AY143" s="156" t="s">
        <v>145</v>
      </c>
    </row>
    <row r="144" spans="1:65" s="2" customFormat="1" ht="24.2" customHeight="1">
      <c r="A144" s="34"/>
      <c r="B144" s="140"/>
      <c r="C144" s="141" t="s">
        <v>8</v>
      </c>
      <c r="D144" s="141" t="s">
        <v>147</v>
      </c>
      <c r="E144" s="142" t="s">
        <v>1767</v>
      </c>
      <c r="F144" s="143" t="s">
        <v>1768</v>
      </c>
      <c r="G144" s="144" t="s">
        <v>235</v>
      </c>
      <c r="H144" s="145">
        <v>0.65</v>
      </c>
      <c r="I144" s="146"/>
      <c r="J144" s="147">
        <f>ROUND(I144*H144,2)</f>
        <v>0</v>
      </c>
      <c r="K144" s="143" t="s">
        <v>3</v>
      </c>
      <c r="L144" s="35"/>
      <c r="M144" s="148" t="s">
        <v>3</v>
      </c>
      <c r="N144" s="149" t="s">
        <v>43</v>
      </c>
      <c r="O144" s="55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2" t="s">
        <v>152</v>
      </c>
      <c r="AT144" s="152" t="s">
        <v>147</v>
      </c>
      <c r="AU144" s="152" t="s">
        <v>82</v>
      </c>
      <c r="AY144" s="19" t="s">
        <v>145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9" t="s">
        <v>80</v>
      </c>
      <c r="BK144" s="153">
        <f>ROUND(I144*H144,2)</f>
        <v>0</v>
      </c>
      <c r="BL144" s="19" t="s">
        <v>152</v>
      </c>
      <c r="BM144" s="152" t="s">
        <v>1769</v>
      </c>
    </row>
    <row r="145" spans="2:51" s="13" customFormat="1" ht="12">
      <c r="B145" s="154"/>
      <c r="D145" s="155" t="s">
        <v>154</v>
      </c>
      <c r="E145" s="156" t="s">
        <v>3</v>
      </c>
      <c r="F145" s="157" t="s">
        <v>1770</v>
      </c>
      <c r="H145" s="158">
        <v>0.65</v>
      </c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154</v>
      </c>
      <c r="AU145" s="156" t="s">
        <v>82</v>
      </c>
      <c r="AV145" s="13" t="s">
        <v>82</v>
      </c>
      <c r="AW145" s="13" t="s">
        <v>33</v>
      </c>
      <c r="AX145" s="13" t="s">
        <v>80</v>
      </c>
      <c r="AY145" s="156" t="s">
        <v>145</v>
      </c>
    </row>
    <row r="146" spans="1:65" s="2" customFormat="1" ht="14.45" customHeight="1">
      <c r="A146" s="34"/>
      <c r="B146" s="140"/>
      <c r="C146" s="188" t="s">
        <v>282</v>
      </c>
      <c r="D146" s="188" t="s">
        <v>427</v>
      </c>
      <c r="E146" s="189" t="s">
        <v>1771</v>
      </c>
      <c r="F146" s="190" t="s">
        <v>1772</v>
      </c>
      <c r="G146" s="191" t="s">
        <v>235</v>
      </c>
      <c r="H146" s="192">
        <v>0.67</v>
      </c>
      <c r="I146" s="193"/>
      <c r="J146" s="194">
        <f>ROUND(I146*H146,2)</f>
        <v>0</v>
      </c>
      <c r="K146" s="190" t="s">
        <v>3</v>
      </c>
      <c r="L146" s="195"/>
      <c r="M146" s="196" t="s">
        <v>3</v>
      </c>
      <c r="N146" s="197" t="s">
        <v>43</v>
      </c>
      <c r="O146" s="55"/>
      <c r="P146" s="150">
        <f>O146*H146</f>
        <v>0</v>
      </c>
      <c r="Q146" s="150">
        <v>0.0215</v>
      </c>
      <c r="R146" s="150">
        <f>Q146*H146</f>
        <v>0.014405</v>
      </c>
      <c r="S146" s="150">
        <v>0</v>
      </c>
      <c r="T146" s="15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2" t="s">
        <v>187</v>
      </c>
      <c r="AT146" s="152" t="s">
        <v>427</v>
      </c>
      <c r="AU146" s="152" t="s">
        <v>82</v>
      </c>
      <c r="AY146" s="19" t="s">
        <v>145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9" t="s">
        <v>80</v>
      </c>
      <c r="BK146" s="153">
        <f>ROUND(I146*H146,2)</f>
        <v>0</v>
      </c>
      <c r="BL146" s="19" t="s">
        <v>152</v>
      </c>
      <c r="BM146" s="152" t="s">
        <v>1773</v>
      </c>
    </row>
    <row r="147" spans="1:47" s="2" customFormat="1" ht="29.25">
      <c r="A147" s="34"/>
      <c r="B147" s="35"/>
      <c r="C147" s="34"/>
      <c r="D147" s="155" t="s">
        <v>202</v>
      </c>
      <c r="E147" s="34"/>
      <c r="F147" s="171" t="s">
        <v>1774</v>
      </c>
      <c r="G147" s="34"/>
      <c r="H147" s="34"/>
      <c r="I147" s="172"/>
      <c r="J147" s="34"/>
      <c r="K147" s="34"/>
      <c r="L147" s="35"/>
      <c r="M147" s="173"/>
      <c r="N147" s="174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202</v>
      </c>
      <c r="AU147" s="19" t="s">
        <v>82</v>
      </c>
    </row>
    <row r="148" spans="2:51" s="13" customFormat="1" ht="12">
      <c r="B148" s="154"/>
      <c r="D148" s="155" t="s">
        <v>154</v>
      </c>
      <c r="F148" s="157" t="s">
        <v>1775</v>
      </c>
      <c r="H148" s="158">
        <v>0.67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154</v>
      </c>
      <c r="AU148" s="156" t="s">
        <v>82</v>
      </c>
      <c r="AV148" s="13" t="s">
        <v>82</v>
      </c>
      <c r="AW148" s="13" t="s">
        <v>4</v>
      </c>
      <c r="AX148" s="13" t="s">
        <v>80</v>
      </c>
      <c r="AY148" s="156" t="s">
        <v>145</v>
      </c>
    </row>
    <row r="149" spans="1:65" s="2" customFormat="1" ht="24.2" customHeight="1">
      <c r="A149" s="34"/>
      <c r="B149" s="140"/>
      <c r="C149" s="141" t="s">
        <v>288</v>
      </c>
      <c r="D149" s="141" t="s">
        <v>147</v>
      </c>
      <c r="E149" s="142" t="s">
        <v>1776</v>
      </c>
      <c r="F149" s="143" t="s">
        <v>1777</v>
      </c>
      <c r="G149" s="144" t="s">
        <v>235</v>
      </c>
      <c r="H149" s="145">
        <v>5.8</v>
      </c>
      <c r="I149" s="146"/>
      <c r="J149" s="147">
        <f>ROUND(I149*H149,2)</f>
        <v>0</v>
      </c>
      <c r="K149" s="143" t="s">
        <v>151</v>
      </c>
      <c r="L149" s="35"/>
      <c r="M149" s="148" t="s">
        <v>3</v>
      </c>
      <c r="N149" s="149" t="s">
        <v>43</v>
      </c>
      <c r="O149" s="55"/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2" t="s">
        <v>152</v>
      </c>
      <c r="AT149" s="152" t="s">
        <v>147</v>
      </c>
      <c r="AU149" s="152" t="s">
        <v>82</v>
      </c>
      <c r="AY149" s="19" t="s">
        <v>145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9" t="s">
        <v>80</v>
      </c>
      <c r="BK149" s="153">
        <f>ROUND(I149*H149,2)</f>
        <v>0</v>
      </c>
      <c r="BL149" s="19" t="s">
        <v>152</v>
      </c>
      <c r="BM149" s="152" t="s">
        <v>1778</v>
      </c>
    </row>
    <row r="150" spans="2:51" s="13" customFormat="1" ht="12">
      <c r="B150" s="154"/>
      <c r="D150" s="155" t="s">
        <v>154</v>
      </c>
      <c r="E150" s="156" t="s">
        <v>1660</v>
      </c>
      <c r="F150" s="157" t="s">
        <v>1779</v>
      </c>
      <c r="H150" s="158">
        <v>5.8</v>
      </c>
      <c r="I150" s="159"/>
      <c r="L150" s="154"/>
      <c r="M150" s="160"/>
      <c r="N150" s="161"/>
      <c r="O150" s="161"/>
      <c r="P150" s="161"/>
      <c r="Q150" s="161"/>
      <c r="R150" s="161"/>
      <c r="S150" s="161"/>
      <c r="T150" s="162"/>
      <c r="AT150" s="156" t="s">
        <v>154</v>
      </c>
      <c r="AU150" s="156" t="s">
        <v>82</v>
      </c>
      <c r="AV150" s="13" t="s">
        <v>82</v>
      </c>
      <c r="AW150" s="13" t="s">
        <v>33</v>
      </c>
      <c r="AX150" s="13" t="s">
        <v>80</v>
      </c>
      <c r="AY150" s="156" t="s">
        <v>145</v>
      </c>
    </row>
    <row r="151" spans="1:65" s="2" customFormat="1" ht="14.45" customHeight="1">
      <c r="A151" s="34"/>
      <c r="B151" s="140"/>
      <c r="C151" s="188" t="s">
        <v>292</v>
      </c>
      <c r="D151" s="188" t="s">
        <v>427</v>
      </c>
      <c r="E151" s="189" t="s">
        <v>1780</v>
      </c>
      <c r="F151" s="190" t="s">
        <v>1781</v>
      </c>
      <c r="G151" s="191" t="s">
        <v>235</v>
      </c>
      <c r="H151" s="192">
        <v>5.974</v>
      </c>
      <c r="I151" s="193"/>
      <c r="J151" s="194">
        <f>ROUND(I151*H151,2)</f>
        <v>0</v>
      </c>
      <c r="K151" s="190" t="s">
        <v>151</v>
      </c>
      <c r="L151" s="195"/>
      <c r="M151" s="196" t="s">
        <v>3</v>
      </c>
      <c r="N151" s="197" t="s">
        <v>43</v>
      </c>
      <c r="O151" s="55"/>
      <c r="P151" s="150">
        <f>O151*H151</f>
        <v>0</v>
      </c>
      <c r="Q151" s="150">
        <v>0.0335</v>
      </c>
      <c r="R151" s="150">
        <f>Q151*H151</f>
        <v>0.20012900000000003</v>
      </c>
      <c r="S151" s="150">
        <v>0</v>
      </c>
      <c r="T151" s="15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2" t="s">
        <v>187</v>
      </c>
      <c r="AT151" s="152" t="s">
        <v>427</v>
      </c>
      <c r="AU151" s="152" t="s">
        <v>82</v>
      </c>
      <c r="AY151" s="19" t="s">
        <v>145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9" t="s">
        <v>80</v>
      </c>
      <c r="BK151" s="153">
        <f>ROUND(I151*H151,2)</f>
        <v>0</v>
      </c>
      <c r="BL151" s="19" t="s">
        <v>152</v>
      </c>
      <c r="BM151" s="152" t="s">
        <v>1782</v>
      </c>
    </row>
    <row r="152" spans="1:47" s="2" customFormat="1" ht="58.5">
      <c r="A152" s="34"/>
      <c r="B152" s="35"/>
      <c r="C152" s="34"/>
      <c r="D152" s="155" t="s">
        <v>202</v>
      </c>
      <c r="E152" s="34"/>
      <c r="F152" s="171" t="s">
        <v>1765</v>
      </c>
      <c r="G152" s="34"/>
      <c r="H152" s="34"/>
      <c r="I152" s="172"/>
      <c r="J152" s="34"/>
      <c r="K152" s="34"/>
      <c r="L152" s="35"/>
      <c r="M152" s="173"/>
      <c r="N152" s="174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202</v>
      </c>
      <c r="AU152" s="19" t="s">
        <v>82</v>
      </c>
    </row>
    <row r="153" spans="2:51" s="13" customFormat="1" ht="12">
      <c r="B153" s="154"/>
      <c r="D153" s="155" t="s">
        <v>154</v>
      </c>
      <c r="F153" s="157" t="s">
        <v>1783</v>
      </c>
      <c r="H153" s="158">
        <v>5.974</v>
      </c>
      <c r="I153" s="159"/>
      <c r="L153" s="154"/>
      <c r="M153" s="160"/>
      <c r="N153" s="161"/>
      <c r="O153" s="161"/>
      <c r="P153" s="161"/>
      <c r="Q153" s="161"/>
      <c r="R153" s="161"/>
      <c r="S153" s="161"/>
      <c r="T153" s="162"/>
      <c r="AT153" s="156" t="s">
        <v>154</v>
      </c>
      <c r="AU153" s="156" t="s">
        <v>82</v>
      </c>
      <c r="AV153" s="13" t="s">
        <v>82</v>
      </c>
      <c r="AW153" s="13" t="s">
        <v>4</v>
      </c>
      <c r="AX153" s="13" t="s">
        <v>80</v>
      </c>
      <c r="AY153" s="156" t="s">
        <v>145</v>
      </c>
    </row>
    <row r="154" spans="1:65" s="2" customFormat="1" ht="37.9" customHeight="1">
      <c r="A154" s="34"/>
      <c r="B154" s="140"/>
      <c r="C154" s="141" t="s">
        <v>300</v>
      </c>
      <c r="D154" s="141" t="s">
        <v>147</v>
      </c>
      <c r="E154" s="142" t="s">
        <v>1784</v>
      </c>
      <c r="F154" s="143" t="s">
        <v>1785</v>
      </c>
      <c r="G154" s="144" t="s">
        <v>213</v>
      </c>
      <c r="H154" s="145">
        <v>3</v>
      </c>
      <c r="I154" s="146"/>
      <c r="J154" s="147">
        <f>ROUND(I154*H154,2)</f>
        <v>0</v>
      </c>
      <c r="K154" s="143" t="s">
        <v>151</v>
      </c>
      <c r="L154" s="35"/>
      <c r="M154" s="148" t="s">
        <v>3</v>
      </c>
      <c r="N154" s="149" t="s">
        <v>43</v>
      </c>
      <c r="O154" s="55"/>
      <c r="P154" s="150">
        <f>O154*H154</f>
        <v>0</v>
      </c>
      <c r="Q154" s="150">
        <v>0.00167</v>
      </c>
      <c r="R154" s="150">
        <f>Q154*H154</f>
        <v>0.0050100000000000006</v>
      </c>
      <c r="S154" s="150">
        <v>0</v>
      </c>
      <c r="T154" s="15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2" t="s">
        <v>152</v>
      </c>
      <c r="AT154" s="152" t="s">
        <v>147</v>
      </c>
      <c r="AU154" s="152" t="s">
        <v>82</v>
      </c>
      <c r="AY154" s="19" t="s">
        <v>145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19" t="s">
        <v>80</v>
      </c>
      <c r="BK154" s="153">
        <f>ROUND(I154*H154,2)</f>
        <v>0</v>
      </c>
      <c r="BL154" s="19" t="s">
        <v>152</v>
      </c>
      <c r="BM154" s="152" t="s">
        <v>1786</v>
      </c>
    </row>
    <row r="155" spans="1:65" s="2" customFormat="1" ht="24.2" customHeight="1">
      <c r="A155" s="34"/>
      <c r="B155" s="140"/>
      <c r="C155" s="188" t="s">
        <v>307</v>
      </c>
      <c r="D155" s="188" t="s">
        <v>427</v>
      </c>
      <c r="E155" s="189" t="s">
        <v>1787</v>
      </c>
      <c r="F155" s="190" t="s">
        <v>1788</v>
      </c>
      <c r="G155" s="191" t="s">
        <v>213</v>
      </c>
      <c r="H155" s="192">
        <v>1</v>
      </c>
      <c r="I155" s="193"/>
      <c r="J155" s="194">
        <f>ROUND(I155*H155,2)</f>
        <v>0</v>
      </c>
      <c r="K155" s="190" t="s">
        <v>151</v>
      </c>
      <c r="L155" s="195"/>
      <c r="M155" s="196" t="s">
        <v>3</v>
      </c>
      <c r="N155" s="197" t="s">
        <v>43</v>
      </c>
      <c r="O155" s="55"/>
      <c r="P155" s="150">
        <f>O155*H155</f>
        <v>0</v>
      </c>
      <c r="Q155" s="150">
        <v>0.0135</v>
      </c>
      <c r="R155" s="150">
        <f>Q155*H155</f>
        <v>0.0135</v>
      </c>
      <c r="S155" s="150">
        <v>0</v>
      </c>
      <c r="T155" s="15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2" t="s">
        <v>187</v>
      </c>
      <c r="AT155" s="152" t="s">
        <v>427</v>
      </c>
      <c r="AU155" s="152" t="s">
        <v>82</v>
      </c>
      <c r="AY155" s="19" t="s">
        <v>145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9" t="s">
        <v>80</v>
      </c>
      <c r="BK155" s="153">
        <f>ROUND(I155*H155,2)</f>
        <v>0</v>
      </c>
      <c r="BL155" s="19" t="s">
        <v>152</v>
      </c>
      <c r="BM155" s="152" t="s">
        <v>1789</v>
      </c>
    </row>
    <row r="156" spans="2:51" s="13" customFormat="1" ht="12">
      <c r="B156" s="154"/>
      <c r="D156" s="155" t="s">
        <v>154</v>
      </c>
      <c r="E156" s="156" t="s">
        <v>3</v>
      </c>
      <c r="F156" s="157" t="s">
        <v>1790</v>
      </c>
      <c r="H156" s="158">
        <v>1</v>
      </c>
      <c r="I156" s="159"/>
      <c r="L156" s="154"/>
      <c r="M156" s="160"/>
      <c r="N156" s="161"/>
      <c r="O156" s="161"/>
      <c r="P156" s="161"/>
      <c r="Q156" s="161"/>
      <c r="R156" s="161"/>
      <c r="S156" s="161"/>
      <c r="T156" s="162"/>
      <c r="AT156" s="156" t="s">
        <v>154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145</v>
      </c>
    </row>
    <row r="157" spans="1:65" s="2" customFormat="1" ht="14.45" customHeight="1">
      <c r="A157" s="34"/>
      <c r="B157" s="140"/>
      <c r="C157" s="188" t="s">
        <v>312</v>
      </c>
      <c r="D157" s="188" t="s">
        <v>427</v>
      </c>
      <c r="E157" s="189" t="s">
        <v>1791</v>
      </c>
      <c r="F157" s="190" t="s">
        <v>1792</v>
      </c>
      <c r="G157" s="191" t="s">
        <v>213</v>
      </c>
      <c r="H157" s="192">
        <v>2</v>
      </c>
      <c r="I157" s="193"/>
      <c r="J157" s="194">
        <f>ROUND(I157*H157,2)</f>
        <v>0</v>
      </c>
      <c r="K157" s="190" t="s">
        <v>151</v>
      </c>
      <c r="L157" s="195"/>
      <c r="M157" s="196" t="s">
        <v>3</v>
      </c>
      <c r="N157" s="197" t="s">
        <v>43</v>
      </c>
      <c r="O157" s="55"/>
      <c r="P157" s="150">
        <f>O157*H157</f>
        <v>0</v>
      </c>
      <c r="Q157" s="150">
        <v>0.017</v>
      </c>
      <c r="R157" s="150">
        <f>Q157*H157</f>
        <v>0.034</v>
      </c>
      <c r="S157" s="150">
        <v>0</v>
      </c>
      <c r="T157" s="15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2" t="s">
        <v>187</v>
      </c>
      <c r="AT157" s="152" t="s">
        <v>427</v>
      </c>
      <c r="AU157" s="152" t="s">
        <v>82</v>
      </c>
      <c r="AY157" s="19" t="s">
        <v>145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9" t="s">
        <v>80</v>
      </c>
      <c r="BK157" s="153">
        <f>ROUND(I157*H157,2)</f>
        <v>0</v>
      </c>
      <c r="BL157" s="19" t="s">
        <v>152</v>
      </c>
      <c r="BM157" s="152" t="s">
        <v>1793</v>
      </c>
    </row>
    <row r="158" spans="1:47" s="2" customFormat="1" ht="19.5">
      <c r="A158" s="34"/>
      <c r="B158" s="35"/>
      <c r="C158" s="34"/>
      <c r="D158" s="155" t="s">
        <v>202</v>
      </c>
      <c r="E158" s="34"/>
      <c r="F158" s="171" t="s">
        <v>1794</v>
      </c>
      <c r="G158" s="34"/>
      <c r="H158" s="34"/>
      <c r="I158" s="172"/>
      <c r="J158" s="34"/>
      <c r="K158" s="34"/>
      <c r="L158" s="35"/>
      <c r="M158" s="173"/>
      <c r="N158" s="174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202</v>
      </c>
      <c r="AU158" s="19" t="s">
        <v>82</v>
      </c>
    </row>
    <row r="159" spans="1:65" s="2" customFormat="1" ht="37.9" customHeight="1">
      <c r="A159" s="34"/>
      <c r="B159" s="140"/>
      <c r="C159" s="141" t="s">
        <v>319</v>
      </c>
      <c r="D159" s="141" t="s">
        <v>147</v>
      </c>
      <c r="E159" s="142" t="s">
        <v>1795</v>
      </c>
      <c r="F159" s="143" t="s">
        <v>1796</v>
      </c>
      <c r="G159" s="144" t="s">
        <v>213</v>
      </c>
      <c r="H159" s="145">
        <v>1</v>
      </c>
      <c r="I159" s="146"/>
      <c r="J159" s="147">
        <f>ROUND(I159*H159,2)</f>
        <v>0</v>
      </c>
      <c r="K159" s="143" t="s">
        <v>151</v>
      </c>
      <c r="L159" s="35"/>
      <c r="M159" s="148" t="s">
        <v>3</v>
      </c>
      <c r="N159" s="149" t="s">
        <v>43</v>
      </c>
      <c r="O159" s="55"/>
      <c r="P159" s="150">
        <f>O159*H159</f>
        <v>0</v>
      </c>
      <c r="Q159" s="150">
        <v>0.00296</v>
      </c>
      <c r="R159" s="150">
        <f>Q159*H159</f>
        <v>0.00296</v>
      </c>
      <c r="S159" s="150">
        <v>0</v>
      </c>
      <c r="T159" s="15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152</v>
      </c>
      <c r="AT159" s="152" t="s">
        <v>147</v>
      </c>
      <c r="AU159" s="152" t="s">
        <v>82</v>
      </c>
      <c r="AY159" s="19" t="s">
        <v>145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9" t="s">
        <v>80</v>
      </c>
      <c r="BK159" s="153">
        <f>ROUND(I159*H159,2)</f>
        <v>0</v>
      </c>
      <c r="BL159" s="19" t="s">
        <v>152</v>
      </c>
      <c r="BM159" s="152" t="s">
        <v>1797</v>
      </c>
    </row>
    <row r="160" spans="1:65" s="2" customFormat="1" ht="14.45" customHeight="1">
      <c r="A160" s="34"/>
      <c r="B160" s="140"/>
      <c r="C160" s="188" t="s">
        <v>324</v>
      </c>
      <c r="D160" s="188" t="s">
        <v>427</v>
      </c>
      <c r="E160" s="189" t="s">
        <v>1798</v>
      </c>
      <c r="F160" s="190" t="s">
        <v>1799</v>
      </c>
      <c r="G160" s="191" t="s">
        <v>213</v>
      </c>
      <c r="H160" s="192">
        <v>1</v>
      </c>
      <c r="I160" s="193"/>
      <c r="J160" s="194">
        <f>ROUND(I160*H160,2)</f>
        <v>0</v>
      </c>
      <c r="K160" s="190" t="s">
        <v>151</v>
      </c>
      <c r="L160" s="195"/>
      <c r="M160" s="196" t="s">
        <v>3</v>
      </c>
      <c r="N160" s="197" t="s">
        <v>43</v>
      </c>
      <c r="O160" s="55"/>
      <c r="P160" s="150">
        <f>O160*H160</f>
        <v>0</v>
      </c>
      <c r="Q160" s="150">
        <v>0.03</v>
      </c>
      <c r="R160" s="150">
        <f>Q160*H160</f>
        <v>0.03</v>
      </c>
      <c r="S160" s="150">
        <v>0</v>
      </c>
      <c r="T160" s="15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2" t="s">
        <v>187</v>
      </c>
      <c r="AT160" s="152" t="s">
        <v>427</v>
      </c>
      <c r="AU160" s="152" t="s">
        <v>82</v>
      </c>
      <c r="AY160" s="19" t="s">
        <v>145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9" t="s">
        <v>80</v>
      </c>
      <c r="BK160" s="153">
        <f>ROUND(I160*H160,2)</f>
        <v>0</v>
      </c>
      <c r="BL160" s="19" t="s">
        <v>152</v>
      </c>
      <c r="BM160" s="152" t="s">
        <v>1800</v>
      </c>
    </row>
    <row r="161" spans="1:47" s="2" customFormat="1" ht="19.5">
      <c r="A161" s="34"/>
      <c r="B161" s="35"/>
      <c r="C161" s="34"/>
      <c r="D161" s="155" t="s">
        <v>202</v>
      </c>
      <c r="E161" s="34"/>
      <c r="F161" s="171" t="s">
        <v>1794</v>
      </c>
      <c r="G161" s="34"/>
      <c r="H161" s="34"/>
      <c r="I161" s="172"/>
      <c r="J161" s="34"/>
      <c r="K161" s="34"/>
      <c r="L161" s="35"/>
      <c r="M161" s="173"/>
      <c r="N161" s="174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202</v>
      </c>
      <c r="AU161" s="19" t="s">
        <v>82</v>
      </c>
    </row>
    <row r="162" spans="1:65" s="2" customFormat="1" ht="49.15" customHeight="1">
      <c r="A162" s="34"/>
      <c r="B162" s="140"/>
      <c r="C162" s="141" t="s">
        <v>329</v>
      </c>
      <c r="D162" s="141" t="s">
        <v>147</v>
      </c>
      <c r="E162" s="142" t="s">
        <v>1801</v>
      </c>
      <c r="F162" s="143" t="s">
        <v>1802</v>
      </c>
      <c r="G162" s="144" t="s">
        <v>213</v>
      </c>
      <c r="H162" s="145">
        <v>4</v>
      </c>
      <c r="I162" s="146"/>
      <c r="J162" s="147">
        <f aca="true" t="shared" si="0" ref="J162:J170">ROUND(I162*H162,2)</f>
        <v>0</v>
      </c>
      <c r="K162" s="143" t="s">
        <v>151</v>
      </c>
      <c r="L162" s="35"/>
      <c r="M162" s="148" t="s">
        <v>3</v>
      </c>
      <c r="N162" s="149" t="s">
        <v>43</v>
      </c>
      <c r="O162" s="55"/>
      <c r="P162" s="150">
        <f aca="true" t="shared" si="1" ref="P162:P170">O162*H162</f>
        <v>0</v>
      </c>
      <c r="Q162" s="150">
        <v>0</v>
      </c>
      <c r="R162" s="150">
        <f aca="true" t="shared" si="2" ref="R162:R170">Q162*H162</f>
        <v>0</v>
      </c>
      <c r="S162" s="150">
        <v>0</v>
      </c>
      <c r="T162" s="151">
        <f aca="true" t="shared" si="3" ref="T162:T170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2" t="s">
        <v>152</v>
      </c>
      <c r="AT162" s="152" t="s">
        <v>147</v>
      </c>
      <c r="AU162" s="152" t="s">
        <v>82</v>
      </c>
      <c r="AY162" s="19" t="s">
        <v>145</v>
      </c>
      <c r="BE162" s="153">
        <f aca="true" t="shared" si="4" ref="BE162:BE170">IF(N162="základní",J162,0)</f>
        <v>0</v>
      </c>
      <c r="BF162" s="153">
        <f aca="true" t="shared" si="5" ref="BF162:BF170">IF(N162="snížená",J162,0)</f>
        <v>0</v>
      </c>
      <c r="BG162" s="153">
        <f aca="true" t="shared" si="6" ref="BG162:BG170">IF(N162="zákl. přenesená",J162,0)</f>
        <v>0</v>
      </c>
      <c r="BH162" s="153">
        <f aca="true" t="shared" si="7" ref="BH162:BH170">IF(N162="sníž. přenesená",J162,0)</f>
        <v>0</v>
      </c>
      <c r="BI162" s="153">
        <f aca="true" t="shared" si="8" ref="BI162:BI170">IF(N162="nulová",J162,0)</f>
        <v>0</v>
      </c>
      <c r="BJ162" s="19" t="s">
        <v>80</v>
      </c>
      <c r="BK162" s="153">
        <f aca="true" t="shared" si="9" ref="BK162:BK170">ROUND(I162*H162,2)</f>
        <v>0</v>
      </c>
      <c r="BL162" s="19" t="s">
        <v>152</v>
      </c>
      <c r="BM162" s="152" t="s">
        <v>1803</v>
      </c>
    </row>
    <row r="163" spans="1:65" s="2" customFormat="1" ht="24.2" customHeight="1">
      <c r="A163" s="34"/>
      <c r="B163" s="140"/>
      <c r="C163" s="188" t="s">
        <v>333</v>
      </c>
      <c r="D163" s="188" t="s">
        <v>427</v>
      </c>
      <c r="E163" s="189" t="s">
        <v>1804</v>
      </c>
      <c r="F163" s="190" t="s">
        <v>1805</v>
      </c>
      <c r="G163" s="191" t="s">
        <v>213</v>
      </c>
      <c r="H163" s="192">
        <v>1</v>
      </c>
      <c r="I163" s="193"/>
      <c r="J163" s="194">
        <f t="shared" si="0"/>
        <v>0</v>
      </c>
      <c r="K163" s="190" t="s">
        <v>151</v>
      </c>
      <c r="L163" s="195"/>
      <c r="M163" s="196" t="s">
        <v>3</v>
      </c>
      <c r="N163" s="197" t="s">
        <v>43</v>
      </c>
      <c r="O163" s="55"/>
      <c r="P163" s="150">
        <f t="shared" si="1"/>
        <v>0</v>
      </c>
      <c r="Q163" s="150">
        <v>0.0108</v>
      </c>
      <c r="R163" s="150">
        <f t="shared" si="2"/>
        <v>0.0108</v>
      </c>
      <c r="S163" s="150">
        <v>0</v>
      </c>
      <c r="T163" s="151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2" t="s">
        <v>187</v>
      </c>
      <c r="AT163" s="152" t="s">
        <v>427</v>
      </c>
      <c r="AU163" s="152" t="s">
        <v>82</v>
      </c>
      <c r="AY163" s="19" t="s">
        <v>145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9" t="s">
        <v>80</v>
      </c>
      <c r="BK163" s="153">
        <f t="shared" si="9"/>
        <v>0</v>
      </c>
      <c r="BL163" s="19" t="s">
        <v>152</v>
      </c>
      <c r="BM163" s="152" t="s">
        <v>1806</v>
      </c>
    </row>
    <row r="164" spans="1:65" s="2" customFormat="1" ht="24.2" customHeight="1">
      <c r="A164" s="34"/>
      <c r="B164" s="140"/>
      <c r="C164" s="188" t="s">
        <v>338</v>
      </c>
      <c r="D164" s="188" t="s">
        <v>427</v>
      </c>
      <c r="E164" s="189" t="s">
        <v>1807</v>
      </c>
      <c r="F164" s="190" t="s">
        <v>1808</v>
      </c>
      <c r="G164" s="191" t="s">
        <v>213</v>
      </c>
      <c r="H164" s="192">
        <v>2</v>
      </c>
      <c r="I164" s="193"/>
      <c r="J164" s="194">
        <f t="shared" si="0"/>
        <v>0</v>
      </c>
      <c r="K164" s="190" t="s">
        <v>151</v>
      </c>
      <c r="L164" s="195"/>
      <c r="M164" s="196" t="s">
        <v>3</v>
      </c>
      <c r="N164" s="197" t="s">
        <v>43</v>
      </c>
      <c r="O164" s="55"/>
      <c r="P164" s="150">
        <f t="shared" si="1"/>
        <v>0</v>
      </c>
      <c r="Q164" s="150">
        <v>0.0101</v>
      </c>
      <c r="R164" s="150">
        <f t="shared" si="2"/>
        <v>0.0202</v>
      </c>
      <c r="S164" s="150">
        <v>0</v>
      </c>
      <c r="T164" s="151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2" t="s">
        <v>187</v>
      </c>
      <c r="AT164" s="152" t="s">
        <v>427</v>
      </c>
      <c r="AU164" s="152" t="s">
        <v>82</v>
      </c>
      <c r="AY164" s="19" t="s">
        <v>145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9" t="s">
        <v>80</v>
      </c>
      <c r="BK164" s="153">
        <f t="shared" si="9"/>
        <v>0</v>
      </c>
      <c r="BL164" s="19" t="s">
        <v>152</v>
      </c>
      <c r="BM164" s="152" t="s">
        <v>1809</v>
      </c>
    </row>
    <row r="165" spans="1:65" s="2" customFormat="1" ht="24.2" customHeight="1">
      <c r="A165" s="34"/>
      <c r="B165" s="140"/>
      <c r="C165" s="188" t="s">
        <v>342</v>
      </c>
      <c r="D165" s="188" t="s">
        <v>427</v>
      </c>
      <c r="E165" s="189" t="s">
        <v>1810</v>
      </c>
      <c r="F165" s="190" t="s">
        <v>1811</v>
      </c>
      <c r="G165" s="191" t="s">
        <v>213</v>
      </c>
      <c r="H165" s="192">
        <v>1</v>
      </c>
      <c r="I165" s="193"/>
      <c r="J165" s="194">
        <f t="shared" si="0"/>
        <v>0</v>
      </c>
      <c r="K165" s="190" t="s">
        <v>151</v>
      </c>
      <c r="L165" s="195"/>
      <c r="M165" s="196" t="s">
        <v>3</v>
      </c>
      <c r="N165" s="197" t="s">
        <v>43</v>
      </c>
      <c r="O165" s="55"/>
      <c r="P165" s="150">
        <f t="shared" si="1"/>
        <v>0</v>
      </c>
      <c r="Q165" s="150">
        <v>0.0067</v>
      </c>
      <c r="R165" s="150">
        <f t="shared" si="2"/>
        <v>0.0067</v>
      </c>
      <c r="S165" s="150">
        <v>0</v>
      </c>
      <c r="T165" s="151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2" t="s">
        <v>187</v>
      </c>
      <c r="AT165" s="152" t="s">
        <v>427</v>
      </c>
      <c r="AU165" s="152" t="s">
        <v>82</v>
      </c>
      <c r="AY165" s="19" t="s">
        <v>145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9" t="s">
        <v>80</v>
      </c>
      <c r="BK165" s="153">
        <f t="shared" si="9"/>
        <v>0</v>
      </c>
      <c r="BL165" s="19" t="s">
        <v>152</v>
      </c>
      <c r="BM165" s="152" t="s">
        <v>1812</v>
      </c>
    </row>
    <row r="166" spans="1:65" s="2" customFormat="1" ht="49.15" customHeight="1">
      <c r="A166" s="34"/>
      <c r="B166" s="140"/>
      <c r="C166" s="141" t="s">
        <v>347</v>
      </c>
      <c r="D166" s="141" t="s">
        <v>147</v>
      </c>
      <c r="E166" s="142" t="s">
        <v>1813</v>
      </c>
      <c r="F166" s="143" t="s">
        <v>1814</v>
      </c>
      <c r="G166" s="144" t="s">
        <v>213</v>
      </c>
      <c r="H166" s="145">
        <v>4</v>
      </c>
      <c r="I166" s="146"/>
      <c r="J166" s="147">
        <f t="shared" si="0"/>
        <v>0</v>
      </c>
      <c r="K166" s="143" t="s">
        <v>151</v>
      </c>
      <c r="L166" s="35"/>
      <c r="M166" s="148" t="s">
        <v>3</v>
      </c>
      <c r="N166" s="149" t="s">
        <v>43</v>
      </c>
      <c r="O166" s="55"/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2" t="s">
        <v>152</v>
      </c>
      <c r="AT166" s="152" t="s">
        <v>147</v>
      </c>
      <c r="AU166" s="152" t="s">
        <v>82</v>
      </c>
      <c r="AY166" s="19" t="s">
        <v>145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9" t="s">
        <v>80</v>
      </c>
      <c r="BK166" s="153">
        <f t="shared" si="9"/>
        <v>0</v>
      </c>
      <c r="BL166" s="19" t="s">
        <v>152</v>
      </c>
      <c r="BM166" s="152" t="s">
        <v>1815</v>
      </c>
    </row>
    <row r="167" spans="1:65" s="2" customFormat="1" ht="24.2" customHeight="1">
      <c r="A167" s="34"/>
      <c r="B167" s="140"/>
      <c r="C167" s="188" t="s">
        <v>352</v>
      </c>
      <c r="D167" s="188" t="s">
        <v>427</v>
      </c>
      <c r="E167" s="189" t="s">
        <v>1816</v>
      </c>
      <c r="F167" s="190" t="s">
        <v>1817</v>
      </c>
      <c r="G167" s="191" t="s">
        <v>213</v>
      </c>
      <c r="H167" s="192">
        <v>2</v>
      </c>
      <c r="I167" s="193"/>
      <c r="J167" s="194">
        <f t="shared" si="0"/>
        <v>0</v>
      </c>
      <c r="K167" s="190" t="s">
        <v>3</v>
      </c>
      <c r="L167" s="195"/>
      <c r="M167" s="196" t="s">
        <v>3</v>
      </c>
      <c r="N167" s="197" t="s">
        <v>43</v>
      </c>
      <c r="O167" s="55"/>
      <c r="P167" s="150">
        <f t="shared" si="1"/>
        <v>0</v>
      </c>
      <c r="Q167" s="150">
        <v>0.014</v>
      </c>
      <c r="R167" s="150">
        <f t="shared" si="2"/>
        <v>0.028</v>
      </c>
      <c r="S167" s="150">
        <v>0</v>
      </c>
      <c r="T167" s="151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2" t="s">
        <v>187</v>
      </c>
      <c r="AT167" s="152" t="s">
        <v>427</v>
      </c>
      <c r="AU167" s="152" t="s">
        <v>82</v>
      </c>
      <c r="AY167" s="19" t="s">
        <v>145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9" t="s">
        <v>80</v>
      </c>
      <c r="BK167" s="153">
        <f t="shared" si="9"/>
        <v>0</v>
      </c>
      <c r="BL167" s="19" t="s">
        <v>152</v>
      </c>
      <c r="BM167" s="152" t="s">
        <v>1818</v>
      </c>
    </row>
    <row r="168" spans="1:65" s="2" customFormat="1" ht="24.2" customHeight="1">
      <c r="A168" s="34"/>
      <c r="B168" s="140"/>
      <c r="C168" s="188" t="s">
        <v>358</v>
      </c>
      <c r="D168" s="188" t="s">
        <v>427</v>
      </c>
      <c r="E168" s="189" t="s">
        <v>1819</v>
      </c>
      <c r="F168" s="190" t="s">
        <v>1820</v>
      </c>
      <c r="G168" s="191" t="s">
        <v>213</v>
      </c>
      <c r="H168" s="192">
        <v>1</v>
      </c>
      <c r="I168" s="193"/>
      <c r="J168" s="194">
        <f t="shared" si="0"/>
        <v>0</v>
      </c>
      <c r="K168" s="190" t="s">
        <v>151</v>
      </c>
      <c r="L168" s="195"/>
      <c r="M168" s="196" t="s">
        <v>3</v>
      </c>
      <c r="N168" s="197" t="s">
        <v>43</v>
      </c>
      <c r="O168" s="55"/>
      <c r="P168" s="150">
        <f t="shared" si="1"/>
        <v>0</v>
      </c>
      <c r="Q168" s="150">
        <v>0.0126</v>
      </c>
      <c r="R168" s="150">
        <f t="shared" si="2"/>
        <v>0.0126</v>
      </c>
      <c r="S168" s="150">
        <v>0</v>
      </c>
      <c r="T168" s="151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187</v>
      </c>
      <c r="AT168" s="152" t="s">
        <v>427</v>
      </c>
      <c r="AU168" s="152" t="s">
        <v>82</v>
      </c>
      <c r="AY168" s="19" t="s">
        <v>145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9" t="s">
        <v>80</v>
      </c>
      <c r="BK168" s="153">
        <f t="shared" si="9"/>
        <v>0</v>
      </c>
      <c r="BL168" s="19" t="s">
        <v>152</v>
      </c>
      <c r="BM168" s="152" t="s">
        <v>1821</v>
      </c>
    </row>
    <row r="169" spans="1:65" s="2" customFormat="1" ht="24.2" customHeight="1">
      <c r="A169" s="34"/>
      <c r="B169" s="140"/>
      <c r="C169" s="188" t="s">
        <v>575</v>
      </c>
      <c r="D169" s="188" t="s">
        <v>427</v>
      </c>
      <c r="E169" s="189" t="s">
        <v>1822</v>
      </c>
      <c r="F169" s="190" t="s">
        <v>1823</v>
      </c>
      <c r="G169" s="191" t="s">
        <v>213</v>
      </c>
      <c r="H169" s="192">
        <v>1</v>
      </c>
      <c r="I169" s="193"/>
      <c r="J169" s="194">
        <f t="shared" si="0"/>
        <v>0</v>
      </c>
      <c r="K169" s="190" t="s">
        <v>151</v>
      </c>
      <c r="L169" s="195"/>
      <c r="M169" s="196" t="s">
        <v>3</v>
      </c>
      <c r="N169" s="197" t="s">
        <v>43</v>
      </c>
      <c r="O169" s="55"/>
      <c r="P169" s="150">
        <f t="shared" si="1"/>
        <v>0</v>
      </c>
      <c r="Q169" s="150">
        <v>0.011</v>
      </c>
      <c r="R169" s="150">
        <f t="shared" si="2"/>
        <v>0.011</v>
      </c>
      <c r="S169" s="150">
        <v>0</v>
      </c>
      <c r="T169" s="151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2" t="s">
        <v>187</v>
      </c>
      <c r="AT169" s="152" t="s">
        <v>427</v>
      </c>
      <c r="AU169" s="152" t="s">
        <v>82</v>
      </c>
      <c r="AY169" s="19" t="s">
        <v>145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9" t="s">
        <v>80</v>
      </c>
      <c r="BK169" s="153">
        <f t="shared" si="9"/>
        <v>0</v>
      </c>
      <c r="BL169" s="19" t="s">
        <v>152</v>
      </c>
      <c r="BM169" s="152" t="s">
        <v>1824</v>
      </c>
    </row>
    <row r="170" spans="1:65" s="2" customFormat="1" ht="37.9" customHeight="1">
      <c r="A170" s="34"/>
      <c r="B170" s="140"/>
      <c r="C170" s="141" t="s">
        <v>581</v>
      </c>
      <c r="D170" s="141" t="s">
        <v>147</v>
      </c>
      <c r="E170" s="142" t="s">
        <v>1825</v>
      </c>
      <c r="F170" s="143" t="s">
        <v>1826</v>
      </c>
      <c r="G170" s="144" t="s">
        <v>235</v>
      </c>
      <c r="H170" s="145">
        <v>15</v>
      </c>
      <c r="I170" s="146"/>
      <c r="J170" s="147">
        <f t="shared" si="0"/>
        <v>0</v>
      </c>
      <c r="K170" s="143" t="s">
        <v>151</v>
      </c>
      <c r="L170" s="35"/>
      <c r="M170" s="148" t="s">
        <v>3</v>
      </c>
      <c r="N170" s="149" t="s">
        <v>43</v>
      </c>
      <c r="O170" s="55"/>
      <c r="P170" s="150">
        <f t="shared" si="1"/>
        <v>0</v>
      </c>
      <c r="Q170" s="150">
        <v>0.00144</v>
      </c>
      <c r="R170" s="150">
        <f t="shared" si="2"/>
        <v>0.0216</v>
      </c>
      <c r="S170" s="150">
        <v>0</v>
      </c>
      <c r="T170" s="151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2" t="s">
        <v>152</v>
      </c>
      <c r="AT170" s="152" t="s">
        <v>147</v>
      </c>
      <c r="AU170" s="152" t="s">
        <v>82</v>
      </c>
      <c r="AY170" s="19" t="s">
        <v>145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9" t="s">
        <v>80</v>
      </c>
      <c r="BK170" s="153">
        <f t="shared" si="9"/>
        <v>0</v>
      </c>
      <c r="BL170" s="19" t="s">
        <v>152</v>
      </c>
      <c r="BM170" s="152" t="s">
        <v>1827</v>
      </c>
    </row>
    <row r="171" spans="2:51" s="13" customFormat="1" ht="12">
      <c r="B171" s="154"/>
      <c r="D171" s="155" t="s">
        <v>154</v>
      </c>
      <c r="E171" s="156" t="s">
        <v>1669</v>
      </c>
      <c r="F171" s="157" t="s">
        <v>1828</v>
      </c>
      <c r="H171" s="158">
        <v>15</v>
      </c>
      <c r="I171" s="159"/>
      <c r="L171" s="154"/>
      <c r="M171" s="160"/>
      <c r="N171" s="161"/>
      <c r="O171" s="161"/>
      <c r="P171" s="161"/>
      <c r="Q171" s="161"/>
      <c r="R171" s="161"/>
      <c r="S171" s="161"/>
      <c r="T171" s="162"/>
      <c r="AT171" s="156" t="s">
        <v>154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145</v>
      </c>
    </row>
    <row r="172" spans="1:65" s="2" customFormat="1" ht="24.2" customHeight="1">
      <c r="A172" s="34"/>
      <c r="B172" s="140"/>
      <c r="C172" s="141" t="s">
        <v>586</v>
      </c>
      <c r="D172" s="141" t="s">
        <v>147</v>
      </c>
      <c r="E172" s="142" t="s">
        <v>1829</v>
      </c>
      <c r="F172" s="143" t="s">
        <v>1830</v>
      </c>
      <c r="G172" s="144" t="s">
        <v>213</v>
      </c>
      <c r="H172" s="145">
        <v>1</v>
      </c>
      <c r="I172" s="146"/>
      <c r="J172" s="147">
        <f>ROUND(I172*H172,2)</f>
        <v>0</v>
      </c>
      <c r="K172" s="143" t="s">
        <v>151</v>
      </c>
      <c r="L172" s="35"/>
      <c r="M172" s="148" t="s">
        <v>3</v>
      </c>
      <c r="N172" s="149" t="s">
        <v>43</v>
      </c>
      <c r="O172" s="55"/>
      <c r="P172" s="150">
        <f>O172*H172</f>
        <v>0</v>
      </c>
      <c r="Q172" s="150">
        <v>0.00041</v>
      </c>
      <c r="R172" s="150">
        <f>Q172*H172</f>
        <v>0.00041</v>
      </c>
      <c r="S172" s="150">
        <v>0</v>
      </c>
      <c r="T172" s="15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152</v>
      </c>
      <c r="AT172" s="152" t="s">
        <v>147</v>
      </c>
      <c r="AU172" s="152" t="s">
        <v>82</v>
      </c>
      <c r="AY172" s="19" t="s">
        <v>145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9" t="s">
        <v>80</v>
      </c>
      <c r="BK172" s="153">
        <f>ROUND(I172*H172,2)</f>
        <v>0</v>
      </c>
      <c r="BL172" s="19" t="s">
        <v>152</v>
      </c>
      <c r="BM172" s="152" t="s">
        <v>1831</v>
      </c>
    </row>
    <row r="173" spans="1:65" s="2" customFormat="1" ht="24.2" customHeight="1">
      <c r="A173" s="34"/>
      <c r="B173" s="140"/>
      <c r="C173" s="188" t="s">
        <v>591</v>
      </c>
      <c r="D173" s="188" t="s">
        <v>427</v>
      </c>
      <c r="E173" s="189" t="s">
        <v>1832</v>
      </c>
      <c r="F173" s="190" t="s">
        <v>1833</v>
      </c>
      <c r="G173" s="191" t="s">
        <v>213</v>
      </c>
      <c r="H173" s="192">
        <v>1</v>
      </c>
      <c r="I173" s="193"/>
      <c r="J173" s="194">
        <f>ROUND(I173*H173,2)</f>
        <v>0</v>
      </c>
      <c r="K173" s="190" t="s">
        <v>151</v>
      </c>
      <c r="L173" s="195"/>
      <c r="M173" s="196" t="s">
        <v>3</v>
      </c>
      <c r="N173" s="197" t="s">
        <v>43</v>
      </c>
      <c r="O173" s="55"/>
      <c r="P173" s="150">
        <f>O173*H173</f>
        <v>0</v>
      </c>
      <c r="Q173" s="150">
        <v>0.004</v>
      </c>
      <c r="R173" s="150">
        <f>Q173*H173</f>
        <v>0.004</v>
      </c>
      <c r="S173" s="150">
        <v>0</v>
      </c>
      <c r="T173" s="15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2" t="s">
        <v>187</v>
      </c>
      <c r="AT173" s="152" t="s">
        <v>427</v>
      </c>
      <c r="AU173" s="152" t="s">
        <v>82</v>
      </c>
      <c r="AY173" s="19" t="s">
        <v>145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9" t="s">
        <v>80</v>
      </c>
      <c r="BK173" s="153">
        <f>ROUND(I173*H173,2)</f>
        <v>0</v>
      </c>
      <c r="BL173" s="19" t="s">
        <v>152</v>
      </c>
      <c r="BM173" s="152" t="s">
        <v>1834</v>
      </c>
    </row>
    <row r="174" spans="1:65" s="2" customFormat="1" ht="14.45" customHeight="1">
      <c r="A174" s="34"/>
      <c r="B174" s="140"/>
      <c r="C174" s="141" t="s">
        <v>596</v>
      </c>
      <c r="D174" s="141" t="s">
        <v>147</v>
      </c>
      <c r="E174" s="142" t="s">
        <v>1835</v>
      </c>
      <c r="F174" s="143" t="s">
        <v>1836</v>
      </c>
      <c r="G174" s="144" t="s">
        <v>235</v>
      </c>
      <c r="H174" s="145">
        <v>24.8</v>
      </c>
      <c r="I174" s="146"/>
      <c r="J174" s="147">
        <f>ROUND(I174*H174,2)</f>
        <v>0</v>
      </c>
      <c r="K174" s="143" t="s">
        <v>151</v>
      </c>
      <c r="L174" s="35"/>
      <c r="M174" s="148" t="s">
        <v>3</v>
      </c>
      <c r="N174" s="149" t="s">
        <v>43</v>
      </c>
      <c r="O174" s="55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2" t="s">
        <v>152</v>
      </c>
      <c r="AT174" s="152" t="s">
        <v>147</v>
      </c>
      <c r="AU174" s="152" t="s">
        <v>82</v>
      </c>
      <c r="AY174" s="19" t="s">
        <v>145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9" t="s">
        <v>80</v>
      </c>
      <c r="BK174" s="153">
        <f>ROUND(I174*H174,2)</f>
        <v>0</v>
      </c>
      <c r="BL174" s="19" t="s">
        <v>152</v>
      </c>
      <c r="BM174" s="152" t="s">
        <v>1837</v>
      </c>
    </row>
    <row r="175" spans="2:51" s="13" customFormat="1" ht="12">
      <c r="B175" s="154"/>
      <c r="D175" s="155" t="s">
        <v>154</v>
      </c>
      <c r="E175" s="156" t="s">
        <v>3</v>
      </c>
      <c r="F175" s="157" t="s">
        <v>1838</v>
      </c>
      <c r="H175" s="158">
        <v>24.8</v>
      </c>
      <c r="I175" s="159"/>
      <c r="L175" s="154"/>
      <c r="M175" s="160"/>
      <c r="N175" s="161"/>
      <c r="O175" s="161"/>
      <c r="P175" s="161"/>
      <c r="Q175" s="161"/>
      <c r="R175" s="161"/>
      <c r="S175" s="161"/>
      <c r="T175" s="162"/>
      <c r="AT175" s="156" t="s">
        <v>154</v>
      </c>
      <c r="AU175" s="156" t="s">
        <v>82</v>
      </c>
      <c r="AV175" s="13" t="s">
        <v>82</v>
      </c>
      <c r="AW175" s="13" t="s">
        <v>33</v>
      </c>
      <c r="AX175" s="13" t="s">
        <v>80</v>
      </c>
      <c r="AY175" s="156" t="s">
        <v>145</v>
      </c>
    </row>
    <row r="176" spans="1:65" s="2" customFormat="1" ht="24.2" customHeight="1">
      <c r="A176" s="34"/>
      <c r="B176" s="140"/>
      <c r="C176" s="141" t="s">
        <v>600</v>
      </c>
      <c r="D176" s="141" t="s">
        <v>147</v>
      </c>
      <c r="E176" s="142" t="s">
        <v>1839</v>
      </c>
      <c r="F176" s="143" t="s">
        <v>1840</v>
      </c>
      <c r="G176" s="144" t="s">
        <v>235</v>
      </c>
      <c r="H176" s="145">
        <v>9.8</v>
      </c>
      <c r="I176" s="146"/>
      <c r="J176" s="147">
        <f>ROUND(I176*H176,2)</f>
        <v>0</v>
      </c>
      <c r="K176" s="143" t="s">
        <v>151</v>
      </c>
      <c r="L176" s="35"/>
      <c r="M176" s="148" t="s">
        <v>3</v>
      </c>
      <c r="N176" s="149" t="s">
        <v>43</v>
      </c>
      <c r="O176" s="55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2" t="s">
        <v>152</v>
      </c>
      <c r="AT176" s="152" t="s">
        <v>147</v>
      </c>
      <c r="AU176" s="152" t="s">
        <v>82</v>
      </c>
      <c r="AY176" s="19" t="s">
        <v>145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9" t="s">
        <v>80</v>
      </c>
      <c r="BK176" s="153">
        <f>ROUND(I176*H176,2)</f>
        <v>0</v>
      </c>
      <c r="BL176" s="19" t="s">
        <v>152</v>
      </c>
      <c r="BM176" s="152" t="s">
        <v>1841</v>
      </c>
    </row>
    <row r="177" spans="2:51" s="13" customFormat="1" ht="12">
      <c r="B177" s="154"/>
      <c r="D177" s="155" t="s">
        <v>154</v>
      </c>
      <c r="E177" s="156" t="s">
        <v>3</v>
      </c>
      <c r="F177" s="157" t="s">
        <v>1666</v>
      </c>
      <c r="H177" s="158">
        <v>9.8</v>
      </c>
      <c r="I177" s="159"/>
      <c r="L177" s="154"/>
      <c r="M177" s="160"/>
      <c r="N177" s="161"/>
      <c r="O177" s="161"/>
      <c r="P177" s="161"/>
      <c r="Q177" s="161"/>
      <c r="R177" s="161"/>
      <c r="S177" s="161"/>
      <c r="T177" s="162"/>
      <c r="AT177" s="156" t="s">
        <v>154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145</v>
      </c>
    </row>
    <row r="178" spans="1:65" s="2" customFormat="1" ht="14.45" customHeight="1">
      <c r="A178" s="34"/>
      <c r="B178" s="140"/>
      <c r="C178" s="141" t="s">
        <v>605</v>
      </c>
      <c r="D178" s="141" t="s">
        <v>147</v>
      </c>
      <c r="E178" s="142" t="s">
        <v>1842</v>
      </c>
      <c r="F178" s="143" t="s">
        <v>1843</v>
      </c>
      <c r="G178" s="144" t="s">
        <v>235</v>
      </c>
      <c r="H178" s="145">
        <v>5.8</v>
      </c>
      <c r="I178" s="146"/>
      <c r="J178" s="147">
        <f>ROUND(I178*H178,2)</f>
        <v>0</v>
      </c>
      <c r="K178" s="143" t="s">
        <v>151</v>
      </c>
      <c r="L178" s="35"/>
      <c r="M178" s="148" t="s">
        <v>3</v>
      </c>
      <c r="N178" s="149" t="s">
        <v>43</v>
      </c>
      <c r="O178" s="55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2" t="s">
        <v>152</v>
      </c>
      <c r="AT178" s="152" t="s">
        <v>147</v>
      </c>
      <c r="AU178" s="152" t="s">
        <v>82</v>
      </c>
      <c r="AY178" s="19" t="s">
        <v>145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9" t="s">
        <v>80</v>
      </c>
      <c r="BK178" s="153">
        <f>ROUND(I178*H178,2)</f>
        <v>0</v>
      </c>
      <c r="BL178" s="19" t="s">
        <v>152</v>
      </c>
      <c r="BM178" s="152" t="s">
        <v>1844</v>
      </c>
    </row>
    <row r="179" spans="2:51" s="13" customFormat="1" ht="12">
      <c r="B179" s="154"/>
      <c r="D179" s="155" t="s">
        <v>154</v>
      </c>
      <c r="E179" s="156" t="s">
        <v>3</v>
      </c>
      <c r="F179" s="157" t="s">
        <v>1660</v>
      </c>
      <c r="H179" s="158">
        <v>5.8</v>
      </c>
      <c r="I179" s="159"/>
      <c r="L179" s="154"/>
      <c r="M179" s="160"/>
      <c r="N179" s="161"/>
      <c r="O179" s="161"/>
      <c r="P179" s="161"/>
      <c r="Q179" s="161"/>
      <c r="R179" s="161"/>
      <c r="S179" s="161"/>
      <c r="T179" s="162"/>
      <c r="AT179" s="156" t="s">
        <v>154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145</v>
      </c>
    </row>
    <row r="180" spans="1:65" s="2" customFormat="1" ht="24.2" customHeight="1">
      <c r="A180" s="34"/>
      <c r="B180" s="140"/>
      <c r="C180" s="141" t="s">
        <v>610</v>
      </c>
      <c r="D180" s="141" t="s">
        <v>147</v>
      </c>
      <c r="E180" s="142" t="s">
        <v>1845</v>
      </c>
      <c r="F180" s="143" t="s">
        <v>1846</v>
      </c>
      <c r="G180" s="144" t="s">
        <v>235</v>
      </c>
      <c r="H180" s="145">
        <v>5.8</v>
      </c>
      <c r="I180" s="146"/>
      <c r="J180" s="147">
        <f>ROUND(I180*H180,2)</f>
        <v>0</v>
      </c>
      <c r="K180" s="143" t="s">
        <v>151</v>
      </c>
      <c r="L180" s="35"/>
      <c r="M180" s="148" t="s">
        <v>3</v>
      </c>
      <c r="N180" s="149" t="s">
        <v>43</v>
      </c>
      <c r="O180" s="55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2" t="s">
        <v>152</v>
      </c>
      <c r="AT180" s="152" t="s">
        <v>147</v>
      </c>
      <c r="AU180" s="152" t="s">
        <v>82</v>
      </c>
      <c r="AY180" s="19" t="s">
        <v>145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9" t="s">
        <v>80</v>
      </c>
      <c r="BK180" s="153">
        <f>ROUND(I180*H180,2)</f>
        <v>0</v>
      </c>
      <c r="BL180" s="19" t="s">
        <v>152</v>
      </c>
      <c r="BM180" s="152" t="s">
        <v>1847</v>
      </c>
    </row>
    <row r="181" spans="2:51" s="13" customFormat="1" ht="12">
      <c r="B181" s="154"/>
      <c r="D181" s="155" t="s">
        <v>154</v>
      </c>
      <c r="E181" s="156" t="s">
        <v>3</v>
      </c>
      <c r="F181" s="157" t="s">
        <v>1660</v>
      </c>
      <c r="H181" s="158">
        <v>5.8</v>
      </c>
      <c r="I181" s="159"/>
      <c r="L181" s="154"/>
      <c r="M181" s="160"/>
      <c r="N181" s="161"/>
      <c r="O181" s="161"/>
      <c r="P181" s="161"/>
      <c r="Q181" s="161"/>
      <c r="R181" s="161"/>
      <c r="S181" s="161"/>
      <c r="T181" s="162"/>
      <c r="AT181" s="156" t="s">
        <v>154</v>
      </c>
      <c r="AU181" s="156" t="s">
        <v>82</v>
      </c>
      <c r="AV181" s="13" t="s">
        <v>82</v>
      </c>
      <c r="AW181" s="13" t="s">
        <v>33</v>
      </c>
      <c r="AX181" s="13" t="s">
        <v>80</v>
      </c>
      <c r="AY181" s="156" t="s">
        <v>145</v>
      </c>
    </row>
    <row r="182" spans="1:65" s="2" customFormat="1" ht="14.45" customHeight="1">
      <c r="A182" s="34"/>
      <c r="B182" s="140"/>
      <c r="C182" s="141" t="s">
        <v>614</v>
      </c>
      <c r="D182" s="141" t="s">
        <v>147</v>
      </c>
      <c r="E182" s="142" t="s">
        <v>1848</v>
      </c>
      <c r="F182" s="143" t="s">
        <v>1849</v>
      </c>
      <c r="G182" s="144" t="s">
        <v>235</v>
      </c>
      <c r="H182" s="145">
        <v>51.6</v>
      </c>
      <c r="I182" s="146"/>
      <c r="J182" s="147">
        <f>ROUND(I182*H182,2)</f>
        <v>0</v>
      </c>
      <c r="K182" s="143" t="s">
        <v>151</v>
      </c>
      <c r="L182" s="35"/>
      <c r="M182" s="148" t="s">
        <v>3</v>
      </c>
      <c r="N182" s="149" t="s">
        <v>43</v>
      </c>
      <c r="O182" s="55"/>
      <c r="P182" s="150">
        <f>O182*H182</f>
        <v>0</v>
      </c>
      <c r="Q182" s="150">
        <v>0.00019</v>
      </c>
      <c r="R182" s="150">
        <f>Q182*H182</f>
        <v>0.009804</v>
      </c>
      <c r="S182" s="150">
        <v>0</v>
      </c>
      <c r="T182" s="15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2" t="s">
        <v>152</v>
      </c>
      <c r="AT182" s="152" t="s">
        <v>147</v>
      </c>
      <c r="AU182" s="152" t="s">
        <v>82</v>
      </c>
      <c r="AY182" s="19" t="s">
        <v>145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9" t="s">
        <v>80</v>
      </c>
      <c r="BK182" s="153">
        <f>ROUND(I182*H182,2)</f>
        <v>0</v>
      </c>
      <c r="BL182" s="19" t="s">
        <v>152</v>
      </c>
      <c r="BM182" s="152" t="s">
        <v>1850</v>
      </c>
    </row>
    <row r="183" spans="2:51" s="13" customFormat="1" ht="12">
      <c r="B183" s="154"/>
      <c r="D183" s="155" t="s">
        <v>154</v>
      </c>
      <c r="E183" s="156" t="s">
        <v>3</v>
      </c>
      <c r="F183" s="157" t="s">
        <v>1851</v>
      </c>
      <c r="H183" s="158">
        <v>30</v>
      </c>
      <c r="I183" s="159"/>
      <c r="L183" s="154"/>
      <c r="M183" s="160"/>
      <c r="N183" s="161"/>
      <c r="O183" s="161"/>
      <c r="P183" s="161"/>
      <c r="Q183" s="161"/>
      <c r="R183" s="161"/>
      <c r="S183" s="161"/>
      <c r="T183" s="162"/>
      <c r="AT183" s="156" t="s">
        <v>154</v>
      </c>
      <c r="AU183" s="156" t="s">
        <v>82</v>
      </c>
      <c r="AV183" s="13" t="s">
        <v>82</v>
      </c>
      <c r="AW183" s="13" t="s">
        <v>33</v>
      </c>
      <c r="AX183" s="13" t="s">
        <v>72</v>
      </c>
      <c r="AY183" s="156" t="s">
        <v>145</v>
      </c>
    </row>
    <row r="184" spans="2:51" s="13" customFormat="1" ht="12">
      <c r="B184" s="154"/>
      <c r="D184" s="155" t="s">
        <v>154</v>
      </c>
      <c r="E184" s="156" t="s">
        <v>3</v>
      </c>
      <c r="F184" s="157" t="s">
        <v>1852</v>
      </c>
      <c r="H184" s="158">
        <v>21.6</v>
      </c>
      <c r="I184" s="159"/>
      <c r="L184" s="154"/>
      <c r="M184" s="160"/>
      <c r="N184" s="161"/>
      <c r="O184" s="161"/>
      <c r="P184" s="161"/>
      <c r="Q184" s="161"/>
      <c r="R184" s="161"/>
      <c r="S184" s="161"/>
      <c r="T184" s="162"/>
      <c r="AT184" s="156" t="s">
        <v>154</v>
      </c>
      <c r="AU184" s="156" t="s">
        <v>82</v>
      </c>
      <c r="AV184" s="13" t="s">
        <v>82</v>
      </c>
      <c r="AW184" s="13" t="s">
        <v>33</v>
      </c>
      <c r="AX184" s="13" t="s">
        <v>72</v>
      </c>
      <c r="AY184" s="156" t="s">
        <v>145</v>
      </c>
    </row>
    <row r="185" spans="2:51" s="14" customFormat="1" ht="12">
      <c r="B185" s="163"/>
      <c r="D185" s="155" t="s">
        <v>154</v>
      </c>
      <c r="E185" s="164" t="s">
        <v>3</v>
      </c>
      <c r="F185" s="165" t="s">
        <v>166</v>
      </c>
      <c r="H185" s="166">
        <v>51.6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4" t="s">
        <v>154</v>
      </c>
      <c r="AU185" s="164" t="s">
        <v>82</v>
      </c>
      <c r="AV185" s="14" t="s">
        <v>152</v>
      </c>
      <c r="AW185" s="14" t="s">
        <v>33</v>
      </c>
      <c r="AX185" s="14" t="s">
        <v>80</v>
      </c>
      <c r="AY185" s="164" t="s">
        <v>145</v>
      </c>
    </row>
    <row r="186" spans="1:65" s="2" customFormat="1" ht="14.45" customHeight="1">
      <c r="A186" s="34"/>
      <c r="B186" s="140"/>
      <c r="C186" s="141" t="s">
        <v>618</v>
      </c>
      <c r="D186" s="141" t="s">
        <v>147</v>
      </c>
      <c r="E186" s="142" t="s">
        <v>1853</v>
      </c>
      <c r="F186" s="143" t="s">
        <v>1854</v>
      </c>
      <c r="G186" s="144" t="s">
        <v>235</v>
      </c>
      <c r="H186" s="145">
        <v>30.6</v>
      </c>
      <c r="I186" s="146"/>
      <c r="J186" s="147">
        <f>ROUND(I186*H186,2)</f>
        <v>0</v>
      </c>
      <c r="K186" s="143" t="s">
        <v>151</v>
      </c>
      <c r="L186" s="35"/>
      <c r="M186" s="148" t="s">
        <v>3</v>
      </c>
      <c r="N186" s="149" t="s">
        <v>43</v>
      </c>
      <c r="O186" s="55"/>
      <c r="P186" s="150">
        <f>O186*H186</f>
        <v>0</v>
      </c>
      <c r="Q186" s="150">
        <v>7E-05</v>
      </c>
      <c r="R186" s="150">
        <f>Q186*H186</f>
        <v>0.002142</v>
      </c>
      <c r="S186" s="150">
        <v>0</v>
      </c>
      <c r="T186" s="15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2" t="s">
        <v>152</v>
      </c>
      <c r="AT186" s="152" t="s">
        <v>147</v>
      </c>
      <c r="AU186" s="152" t="s">
        <v>82</v>
      </c>
      <c r="AY186" s="19" t="s">
        <v>145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9" t="s">
        <v>80</v>
      </c>
      <c r="BK186" s="153">
        <f>ROUND(I186*H186,2)</f>
        <v>0</v>
      </c>
      <c r="BL186" s="19" t="s">
        <v>152</v>
      </c>
      <c r="BM186" s="152" t="s">
        <v>1855</v>
      </c>
    </row>
    <row r="187" spans="2:51" s="13" customFormat="1" ht="12">
      <c r="B187" s="154"/>
      <c r="D187" s="155" t="s">
        <v>154</v>
      </c>
      <c r="E187" s="156" t="s">
        <v>3</v>
      </c>
      <c r="F187" s="157" t="s">
        <v>1856</v>
      </c>
      <c r="H187" s="158">
        <v>30.6</v>
      </c>
      <c r="I187" s="159"/>
      <c r="L187" s="154"/>
      <c r="M187" s="160"/>
      <c r="N187" s="161"/>
      <c r="O187" s="161"/>
      <c r="P187" s="161"/>
      <c r="Q187" s="161"/>
      <c r="R187" s="161"/>
      <c r="S187" s="161"/>
      <c r="T187" s="162"/>
      <c r="AT187" s="156" t="s">
        <v>154</v>
      </c>
      <c r="AU187" s="156" t="s">
        <v>82</v>
      </c>
      <c r="AV187" s="13" t="s">
        <v>82</v>
      </c>
      <c r="AW187" s="13" t="s">
        <v>33</v>
      </c>
      <c r="AX187" s="13" t="s">
        <v>80</v>
      </c>
      <c r="AY187" s="156" t="s">
        <v>145</v>
      </c>
    </row>
    <row r="188" spans="2:63" s="12" customFormat="1" ht="22.9" customHeight="1">
      <c r="B188" s="127"/>
      <c r="D188" s="128" t="s">
        <v>71</v>
      </c>
      <c r="E188" s="138" t="s">
        <v>1544</v>
      </c>
      <c r="F188" s="138" t="s">
        <v>702</v>
      </c>
      <c r="I188" s="130"/>
      <c r="J188" s="139">
        <f>BK188</f>
        <v>0</v>
      </c>
      <c r="L188" s="127"/>
      <c r="M188" s="132"/>
      <c r="N188" s="133"/>
      <c r="O188" s="133"/>
      <c r="P188" s="134">
        <f>P189</f>
        <v>0</v>
      </c>
      <c r="Q188" s="133"/>
      <c r="R188" s="134">
        <f>R189</f>
        <v>0</v>
      </c>
      <c r="S188" s="133"/>
      <c r="T188" s="135">
        <f>T189</f>
        <v>0</v>
      </c>
      <c r="AR188" s="128" t="s">
        <v>80</v>
      </c>
      <c r="AT188" s="136" t="s">
        <v>71</v>
      </c>
      <c r="AU188" s="136" t="s">
        <v>80</v>
      </c>
      <c r="AY188" s="128" t="s">
        <v>145</v>
      </c>
      <c r="BK188" s="137">
        <f>BK189</f>
        <v>0</v>
      </c>
    </row>
    <row r="189" spans="1:65" s="2" customFormat="1" ht="37.9" customHeight="1">
      <c r="A189" s="34"/>
      <c r="B189" s="140"/>
      <c r="C189" s="141" t="s">
        <v>623</v>
      </c>
      <c r="D189" s="141" t="s">
        <v>147</v>
      </c>
      <c r="E189" s="142" t="s">
        <v>1857</v>
      </c>
      <c r="F189" s="143" t="s">
        <v>1858</v>
      </c>
      <c r="G189" s="144" t="s">
        <v>280</v>
      </c>
      <c r="H189" s="145">
        <v>2.975</v>
      </c>
      <c r="I189" s="146"/>
      <c r="J189" s="147">
        <f>ROUND(I189*H189,2)</f>
        <v>0</v>
      </c>
      <c r="K189" s="143" t="s">
        <v>151</v>
      </c>
      <c r="L189" s="35"/>
      <c r="M189" s="183" t="s">
        <v>3</v>
      </c>
      <c r="N189" s="184" t="s">
        <v>43</v>
      </c>
      <c r="O189" s="185"/>
      <c r="P189" s="186">
        <f>O189*H189</f>
        <v>0</v>
      </c>
      <c r="Q189" s="186">
        <v>0</v>
      </c>
      <c r="R189" s="186">
        <f>Q189*H189</f>
        <v>0</v>
      </c>
      <c r="S189" s="186">
        <v>0</v>
      </c>
      <c r="T189" s="18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2" t="s">
        <v>152</v>
      </c>
      <c r="AT189" s="152" t="s">
        <v>147</v>
      </c>
      <c r="AU189" s="152" t="s">
        <v>82</v>
      </c>
      <c r="AY189" s="19" t="s">
        <v>145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9" t="s">
        <v>80</v>
      </c>
      <c r="BK189" s="153">
        <f>ROUND(I189*H189,2)</f>
        <v>0</v>
      </c>
      <c r="BL189" s="19" t="s">
        <v>152</v>
      </c>
      <c r="BM189" s="152" t="s">
        <v>1859</v>
      </c>
    </row>
    <row r="190" spans="1:31" s="2" customFormat="1" ht="6.95" customHeight="1">
      <c r="A190" s="34"/>
      <c r="B190" s="44"/>
      <c r="C190" s="45"/>
      <c r="D190" s="45"/>
      <c r="E190" s="45"/>
      <c r="F190" s="45"/>
      <c r="G190" s="45"/>
      <c r="H190" s="45"/>
      <c r="I190" s="45"/>
      <c r="J190" s="45"/>
      <c r="K190" s="45"/>
      <c r="L190" s="35"/>
      <c r="M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</sheetData>
  <autoFilter ref="C84:K18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101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115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</row>
    <row r="8" spans="1:31" s="2" customFormat="1" ht="12" customHeight="1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44" t="s">
        <v>1860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ROUND((SUM(BE84:BE139)),2)</f>
        <v>0</v>
      </c>
      <c r="G33" s="34"/>
      <c r="H33" s="34"/>
      <c r="I33" s="99">
        <v>0.21</v>
      </c>
      <c r="J33" s="98">
        <f>ROUND(((SUM(BE84:BE139))*I33),2)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ROUND((SUM(BF84:BF139)),2)</f>
        <v>0</v>
      </c>
      <c r="G34" s="34"/>
      <c r="H34" s="34"/>
      <c r="I34" s="99">
        <v>0.15</v>
      </c>
      <c r="J34" s="98">
        <f>ROUND(((SUM(BF84:BF139))*I34),2)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ROUND((SUM(BG84:BG139)),2)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ROUND((SUM(BH84:BH139)),2)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ROUND((SUM(BI84:BI139)),2)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4" t="str">
        <f>E9</f>
        <v>07 - PS 01 - Strojně technologická část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Klášter Hradiště nad Jizerou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24.95" customHeight="1">
      <c r="B60" s="109"/>
      <c r="D60" s="110" t="s">
        <v>126</v>
      </c>
      <c r="E60" s="111"/>
      <c r="F60" s="111"/>
      <c r="G60" s="111"/>
      <c r="H60" s="111"/>
      <c r="I60" s="111"/>
      <c r="J60" s="112">
        <f>J85</f>
        <v>0</v>
      </c>
      <c r="L60" s="109"/>
    </row>
    <row r="61" spans="2:12" s="10" customFormat="1" ht="19.9" customHeight="1">
      <c r="B61" s="113"/>
      <c r="D61" s="114" t="s">
        <v>1861</v>
      </c>
      <c r="E61" s="115"/>
      <c r="F61" s="115"/>
      <c r="G61" s="115"/>
      <c r="H61" s="115"/>
      <c r="I61" s="115"/>
      <c r="J61" s="116">
        <f>J86</f>
        <v>0</v>
      </c>
      <c r="L61" s="113"/>
    </row>
    <row r="62" spans="2:12" s="9" customFormat="1" ht="24.95" customHeight="1">
      <c r="B62" s="109"/>
      <c r="D62" s="110" t="s">
        <v>1862</v>
      </c>
      <c r="E62" s="111"/>
      <c r="F62" s="111"/>
      <c r="G62" s="111"/>
      <c r="H62" s="111"/>
      <c r="I62" s="111"/>
      <c r="J62" s="112">
        <f>J89</f>
        <v>0</v>
      </c>
      <c r="L62" s="109"/>
    </row>
    <row r="63" spans="2:12" s="10" customFormat="1" ht="19.9" customHeight="1">
      <c r="B63" s="113"/>
      <c r="D63" s="114" t="s">
        <v>1863</v>
      </c>
      <c r="E63" s="115"/>
      <c r="F63" s="115"/>
      <c r="G63" s="115"/>
      <c r="H63" s="115"/>
      <c r="I63" s="115"/>
      <c r="J63" s="116">
        <f>J90</f>
        <v>0</v>
      </c>
      <c r="L63" s="113"/>
    </row>
    <row r="64" spans="2:12" s="10" customFormat="1" ht="19.9" customHeight="1">
      <c r="B64" s="113"/>
      <c r="D64" s="114" t="s">
        <v>1864</v>
      </c>
      <c r="E64" s="115"/>
      <c r="F64" s="115"/>
      <c r="G64" s="115"/>
      <c r="H64" s="115"/>
      <c r="I64" s="115"/>
      <c r="J64" s="116">
        <f>J133</f>
        <v>0</v>
      </c>
      <c r="L64" s="113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130</v>
      </c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65" t="str">
        <f>E7</f>
        <v>Klášter Hradiště, vodojem - stavební úpravy</v>
      </c>
      <c r="F74" s="366"/>
      <c r="G74" s="366"/>
      <c r="H74" s="366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116</v>
      </c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44" t="str">
        <f>E9</f>
        <v>07 - PS 01 - Strojně technologická část</v>
      </c>
      <c r="F76" s="364"/>
      <c r="G76" s="364"/>
      <c r="H76" s="36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>Klášter Hradiště nad Jizerou</v>
      </c>
      <c r="G78" s="34"/>
      <c r="H78" s="34"/>
      <c r="I78" s="29" t="s">
        <v>23</v>
      </c>
      <c r="J78" s="52" t="str">
        <f>IF(J12="","",J12)</f>
        <v>27. 11. 2021</v>
      </c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40.15" customHeight="1">
      <c r="A80" s="34"/>
      <c r="B80" s="35"/>
      <c r="C80" s="29" t="s">
        <v>25</v>
      </c>
      <c r="D80" s="34"/>
      <c r="E80" s="34"/>
      <c r="F80" s="27" t="str">
        <f>E15</f>
        <v>VaK Mladá Boleslav, a.s.</v>
      </c>
      <c r="G80" s="34"/>
      <c r="H80" s="34"/>
      <c r="I80" s="29" t="s">
        <v>31</v>
      </c>
      <c r="J80" s="32" t="str">
        <f>E21</f>
        <v>Vodohospodářské inženýrské služby, a.s.</v>
      </c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>Ing. Josef Němeček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7"/>
      <c r="B83" s="118"/>
      <c r="C83" s="119" t="s">
        <v>131</v>
      </c>
      <c r="D83" s="120" t="s">
        <v>57</v>
      </c>
      <c r="E83" s="120" t="s">
        <v>53</v>
      </c>
      <c r="F83" s="120" t="s">
        <v>54</v>
      </c>
      <c r="G83" s="120" t="s">
        <v>132</v>
      </c>
      <c r="H83" s="120" t="s">
        <v>133</v>
      </c>
      <c r="I83" s="120" t="s">
        <v>134</v>
      </c>
      <c r="J83" s="120" t="s">
        <v>120</v>
      </c>
      <c r="K83" s="121" t="s">
        <v>135</v>
      </c>
      <c r="L83" s="122"/>
      <c r="M83" s="59" t="s">
        <v>3</v>
      </c>
      <c r="N83" s="60" t="s">
        <v>42</v>
      </c>
      <c r="O83" s="60" t="s">
        <v>136</v>
      </c>
      <c r="P83" s="60" t="s">
        <v>137</v>
      </c>
      <c r="Q83" s="60" t="s">
        <v>138</v>
      </c>
      <c r="R83" s="60" t="s">
        <v>139</v>
      </c>
      <c r="S83" s="60" t="s">
        <v>140</v>
      </c>
      <c r="T83" s="61" t="s">
        <v>141</v>
      </c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1:63" s="2" customFormat="1" ht="22.9" customHeight="1">
      <c r="A84" s="34"/>
      <c r="B84" s="35"/>
      <c r="C84" s="66" t="s">
        <v>142</v>
      </c>
      <c r="D84" s="34"/>
      <c r="E84" s="34"/>
      <c r="F84" s="34"/>
      <c r="G84" s="34"/>
      <c r="H84" s="34"/>
      <c r="I84" s="34"/>
      <c r="J84" s="123">
        <f>BK84</f>
        <v>0</v>
      </c>
      <c r="K84" s="34"/>
      <c r="L84" s="35"/>
      <c r="M84" s="62"/>
      <c r="N84" s="53"/>
      <c r="O84" s="63"/>
      <c r="P84" s="124">
        <f>P85+P89</f>
        <v>0</v>
      </c>
      <c r="Q84" s="63"/>
      <c r="R84" s="124">
        <f>R85+R89</f>
        <v>0.50595</v>
      </c>
      <c r="S84" s="63"/>
      <c r="T84" s="125">
        <f>T85+T89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121</v>
      </c>
      <c r="BK84" s="126">
        <f>BK85+BK89</f>
        <v>0</v>
      </c>
    </row>
    <row r="85" spans="2:63" s="12" customFormat="1" ht="25.9" customHeight="1">
      <c r="B85" s="127"/>
      <c r="D85" s="128" t="s">
        <v>71</v>
      </c>
      <c r="E85" s="129" t="s">
        <v>296</v>
      </c>
      <c r="F85" s="129" t="s">
        <v>297</v>
      </c>
      <c r="I85" s="130"/>
      <c r="J85" s="131">
        <f>BK85</f>
        <v>0</v>
      </c>
      <c r="L85" s="127"/>
      <c r="M85" s="132"/>
      <c r="N85" s="133"/>
      <c r="O85" s="133"/>
      <c r="P85" s="134">
        <f>P86</f>
        <v>0</v>
      </c>
      <c r="Q85" s="133"/>
      <c r="R85" s="134">
        <f>R86</f>
        <v>0</v>
      </c>
      <c r="S85" s="133"/>
      <c r="T85" s="135">
        <f>T86</f>
        <v>0</v>
      </c>
      <c r="AR85" s="128" t="s">
        <v>82</v>
      </c>
      <c r="AT85" s="136" t="s">
        <v>71</v>
      </c>
      <c r="AU85" s="136" t="s">
        <v>72</v>
      </c>
      <c r="AY85" s="128" t="s">
        <v>145</v>
      </c>
      <c r="BK85" s="137">
        <f>BK86</f>
        <v>0</v>
      </c>
    </row>
    <row r="86" spans="2:63" s="12" customFormat="1" ht="22.9" customHeight="1">
      <c r="B86" s="127"/>
      <c r="D86" s="128" t="s">
        <v>71</v>
      </c>
      <c r="E86" s="138" t="s">
        <v>1865</v>
      </c>
      <c r="F86" s="138" t="s">
        <v>1866</v>
      </c>
      <c r="I86" s="130"/>
      <c r="J86" s="139">
        <f>BK86</f>
        <v>0</v>
      </c>
      <c r="L86" s="127"/>
      <c r="M86" s="132"/>
      <c r="N86" s="133"/>
      <c r="O86" s="133"/>
      <c r="P86" s="134">
        <f>SUM(P87:P88)</f>
        <v>0</v>
      </c>
      <c r="Q86" s="133"/>
      <c r="R86" s="134">
        <f>SUM(R87:R88)</f>
        <v>0</v>
      </c>
      <c r="S86" s="133"/>
      <c r="T86" s="135">
        <f>SUM(T87:T88)</f>
        <v>0</v>
      </c>
      <c r="AR86" s="128" t="s">
        <v>82</v>
      </c>
      <c r="AT86" s="136" t="s">
        <v>71</v>
      </c>
      <c r="AU86" s="136" t="s">
        <v>80</v>
      </c>
      <c r="AY86" s="128" t="s">
        <v>145</v>
      </c>
      <c r="BK86" s="137">
        <f>SUM(BK87:BK88)</f>
        <v>0</v>
      </c>
    </row>
    <row r="87" spans="1:65" s="2" customFormat="1" ht="14.45" customHeight="1">
      <c r="A87" s="34"/>
      <c r="B87" s="140"/>
      <c r="C87" s="141" t="s">
        <v>80</v>
      </c>
      <c r="D87" s="141" t="s">
        <v>147</v>
      </c>
      <c r="E87" s="142" t="s">
        <v>1867</v>
      </c>
      <c r="F87" s="143" t="s">
        <v>1868</v>
      </c>
      <c r="G87" s="144" t="s">
        <v>310</v>
      </c>
      <c r="H87" s="145">
        <v>1</v>
      </c>
      <c r="I87" s="146"/>
      <c r="J87" s="147">
        <f>ROUND(I87*H87,2)</f>
        <v>0</v>
      </c>
      <c r="K87" s="143" t="s">
        <v>3</v>
      </c>
      <c r="L87" s="35"/>
      <c r="M87" s="148" t="s">
        <v>3</v>
      </c>
      <c r="N87" s="149" t="s">
        <v>43</v>
      </c>
      <c r="O87" s="55"/>
      <c r="P87" s="150">
        <f>O87*H87</f>
        <v>0</v>
      </c>
      <c r="Q87" s="150">
        <v>0</v>
      </c>
      <c r="R87" s="150">
        <f>Q87*H87</f>
        <v>0</v>
      </c>
      <c r="S87" s="150">
        <v>0</v>
      </c>
      <c r="T87" s="15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80</v>
      </c>
      <c r="AT87" s="152" t="s">
        <v>147</v>
      </c>
      <c r="AU87" s="152" t="s">
        <v>82</v>
      </c>
      <c r="AY87" s="19" t="s">
        <v>145</v>
      </c>
      <c r="BE87" s="153">
        <f>IF(N87="základní",J87,0)</f>
        <v>0</v>
      </c>
      <c r="BF87" s="153">
        <f>IF(N87="snížená",J87,0)</f>
        <v>0</v>
      </c>
      <c r="BG87" s="153">
        <f>IF(N87="zákl. přenesená",J87,0)</f>
        <v>0</v>
      </c>
      <c r="BH87" s="153">
        <f>IF(N87="sníž. přenesená",J87,0)</f>
        <v>0</v>
      </c>
      <c r="BI87" s="153">
        <f>IF(N87="nulová",J87,0)</f>
        <v>0</v>
      </c>
      <c r="BJ87" s="19" t="s">
        <v>80</v>
      </c>
      <c r="BK87" s="153">
        <f>ROUND(I87*H87,2)</f>
        <v>0</v>
      </c>
      <c r="BL87" s="19" t="s">
        <v>80</v>
      </c>
      <c r="BM87" s="152" t="s">
        <v>1869</v>
      </c>
    </row>
    <row r="88" spans="1:47" s="2" customFormat="1" ht="29.25">
      <c r="A88" s="34"/>
      <c r="B88" s="35"/>
      <c r="C88" s="34"/>
      <c r="D88" s="155" t="s">
        <v>202</v>
      </c>
      <c r="E88" s="34"/>
      <c r="F88" s="171" t="s">
        <v>1870</v>
      </c>
      <c r="G88" s="34"/>
      <c r="H88" s="34"/>
      <c r="I88" s="172"/>
      <c r="J88" s="34"/>
      <c r="K88" s="34"/>
      <c r="L88" s="35"/>
      <c r="M88" s="173"/>
      <c r="N88" s="174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202</v>
      </c>
      <c r="AU88" s="19" t="s">
        <v>82</v>
      </c>
    </row>
    <row r="89" spans="2:63" s="12" customFormat="1" ht="25.9" customHeight="1">
      <c r="B89" s="127"/>
      <c r="D89" s="128" t="s">
        <v>71</v>
      </c>
      <c r="E89" s="129" t="s">
        <v>427</v>
      </c>
      <c r="F89" s="129" t="s">
        <v>1871</v>
      </c>
      <c r="I89" s="130"/>
      <c r="J89" s="131">
        <f>BK89</f>
        <v>0</v>
      </c>
      <c r="L89" s="127"/>
      <c r="M89" s="132"/>
      <c r="N89" s="133"/>
      <c r="O89" s="133"/>
      <c r="P89" s="134">
        <f>P90+P133</f>
        <v>0</v>
      </c>
      <c r="Q89" s="133"/>
      <c r="R89" s="134">
        <f>R90+R133</f>
        <v>0.50595</v>
      </c>
      <c r="S89" s="133"/>
      <c r="T89" s="135">
        <f>T90+T133</f>
        <v>0</v>
      </c>
      <c r="AR89" s="128" t="s">
        <v>160</v>
      </c>
      <c r="AT89" s="136" t="s">
        <v>71</v>
      </c>
      <c r="AU89" s="136" t="s">
        <v>72</v>
      </c>
      <c r="AY89" s="128" t="s">
        <v>145</v>
      </c>
      <c r="BK89" s="137">
        <f>BK90+BK133</f>
        <v>0</v>
      </c>
    </row>
    <row r="90" spans="2:63" s="12" customFormat="1" ht="22.9" customHeight="1">
      <c r="B90" s="127"/>
      <c r="D90" s="128" t="s">
        <v>71</v>
      </c>
      <c r="E90" s="138" t="s">
        <v>1872</v>
      </c>
      <c r="F90" s="138" t="s">
        <v>1873</v>
      </c>
      <c r="I90" s="130"/>
      <c r="J90" s="139">
        <f>BK90</f>
        <v>0</v>
      </c>
      <c r="L90" s="127"/>
      <c r="M90" s="132"/>
      <c r="N90" s="133"/>
      <c r="O90" s="133"/>
      <c r="P90" s="134">
        <f>SUM(P91:P132)</f>
        <v>0</v>
      </c>
      <c r="Q90" s="133"/>
      <c r="R90" s="134">
        <f>SUM(R91:R132)</f>
        <v>0.5048</v>
      </c>
      <c r="S90" s="133"/>
      <c r="T90" s="135">
        <f>SUM(T91:T132)</f>
        <v>0</v>
      </c>
      <c r="AR90" s="128" t="s">
        <v>160</v>
      </c>
      <c r="AT90" s="136" t="s">
        <v>71</v>
      </c>
      <c r="AU90" s="136" t="s">
        <v>80</v>
      </c>
      <c r="AY90" s="128" t="s">
        <v>145</v>
      </c>
      <c r="BK90" s="137">
        <f>SUM(BK91:BK132)</f>
        <v>0</v>
      </c>
    </row>
    <row r="91" spans="1:65" s="2" customFormat="1" ht="24.2" customHeight="1">
      <c r="A91" s="34"/>
      <c r="B91" s="140"/>
      <c r="C91" s="188" t="s">
        <v>82</v>
      </c>
      <c r="D91" s="188" t="s">
        <v>427</v>
      </c>
      <c r="E91" s="189" t="s">
        <v>1874</v>
      </c>
      <c r="F91" s="190" t="s">
        <v>1875</v>
      </c>
      <c r="G91" s="191" t="s">
        <v>1876</v>
      </c>
      <c r="H91" s="192">
        <v>5</v>
      </c>
      <c r="I91" s="193"/>
      <c r="J91" s="194">
        <f aca="true" t="shared" si="0" ref="J91:J99">ROUND(I91*H91,2)</f>
        <v>0</v>
      </c>
      <c r="K91" s="190" t="s">
        <v>3</v>
      </c>
      <c r="L91" s="195"/>
      <c r="M91" s="196" t="s">
        <v>3</v>
      </c>
      <c r="N91" s="197" t="s">
        <v>43</v>
      </c>
      <c r="O91" s="55"/>
      <c r="P91" s="150">
        <f aca="true" t="shared" si="1" ref="P91:P99">O91*H91</f>
        <v>0</v>
      </c>
      <c r="Q91" s="150">
        <v>0.01097</v>
      </c>
      <c r="R91" s="150">
        <f aca="true" t="shared" si="2" ref="R91:R99">Q91*H91</f>
        <v>0.05485</v>
      </c>
      <c r="S91" s="150">
        <v>0</v>
      </c>
      <c r="T91" s="151">
        <f aca="true" t="shared" si="3" ref="T91:T99"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1877</v>
      </c>
      <c r="AT91" s="152" t="s">
        <v>427</v>
      </c>
      <c r="AU91" s="152" t="s">
        <v>82</v>
      </c>
      <c r="AY91" s="19" t="s">
        <v>145</v>
      </c>
      <c r="BE91" s="153">
        <f aca="true" t="shared" si="4" ref="BE91:BE99">IF(N91="základní",J91,0)</f>
        <v>0</v>
      </c>
      <c r="BF91" s="153">
        <f aca="true" t="shared" si="5" ref="BF91:BF99">IF(N91="snížená",J91,0)</f>
        <v>0</v>
      </c>
      <c r="BG91" s="153">
        <f aca="true" t="shared" si="6" ref="BG91:BG99">IF(N91="zákl. přenesená",J91,0)</f>
        <v>0</v>
      </c>
      <c r="BH91" s="153">
        <f aca="true" t="shared" si="7" ref="BH91:BH99">IF(N91="sníž. přenesená",J91,0)</f>
        <v>0</v>
      </c>
      <c r="BI91" s="153">
        <f aca="true" t="shared" si="8" ref="BI91:BI99">IF(N91="nulová",J91,0)</f>
        <v>0</v>
      </c>
      <c r="BJ91" s="19" t="s">
        <v>80</v>
      </c>
      <c r="BK91" s="153">
        <f aca="true" t="shared" si="9" ref="BK91:BK99">ROUND(I91*H91,2)</f>
        <v>0</v>
      </c>
      <c r="BL91" s="19" t="s">
        <v>709</v>
      </c>
      <c r="BM91" s="152" t="s">
        <v>1878</v>
      </c>
    </row>
    <row r="92" spans="1:65" s="2" customFormat="1" ht="14.45" customHeight="1">
      <c r="A92" s="34"/>
      <c r="B92" s="140"/>
      <c r="C92" s="188" t="s">
        <v>160</v>
      </c>
      <c r="D92" s="188" t="s">
        <v>427</v>
      </c>
      <c r="E92" s="189" t="s">
        <v>1879</v>
      </c>
      <c r="F92" s="190" t="s">
        <v>1880</v>
      </c>
      <c r="G92" s="191" t="s">
        <v>1876</v>
      </c>
      <c r="H92" s="192">
        <v>5</v>
      </c>
      <c r="I92" s="193"/>
      <c r="J92" s="194">
        <f t="shared" si="0"/>
        <v>0</v>
      </c>
      <c r="K92" s="190" t="s">
        <v>3</v>
      </c>
      <c r="L92" s="195"/>
      <c r="M92" s="196" t="s">
        <v>3</v>
      </c>
      <c r="N92" s="197" t="s">
        <v>43</v>
      </c>
      <c r="O92" s="55"/>
      <c r="P92" s="150">
        <f t="shared" si="1"/>
        <v>0</v>
      </c>
      <c r="Q92" s="150">
        <v>0.0007</v>
      </c>
      <c r="R92" s="150">
        <f t="shared" si="2"/>
        <v>0.0035</v>
      </c>
      <c r="S92" s="150">
        <v>0</v>
      </c>
      <c r="T92" s="151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1877</v>
      </c>
      <c r="AT92" s="152" t="s">
        <v>427</v>
      </c>
      <c r="AU92" s="152" t="s">
        <v>82</v>
      </c>
      <c r="AY92" s="19" t="s">
        <v>145</v>
      </c>
      <c r="BE92" s="153">
        <f t="shared" si="4"/>
        <v>0</v>
      </c>
      <c r="BF92" s="153">
        <f t="shared" si="5"/>
        <v>0</v>
      </c>
      <c r="BG92" s="153">
        <f t="shared" si="6"/>
        <v>0</v>
      </c>
      <c r="BH92" s="153">
        <f t="shared" si="7"/>
        <v>0</v>
      </c>
      <c r="BI92" s="153">
        <f t="shared" si="8"/>
        <v>0</v>
      </c>
      <c r="BJ92" s="19" t="s">
        <v>80</v>
      </c>
      <c r="BK92" s="153">
        <f t="shared" si="9"/>
        <v>0</v>
      </c>
      <c r="BL92" s="19" t="s">
        <v>709</v>
      </c>
      <c r="BM92" s="152" t="s">
        <v>1881</v>
      </c>
    </row>
    <row r="93" spans="1:65" s="2" customFormat="1" ht="24.2" customHeight="1">
      <c r="A93" s="34"/>
      <c r="B93" s="140"/>
      <c r="C93" s="188" t="s">
        <v>152</v>
      </c>
      <c r="D93" s="188" t="s">
        <v>427</v>
      </c>
      <c r="E93" s="189" t="s">
        <v>1882</v>
      </c>
      <c r="F93" s="190" t="s">
        <v>1883</v>
      </c>
      <c r="G93" s="191" t="s">
        <v>1876</v>
      </c>
      <c r="H93" s="192">
        <v>4</v>
      </c>
      <c r="I93" s="193"/>
      <c r="J93" s="194">
        <f t="shared" si="0"/>
        <v>0</v>
      </c>
      <c r="K93" s="190" t="s">
        <v>3</v>
      </c>
      <c r="L93" s="195"/>
      <c r="M93" s="196" t="s">
        <v>3</v>
      </c>
      <c r="N93" s="197" t="s">
        <v>43</v>
      </c>
      <c r="O93" s="55"/>
      <c r="P93" s="150">
        <f t="shared" si="1"/>
        <v>0</v>
      </c>
      <c r="Q93" s="150">
        <v>0.01847</v>
      </c>
      <c r="R93" s="150">
        <f t="shared" si="2"/>
        <v>0.07388</v>
      </c>
      <c r="S93" s="150">
        <v>0</v>
      </c>
      <c r="T93" s="151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2" t="s">
        <v>1877</v>
      </c>
      <c r="AT93" s="152" t="s">
        <v>427</v>
      </c>
      <c r="AU93" s="152" t="s">
        <v>82</v>
      </c>
      <c r="AY93" s="19" t="s">
        <v>145</v>
      </c>
      <c r="BE93" s="153">
        <f t="shared" si="4"/>
        <v>0</v>
      </c>
      <c r="BF93" s="153">
        <f t="shared" si="5"/>
        <v>0</v>
      </c>
      <c r="BG93" s="153">
        <f t="shared" si="6"/>
        <v>0</v>
      </c>
      <c r="BH93" s="153">
        <f t="shared" si="7"/>
        <v>0</v>
      </c>
      <c r="BI93" s="153">
        <f t="shared" si="8"/>
        <v>0</v>
      </c>
      <c r="BJ93" s="19" t="s">
        <v>80</v>
      </c>
      <c r="BK93" s="153">
        <f t="shared" si="9"/>
        <v>0</v>
      </c>
      <c r="BL93" s="19" t="s">
        <v>709</v>
      </c>
      <c r="BM93" s="152" t="s">
        <v>1884</v>
      </c>
    </row>
    <row r="94" spans="1:65" s="2" customFormat="1" ht="14.45" customHeight="1">
      <c r="A94" s="34"/>
      <c r="B94" s="140"/>
      <c r="C94" s="188" t="s">
        <v>172</v>
      </c>
      <c r="D94" s="188" t="s">
        <v>427</v>
      </c>
      <c r="E94" s="189" t="s">
        <v>1885</v>
      </c>
      <c r="F94" s="190" t="s">
        <v>1886</v>
      </c>
      <c r="G94" s="191" t="s">
        <v>1876</v>
      </c>
      <c r="H94" s="192">
        <v>4</v>
      </c>
      <c r="I94" s="193"/>
      <c r="J94" s="194">
        <f t="shared" si="0"/>
        <v>0</v>
      </c>
      <c r="K94" s="190" t="s">
        <v>3</v>
      </c>
      <c r="L94" s="195"/>
      <c r="M94" s="196" t="s">
        <v>3</v>
      </c>
      <c r="N94" s="197" t="s">
        <v>43</v>
      </c>
      <c r="O94" s="55"/>
      <c r="P94" s="150">
        <f t="shared" si="1"/>
        <v>0</v>
      </c>
      <c r="Q94" s="150">
        <v>0.00105</v>
      </c>
      <c r="R94" s="150">
        <f t="shared" si="2"/>
        <v>0.0042</v>
      </c>
      <c r="S94" s="150">
        <v>0</v>
      </c>
      <c r="T94" s="151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2" t="s">
        <v>1877</v>
      </c>
      <c r="AT94" s="152" t="s">
        <v>427</v>
      </c>
      <c r="AU94" s="152" t="s">
        <v>82</v>
      </c>
      <c r="AY94" s="19" t="s">
        <v>145</v>
      </c>
      <c r="BE94" s="153">
        <f t="shared" si="4"/>
        <v>0</v>
      </c>
      <c r="BF94" s="153">
        <f t="shared" si="5"/>
        <v>0</v>
      </c>
      <c r="BG94" s="153">
        <f t="shared" si="6"/>
        <v>0</v>
      </c>
      <c r="BH94" s="153">
        <f t="shared" si="7"/>
        <v>0</v>
      </c>
      <c r="BI94" s="153">
        <f t="shared" si="8"/>
        <v>0</v>
      </c>
      <c r="BJ94" s="19" t="s">
        <v>80</v>
      </c>
      <c r="BK94" s="153">
        <f t="shared" si="9"/>
        <v>0</v>
      </c>
      <c r="BL94" s="19" t="s">
        <v>709</v>
      </c>
      <c r="BM94" s="152" t="s">
        <v>1887</v>
      </c>
    </row>
    <row r="95" spans="1:65" s="2" customFormat="1" ht="24.2" customHeight="1">
      <c r="A95" s="34"/>
      <c r="B95" s="140"/>
      <c r="C95" s="188" t="s">
        <v>178</v>
      </c>
      <c r="D95" s="188" t="s">
        <v>427</v>
      </c>
      <c r="E95" s="189" t="s">
        <v>1888</v>
      </c>
      <c r="F95" s="190" t="s">
        <v>1889</v>
      </c>
      <c r="G95" s="191" t="s">
        <v>213</v>
      </c>
      <c r="H95" s="192">
        <v>7</v>
      </c>
      <c r="I95" s="193"/>
      <c r="J95" s="194">
        <f t="shared" si="0"/>
        <v>0</v>
      </c>
      <c r="K95" s="190" t="s">
        <v>3</v>
      </c>
      <c r="L95" s="195"/>
      <c r="M95" s="196" t="s">
        <v>3</v>
      </c>
      <c r="N95" s="197" t="s">
        <v>43</v>
      </c>
      <c r="O95" s="55"/>
      <c r="P95" s="150">
        <f t="shared" si="1"/>
        <v>0</v>
      </c>
      <c r="Q95" s="150">
        <v>0.02444</v>
      </c>
      <c r="R95" s="150">
        <f t="shared" si="2"/>
        <v>0.17108</v>
      </c>
      <c r="S95" s="150">
        <v>0</v>
      </c>
      <c r="T95" s="151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1877</v>
      </c>
      <c r="AT95" s="152" t="s">
        <v>427</v>
      </c>
      <c r="AU95" s="152" t="s">
        <v>82</v>
      </c>
      <c r="AY95" s="19" t="s">
        <v>145</v>
      </c>
      <c r="BE95" s="153">
        <f t="shared" si="4"/>
        <v>0</v>
      </c>
      <c r="BF95" s="153">
        <f t="shared" si="5"/>
        <v>0</v>
      </c>
      <c r="BG95" s="153">
        <f t="shared" si="6"/>
        <v>0</v>
      </c>
      <c r="BH95" s="153">
        <f t="shared" si="7"/>
        <v>0</v>
      </c>
      <c r="BI95" s="153">
        <f t="shared" si="8"/>
        <v>0</v>
      </c>
      <c r="BJ95" s="19" t="s">
        <v>80</v>
      </c>
      <c r="BK95" s="153">
        <f t="shared" si="9"/>
        <v>0</v>
      </c>
      <c r="BL95" s="19" t="s">
        <v>709</v>
      </c>
      <c r="BM95" s="152" t="s">
        <v>1890</v>
      </c>
    </row>
    <row r="96" spans="1:65" s="2" customFormat="1" ht="14.45" customHeight="1">
      <c r="A96" s="34"/>
      <c r="B96" s="140"/>
      <c r="C96" s="188" t="s">
        <v>183</v>
      </c>
      <c r="D96" s="188" t="s">
        <v>427</v>
      </c>
      <c r="E96" s="189" t="s">
        <v>1891</v>
      </c>
      <c r="F96" s="190" t="s">
        <v>1892</v>
      </c>
      <c r="G96" s="191" t="s">
        <v>213</v>
      </c>
      <c r="H96" s="192">
        <v>7</v>
      </c>
      <c r="I96" s="193"/>
      <c r="J96" s="194">
        <f t="shared" si="0"/>
        <v>0</v>
      </c>
      <c r="K96" s="190" t="s">
        <v>3</v>
      </c>
      <c r="L96" s="195"/>
      <c r="M96" s="196" t="s">
        <v>3</v>
      </c>
      <c r="N96" s="197" t="s">
        <v>43</v>
      </c>
      <c r="O96" s="55"/>
      <c r="P96" s="150">
        <f t="shared" si="1"/>
        <v>0</v>
      </c>
      <c r="Q96" s="150">
        <v>0.00145</v>
      </c>
      <c r="R96" s="150">
        <f t="shared" si="2"/>
        <v>0.01015</v>
      </c>
      <c r="S96" s="150">
        <v>0</v>
      </c>
      <c r="T96" s="151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1877</v>
      </c>
      <c r="AT96" s="152" t="s">
        <v>427</v>
      </c>
      <c r="AU96" s="152" t="s">
        <v>82</v>
      </c>
      <c r="AY96" s="19" t="s">
        <v>145</v>
      </c>
      <c r="BE96" s="153">
        <f t="shared" si="4"/>
        <v>0</v>
      </c>
      <c r="BF96" s="153">
        <f t="shared" si="5"/>
        <v>0</v>
      </c>
      <c r="BG96" s="153">
        <f t="shared" si="6"/>
        <v>0</v>
      </c>
      <c r="BH96" s="153">
        <f t="shared" si="7"/>
        <v>0</v>
      </c>
      <c r="BI96" s="153">
        <f t="shared" si="8"/>
        <v>0</v>
      </c>
      <c r="BJ96" s="19" t="s">
        <v>80</v>
      </c>
      <c r="BK96" s="153">
        <f t="shared" si="9"/>
        <v>0</v>
      </c>
      <c r="BL96" s="19" t="s">
        <v>709</v>
      </c>
      <c r="BM96" s="152" t="s">
        <v>1893</v>
      </c>
    </row>
    <row r="97" spans="1:65" s="2" customFormat="1" ht="14.45" customHeight="1">
      <c r="A97" s="34"/>
      <c r="B97" s="140"/>
      <c r="C97" s="188" t="s">
        <v>187</v>
      </c>
      <c r="D97" s="188" t="s">
        <v>427</v>
      </c>
      <c r="E97" s="189" t="s">
        <v>1894</v>
      </c>
      <c r="F97" s="190" t="s">
        <v>1895</v>
      </c>
      <c r="G97" s="191" t="s">
        <v>213</v>
      </c>
      <c r="H97" s="192">
        <v>1</v>
      </c>
      <c r="I97" s="193"/>
      <c r="J97" s="194">
        <f t="shared" si="0"/>
        <v>0</v>
      </c>
      <c r="K97" s="190" t="s">
        <v>3</v>
      </c>
      <c r="L97" s="195"/>
      <c r="M97" s="196" t="s">
        <v>3</v>
      </c>
      <c r="N97" s="197" t="s">
        <v>43</v>
      </c>
      <c r="O97" s="55"/>
      <c r="P97" s="150">
        <f t="shared" si="1"/>
        <v>0</v>
      </c>
      <c r="Q97" s="150">
        <v>0.019</v>
      </c>
      <c r="R97" s="150">
        <f t="shared" si="2"/>
        <v>0.019</v>
      </c>
      <c r="S97" s="150">
        <v>0</v>
      </c>
      <c r="T97" s="151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2" t="s">
        <v>1877</v>
      </c>
      <c r="AT97" s="152" t="s">
        <v>427</v>
      </c>
      <c r="AU97" s="152" t="s">
        <v>82</v>
      </c>
      <c r="AY97" s="19" t="s">
        <v>145</v>
      </c>
      <c r="BE97" s="153">
        <f t="shared" si="4"/>
        <v>0</v>
      </c>
      <c r="BF97" s="153">
        <f t="shared" si="5"/>
        <v>0</v>
      </c>
      <c r="BG97" s="153">
        <f t="shared" si="6"/>
        <v>0</v>
      </c>
      <c r="BH97" s="153">
        <f t="shared" si="7"/>
        <v>0</v>
      </c>
      <c r="BI97" s="153">
        <f t="shared" si="8"/>
        <v>0</v>
      </c>
      <c r="BJ97" s="19" t="s">
        <v>80</v>
      </c>
      <c r="BK97" s="153">
        <f t="shared" si="9"/>
        <v>0</v>
      </c>
      <c r="BL97" s="19" t="s">
        <v>709</v>
      </c>
      <c r="BM97" s="152" t="s">
        <v>1896</v>
      </c>
    </row>
    <row r="98" spans="1:65" s="2" customFormat="1" ht="14.45" customHeight="1">
      <c r="A98" s="34"/>
      <c r="B98" s="140"/>
      <c r="C98" s="188" t="s">
        <v>192</v>
      </c>
      <c r="D98" s="188" t="s">
        <v>427</v>
      </c>
      <c r="E98" s="189" t="s">
        <v>1897</v>
      </c>
      <c r="F98" s="190" t="s">
        <v>1898</v>
      </c>
      <c r="G98" s="191" t="s">
        <v>3</v>
      </c>
      <c r="H98" s="192">
        <v>2</v>
      </c>
      <c r="I98" s="193"/>
      <c r="J98" s="194">
        <f t="shared" si="0"/>
        <v>0</v>
      </c>
      <c r="K98" s="190" t="s">
        <v>3</v>
      </c>
      <c r="L98" s="195"/>
      <c r="M98" s="196" t="s">
        <v>3</v>
      </c>
      <c r="N98" s="197" t="s">
        <v>43</v>
      </c>
      <c r="O98" s="55"/>
      <c r="P98" s="150">
        <f t="shared" si="1"/>
        <v>0</v>
      </c>
      <c r="Q98" s="150">
        <v>0</v>
      </c>
      <c r="R98" s="150">
        <f t="shared" si="2"/>
        <v>0</v>
      </c>
      <c r="S98" s="150">
        <v>0</v>
      </c>
      <c r="T98" s="151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1877</v>
      </c>
      <c r="AT98" s="152" t="s">
        <v>427</v>
      </c>
      <c r="AU98" s="152" t="s">
        <v>82</v>
      </c>
      <c r="AY98" s="19" t="s">
        <v>145</v>
      </c>
      <c r="BE98" s="153">
        <f t="shared" si="4"/>
        <v>0</v>
      </c>
      <c r="BF98" s="153">
        <f t="shared" si="5"/>
        <v>0</v>
      </c>
      <c r="BG98" s="153">
        <f t="shared" si="6"/>
        <v>0</v>
      </c>
      <c r="BH98" s="153">
        <f t="shared" si="7"/>
        <v>0</v>
      </c>
      <c r="BI98" s="153">
        <f t="shared" si="8"/>
        <v>0</v>
      </c>
      <c r="BJ98" s="19" t="s">
        <v>80</v>
      </c>
      <c r="BK98" s="153">
        <f t="shared" si="9"/>
        <v>0</v>
      </c>
      <c r="BL98" s="19" t="s">
        <v>709</v>
      </c>
      <c r="BM98" s="152" t="s">
        <v>1899</v>
      </c>
    </row>
    <row r="99" spans="1:65" s="2" customFormat="1" ht="14.45" customHeight="1">
      <c r="A99" s="34"/>
      <c r="B99" s="140"/>
      <c r="C99" s="188" t="s">
        <v>198</v>
      </c>
      <c r="D99" s="188" t="s">
        <v>427</v>
      </c>
      <c r="E99" s="189" t="s">
        <v>1900</v>
      </c>
      <c r="F99" s="190" t="s">
        <v>1901</v>
      </c>
      <c r="G99" s="191" t="s">
        <v>213</v>
      </c>
      <c r="H99" s="192">
        <v>1</v>
      </c>
      <c r="I99" s="193"/>
      <c r="J99" s="194">
        <f t="shared" si="0"/>
        <v>0</v>
      </c>
      <c r="K99" s="190" t="s">
        <v>3</v>
      </c>
      <c r="L99" s="195"/>
      <c r="M99" s="196" t="s">
        <v>3</v>
      </c>
      <c r="N99" s="197" t="s">
        <v>43</v>
      </c>
      <c r="O99" s="55"/>
      <c r="P99" s="150">
        <f t="shared" si="1"/>
        <v>0</v>
      </c>
      <c r="Q99" s="150">
        <v>0</v>
      </c>
      <c r="R99" s="150">
        <f t="shared" si="2"/>
        <v>0</v>
      </c>
      <c r="S99" s="150">
        <v>0</v>
      </c>
      <c r="T99" s="151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2" t="s">
        <v>1877</v>
      </c>
      <c r="AT99" s="152" t="s">
        <v>427</v>
      </c>
      <c r="AU99" s="152" t="s">
        <v>82</v>
      </c>
      <c r="AY99" s="19" t="s">
        <v>145</v>
      </c>
      <c r="BE99" s="153">
        <f t="shared" si="4"/>
        <v>0</v>
      </c>
      <c r="BF99" s="153">
        <f t="shared" si="5"/>
        <v>0</v>
      </c>
      <c r="BG99" s="153">
        <f t="shared" si="6"/>
        <v>0</v>
      </c>
      <c r="BH99" s="153">
        <f t="shared" si="7"/>
        <v>0</v>
      </c>
      <c r="BI99" s="153">
        <f t="shared" si="8"/>
        <v>0</v>
      </c>
      <c r="BJ99" s="19" t="s">
        <v>80</v>
      </c>
      <c r="BK99" s="153">
        <f t="shared" si="9"/>
        <v>0</v>
      </c>
      <c r="BL99" s="19" t="s">
        <v>709</v>
      </c>
      <c r="BM99" s="152" t="s">
        <v>1902</v>
      </c>
    </row>
    <row r="100" spans="1:47" s="2" customFormat="1" ht="19.5">
      <c r="A100" s="34"/>
      <c r="B100" s="35"/>
      <c r="C100" s="34"/>
      <c r="D100" s="155" t="s">
        <v>202</v>
      </c>
      <c r="E100" s="34"/>
      <c r="F100" s="171" t="s">
        <v>1903</v>
      </c>
      <c r="G100" s="34"/>
      <c r="H100" s="34"/>
      <c r="I100" s="172"/>
      <c r="J100" s="34"/>
      <c r="K100" s="34"/>
      <c r="L100" s="35"/>
      <c r="M100" s="173"/>
      <c r="N100" s="174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202</v>
      </c>
      <c r="AU100" s="19" t="s">
        <v>82</v>
      </c>
    </row>
    <row r="101" spans="1:65" s="2" customFormat="1" ht="14.45" customHeight="1">
      <c r="A101" s="34"/>
      <c r="B101" s="140"/>
      <c r="C101" s="188" t="s">
        <v>205</v>
      </c>
      <c r="D101" s="188" t="s">
        <v>427</v>
      </c>
      <c r="E101" s="189" t="s">
        <v>1904</v>
      </c>
      <c r="F101" s="190" t="s">
        <v>1905</v>
      </c>
      <c r="G101" s="191" t="s">
        <v>213</v>
      </c>
      <c r="H101" s="192">
        <v>1</v>
      </c>
      <c r="I101" s="193"/>
      <c r="J101" s="194">
        <f aca="true" t="shared" si="10" ref="J101:J132">ROUND(I101*H101,2)</f>
        <v>0</v>
      </c>
      <c r="K101" s="190" t="s">
        <v>3</v>
      </c>
      <c r="L101" s="195"/>
      <c r="M101" s="196" t="s">
        <v>3</v>
      </c>
      <c r="N101" s="197" t="s">
        <v>43</v>
      </c>
      <c r="O101" s="55"/>
      <c r="P101" s="150">
        <f aca="true" t="shared" si="11" ref="P101:P132">O101*H101</f>
        <v>0</v>
      </c>
      <c r="Q101" s="150">
        <v>0.002</v>
      </c>
      <c r="R101" s="150">
        <f aca="true" t="shared" si="12" ref="R101:R132">Q101*H101</f>
        <v>0.002</v>
      </c>
      <c r="S101" s="150">
        <v>0</v>
      </c>
      <c r="T101" s="151">
        <f aca="true" t="shared" si="13" ref="T101:T132"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1877</v>
      </c>
      <c r="AT101" s="152" t="s">
        <v>427</v>
      </c>
      <c r="AU101" s="152" t="s">
        <v>82</v>
      </c>
      <c r="AY101" s="19" t="s">
        <v>145</v>
      </c>
      <c r="BE101" s="153">
        <f aca="true" t="shared" si="14" ref="BE101:BE132">IF(N101="základní",J101,0)</f>
        <v>0</v>
      </c>
      <c r="BF101" s="153">
        <f aca="true" t="shared" si="15" ref="BF101:BF132">IF(N101="snížená",J101,0)</f>
        <v>0</v>
      </c>
      <c r="BG101" s="153">
        <f aca="true" t="shared" si="16" ref="BG101:BG132">IF(N101="zákl. přenesená",J101,0)</f>
        <v>0</v>
      </c>
      <c r="BH101" s="153">
        <f aca="true" t="shared" si="17" ref="BH101:BH132">IF(N101="sníž. přenesená",J101,0)</f>
        <v>0</v>
      </c>
      <c r="BI101" s="153">
        <f aca="true" t="shared" si="18" ref="BI101:BI132">IF(N101="nulová",J101,0)</f>
        <v>0</v>
      </c>
      <c r="BJ101" s="19" t="s">
        <v>80</v>
      </c>
      <c r="BK101" s="153">
        <f aca="true" t="shared" si="19" ref="BK101:BK132">ROUND(I101*H101,2)</f>
        <v>0</v>
      </c>
      <c r="BL101" s="19" t="s">
        <v>709</v>
      </c>
      <c r="BM101" s="152" t="s">
        <v>1906</v>
      </c>
    </row>
    <row r="102" spans="1:65" s="2" customFormat="1" ht="14.45" customHeight="1">
      <c r="A102" s="34"/>
      <c r="B102" s="140"/>
      <c r="C102" s="188" t="s">
        <v>210</v>
      </c>
      <c r="D102" s="188" t="s">
        <v>427</v>
      </c>
      <c r="E102" s="189" t="s">
        <v>1907</v>
      </c>
      <c r="F102" s="190" t="s">
        <v>1908</v>
      </c>
      <c r="G102" s="191" t="s">
        <v>213</v>
      </c>
      <c r="H102" s="192">
        <v>1</v>
      </c>
      <c r="I102" s="193"/>
      <c r="J102" s="194">
        <f t="shared" si="10"/>
        <v>0</v>
      </c>
      <c r="K102" s="190" t="s">
        <v>3</v>
      </c>
      <c r="L102" s="195"/>
      <c r="M102" s="196" t="s">
        <v>3</v>
      </c>
      <c r="N102" s="197" t="s">
        <v>43</v>
      </c>
      <c r="O102" s="55"/>
      <c r="P102" s="150">
        <f t="shared" si="11"/>
        <v>0</v>
      </c>
      <c r="Q102" s="150">
        <v>0.009</v>
      </c>
      <c r="R102" s="150">
        <f t="shared" si="12"/>
        <v>0.009</v>
      </c>
      <c r="S102" s="150">
        <v>0</v>
      </c>
      <c r="T102" s="151">
        <f t="shared" si="1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2" t="s">
        <v>1877</v>
      </c>
      <c r="AT102" s="152" t="s">
        <v>427</v>
      </c>
      <c r="AU102" s="152" t="s">
        <v>82</v>
      </c>
      <c r="AY102" s="19" t="s">
        <v>145</v>
      </c>
      <c r="BE102" s="153">
        <f t="shared" si="14"/>
        <v>0</v>
      </c>
      <c r="BF102" s="153">
        <f t="shared" si="15"/>
        <v>0</v>
      </c>
      <c r="BG102" s="153">
        <f t="shared" si="16"/>
        <v>0</v>
      </c>
      <c r="BH102" s="153">
        <f t="shared" si="17"/>
        <v>0</v>
      </c>
      <c r="BI102" s="153">
        <f t="shared" si="18"/>
        <v>0</v>
      </c>
      <c r="BJ102" s="19" t="s">
        <v>80</v>
      </c>
      <c r="BK102" s="153">
        <f t="shared" si="19"/>
        <v>0</v>
      </c>
      <c r="BL102" s="19" t="s">
        <v>709</v>
      </c>
      <c r="BM102" s="152" t="s">
        <v>1909</v>
      </c>
    </row>
    <row r="103" spans="1:65" s="2" customFormat="1" ht="14.45" customHeight="1">
      <c r="A103" s="34"/>
      <c r="B103" s="140"/>
      <c r="C103" s="188" t="s">
        <v>222</v>
      </c>
      <c r="D103" s="188" t="s">
        <v>427</v>
      </c>
      <c r="E103" s="189" t="s">
        <v>1910</v>
      </c>
      <c r="F103" s="190" t="s">
        <v>1911</v>
      </c>
      <c r="G103" s="191" t="s">
        <v>213</v>
      </c>
      <c r="H103" s="192">
        <v>2</v>
      </c>
      <c r="I103" s="193"/>
      <c r="J103" s="194">
        <f t="shared" si="10"/>
        <v>0</v>
      </c>
      <c r="K103" s="190" t="s">
        <v>3</v>
      </c>
      <c r="L103" s="195"/>
      <c r="M103" s="196" t="s">
        <v>3</v>
      </c>
      <c r="N103" s="197" t="s">
        <v>43</v>
      </c>
      <c r="O103" s="55"/>
      <c r="P103" s="150">
        <f t="shared" si="11"/>
        <v>0</v>
      </c>
      <c r="Q103" s="150">
        <v>0</v>
      </c>
      <c r="R103" s="150">
        <f t="shared" si="12"/>
        <v>0</v>
      </c>
      <c r="S103" s="150">
        <v>0</v>
      </c>
      <c r="T103" s="151">
        <f t="shared" si="1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2" t="s">
        <v>1877</v>
      </c>
      <c r="AT103" s="152" t="s">
        <v>427</v>
      </c>
      <c r="AU103" s="152" t="s">
        <v>82</v>
      </c>
      <c r="AY103" s="19" t="s">
        <v>145</v>
      </c>
      <c r="BE103" s="153">
        <f t="shared" si="14"/>
        <v>0</v>
      </c>
      <c r="BF103" s="153">
        <f t="shared" si="15"/>
        <v>0</v>
      </c>
      <c r="BG103" s="153">
        <f t="shared" si="16"/>
        <v>0</v>
      </c>
      <c r="BH103" s="153">
        <f t="shared" si="17"/>
        <v>0</v>
      </c>
      <c r="BI103" s="153">
        <f t="shared" si="18"/>
        <v>0</v>
      </c>
      <c r="BJ103" s="19" t="s">
        <v>80</v>
      </c>
      <c r="BK103" s="153">
        <f t="shared" si="19"/>
        <v>0</v>
      </c>
      <c r="BL103" s="19" t="s">
        <v>709</v>
      </c>
      <c r="BM103" s="152" t="s">
        <v>1912</v>
      </c>
    </row>
    <row r="104" spans="1:65" s="2" customFormat="1" ht="14.45" customHeight="1">
      <c r="A104" s="34"/>
      <c r="B104" s="140"/>
      <c r="C104" s="188" t="s">
        <v>227</v>
      </c>
      <c r="D104" s="188" t="s">
        <v>427</v>
      </c>
      <c r="E104" s="189" t="s">
        <v>1913</v>
      </c>
      <c r="F104" s="190" t="s">
        <v>1914</v>
      </c>
      <c r="G104" s="191" t="s">
        <v>213</v>
      </c>
      <c r="H104" s="192">
        <v>1</v>
      </c>
      <c r="I104" s="193"/>
      <c r="J104" s="194">
        <f t="shared" si="10"/>
        <v>0</v>
      </c>
      <c r="K104" s="190" t="s">
        <v>3</v>
      </c>
      <c r="L104" s="195"/>
      <c r="M104" s="196" t="s">
        <v>3</v>
      </c>
      <c r="N104" s="197" t="s">
        <v>43</v>
      </c>
      <c r="O104" s="55"/>
      <c r="P104" s="150">
        <f t="shared" si="11"/>
        <v>0</v>
      </c>
      <c r="Q104" s="150">
        <v>0</v>
      </c>
      <c r="R104" s="150">
        <f t="shared" si="12"/>
        <v>0</v>
      </c>
      <c r="S104" s="150">
        <v>0</v>
      </c>
      <c r="T104" s="151">
        <f t="shared" si="1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1877</v>
      </c>
      <c r="AT104" s="152" t="s">
        <v>427</v>
      </c>
      <c r="AU104" s="152" t="s">
        <v>82</v>
      </c>
      <c r="AY104" s="19" t="s">
        <v>145</v>
      </c>
      <c r="BE104" s="153">
        <f t="shared" si="14"/>
        <v>0</v>
      </c>
      <c r="BF104" s="153">
        <f t="shared" si="15"/>
        <v>0</v>
      </c>
      <c r="BG104" s="153">
        <f t="shared" si="16"/>
        <v>0</v>
      </c>
      <c r="BH104" s="153">
        <f t="shared" si="17"/>
        <v>0</v>
      </c>
      <c r="BI104" s="153">
        <f t="shared" si="18"/>
        <v>0</v>
      </c>
      <c r="BJ104" s="19" t="s">
        <v>80</v>
      </c>
      <c r="BK104" s="153">
        <f t="shared" si="19"/>
        <v>0</v>
      </c>
      <c r="BL104" s="19" t="s">
        <v>709</v>
      </c>
      <c r="BM104" s="152" t="s">
        <v>1915</v>
      </c>
    </row>
    <row r="105" spans="1:65" s="2" customFormat="1" ht="14.45" customHeight="1">
      <c r="A105" s="34"/>
      <c r="B105" s="140"/>
      <c r="C105" s="188" t="s">
        <v>9</v>
      </c>
      <c r="D105" s="188" t="s">
        <v>427</v>
      </c>
      <c r="E105" s="189" t="s">
        <v>1916</v>
      </c>
      <c r="F105" s="190" t="s">
        <v>1917</v>
      </c>
      <c r="G105" s="191" t="s">
        <v>213</v>
      </c>
      <c r="H105" s="192">
        <v>2</v>
      </c>
      <c r="I105" s="193"/>
      <c r="J105" s="194">
        <f t="shared" si="10"/>
        <v>0</v>
      </c>
      <c r="K105" s="190" t="s">
        <v>3</v>
      </c>
      <c r="L105" s="195"/>
      <c r="M105" s="196" t="s">
        <v>3</v>
      </c>
      <c r="N105" s="197" t="s">
        <v>43</v>
      </c>
      <c r="O105" s="55"/>
      <c r="P105" s="150">
        <f t="shared" si="11"/>
        <v>0</v>
      </c>
      <c r="Q105" s="150">
        <v>0</v>
      </c>
      <c r="R105" s="150">
        <f t="shared" si="12"/>
        <v>0</v>
      </c>
      <c r="S105" s="150">
        <v>0</v>
      </c>
      <c r="T105" s="151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2" t="s">
        <v>1877</v>
      </c>
      <c r="AT105" s="152" t="s">
        <v>427</v>
      </c>
      <c r="AU105" s="152" t="s">
        <v>82</v>
      </c>
      <c r="AY105" s="19" t="s">
        <v>145</v>
      </c>
      <c r="BE105" s="153">
        <f t="shared" si="14"/>
        <v>0</v>
      </c>
      <c r="BF105" s="153">
        <f t="shared" si="15"/>
        <v>0</v>
      </c>
      <c r="BG105" s="153">
        <f t="shared" si="16"/>
        <v>0</v>
      </c>
      <c r="BH105" s="153">
        <f t="shared" si="17"/>
        <v>0</v>
      </c>
      <c r="BI105" s="153">
        <f t="shared" si="18"/>
        <v>0</v>
      </c>
      <c r="BJ105" s="19" t="s">
        <v>80</v>
      </c>
      <c r="BK105" s="153">
        <f t="shared" si="19"/>
        <v>0</v>
      </c>
      <c r="BL105" s="19" t="s">
        <v>709</v>
      </c>
      <c r="BM105" s="152" t="s">
        <v>1918</v>
      </c>
    </row>
    <row r="106" spans="1:65" s="2" customFormat="1" ht="14.45" customHeight="1">
      <c r="A106" s="34"/>
      <c r="B106" s="140"/>
      <c r="C106" s="188" t="s">
        <v>238</v>
      </c>
      <c r="D106" s="188" t="s">
        <v>427</v>
      </c>
      <c r="E106" s="189" t="s">
        <v>1919</v>
      </c>
      <c r="F106" s="190" t="s">
        <v>1920</v>
      </c>
      <c r="G106" s="191" t="s">
        <v>213</v>
      </c>
      <c r="H106" s="192">
        <v>2</v>
      </c>
      <c r="I106" s="193"/>
      <c r="J106" s="194">
        <f t="shared" si="10"/>
        <v>0</v>
      </c>
      <c r="K106" s="190" t="s">
        <v>3</v>
      </c>
      <c r="L106" s="195"/>
      <c r="M106" s="196" t="s">
        <v>3</v>
      </c>
      <c r="N106" s="197" t="s">
        <v>43</v>
      </c>
      <c r="O106" s="55"/>
      <c r="P106" s="150">
        <f t="shared" si="11"/>
        <v>0</v>
      </c>
      <c r="Q106" s="150">
        <v>0</v>
      </c>
      <c r="R106" s="150">
        <f t="shared" si="12"/>
        <v>0</v>
      </c>
      <c r="S106" s="150">
        <v>0</v>
      </c>
      <c r="T106" s="151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1877</v>
      </c>
      <c r="AT106" s="152" t="s">
        <v>427</v>
      </c>
      <c r="AU106" s="152" t="s">
        <v>82</v>
      </c>
      <c r="AY106" s="19" t="s">
        <v>145</v>
      </c>
      <c r="BE106" s="153">
        <f t="shared" si="14"/>
        <v>0</v>
      </c>
      <c r="BF106" s="153">
        <f t="shared" si="15"/>
        <v>0</v>
      </c>
      <c r="BG106" s="153">
        <f t="shared" si="16"/>
        <v>0</v>
      </c>
      <c r="BH106" s="153">
        <f t="shared" si="17"/>
        <v>0</v>
      </c>
      <c r="BI106" s="153">
        <f t="shared" si="18"/>
        <v>0</v>
      </c>
      <c r="BJ106" s="19" t="s">
        <v>80</v>
      </c>
      <c r="BK106" s="153">
        <f t="shared" si="19"/>
        <v>0</v>
      </c>
      <c r="BL106" s="19" t="s">
        <v>709</v>
      </c>
      <c r="BM106" s="152" t="s">
        <v>1921</v>
      </c>
    </row>
    <row r="107" spans="1:65" s="2" customFormat="1" ht="14.45" customHeight="1">
      <c r="A107" s="34"/>
      <c r="B107" s="140"/>
      <c r="C107" s="188" t="s">
        <v>243</v>
      </c>
      <c r="D107" s="188" t="s">
        <v>427</v>
      </c>
      <c r="E107" s="189" t="s">
        <v>1922</v>
      </c>
      <c r="F107" s="190" t="s">
        <v>1923</v>
      </c>
      <c r="G107" s="191" t="s">
        <v>213</v>
      </c>
      <c r="H107" s="192">
        <v>1</v>
      </c>
      <c r="I107" s="193"/>
      <c r="J107" s="194">
        <f t="shared" si="10"/>
        <v>0</v>
      </c>
      <c r="K107" s="190" t="s">
        <v>3</v>
      </c>
      <c r="L107" s="195"/>
      <c r="M107" s="196" t="s">
        <v>3</v>
      </c>
      <c r="N107" s="197" t="s">
        <v>43</v>
      </c>
      <c r="O107" s="55"/>
      <c r="P107" s="150">
        <f t="shared" si="11"/>
        <v>0</v>
      </c>
      <c r="Q107" s="150">
        <v>0</v>
      </c>
      <c r="R107" s="150">
        <f t="shared" si="12"/>
        <v>0</v>
      </c>
      <c r="S107" s="150">
        <v>0</v>
      </c>
      <c r="T107" s="151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2" t="s">
        <v>1877</v>
      </c>
      <c r="AT107" s="152" t="s">
        <v>427</v>
      </c>
      <c r="AU107" s="152" t="s">
        <v>82</v>
      </c>
      <c r="AY107" s="19" t="s">
        <v>145</v>
      </c>
      <c r="BE107" s="153">
        <f t="shared" si="14"/>
        <v>0</v>
      </c>
      <c r="BF107" s="153">
        <f t="shared" si="15"/>
        <v>0</v>
      </c>
      <c r="BG107" s="153">
        <f t="shared" si="16"/>
        <v>0</v>
      </c>
      <c r="BH107" s="153">
        <f t="shared" si="17"/>
        <v>0</v>
      </c>
      <c r="BI107" s="153">
        <f t="shared" si="18"/>
        <v>0</v>
      </c>
      <c r="BJ107" s="19" t="s">
        <v>80</v>
      </c>
      <c r="BK107" s="153">
        <f t="shared" si="19"/>
        <v>0</v>
      </c>
      <c r="BL107" s="19" t="s">
        <v>709</v>
      </c>
      <c r="BM107" s="152" t="s">
        <v>1924</v>
      </c>
    </row>
    <row r="108" spans="1:65" s="2" customFormat="1" ht="14.45" customHeight="1">
      <c r="A108" s="34"/>
      <c r="B108" s="140"/>
      <c r="C108" s="188" t="s">
        <v>248</v>
      </c>
      <c r="D108" s="188" t="s">
        <v>427</v>
      </c>
      <c r="E108" s="189" t="s">
        <v>1925</v>
      </c>
      <c r="F108" s="190" t="s">
        <v>1926</v>
      </c>
      <c r="G108" s="191" t="s">
        <v>213</v>
      </c>
      <c r="H108" s="192">
        <v>4</v>
      </c>
      <c r="I108" s="193"/>
      <c r="J108" s="194">
        <f t="shared" si="10"/>
        <v>0</v>
      </c>
      <c r="K108" s="190" t="s">
        <v>3</v>
      </c>
      <c r="L108" s="195"/>
      <c r="M108" s="196" t="s">
        <v>3</v>
      </c>
      <c r="N108" s="197" t="s">
        <v>43</v>
      </c>
      <c r="O108" s="55"/>
      <c r="P108" s="150">
        <f t="shared" si="11"/>
        <v>0</v>
      </c>
      <c r="Q108" s="150">
        <v>0</v>
      </c>
      <c r="R108" s="150">
        <f t="shared" si="12"/>
        <v>0</v>
      </c>
      <c r="S108" s="150">
        <v>0</v>
      </c>
      <c r="T108" s="151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2" t="s">
        <v>1877</v>
      </c>
      <c r="AT108" s="152" t="s">
        <v>427</v>
      </c>
      <c r="AU108" s="152" t="s">
        <v>82</v>
      </c>
      <c r="AY108" s="19" t="s">
        <v>145</v>
      </c>
      <c r="BE108" s="153">
        <f t="shared" si="14"/>
        <v>0</v>
      </c>
      <c r="BF108" s="153">
        <f t="shared" si="15"/>
        <v>0</v>
      </c>
      <c r="BG108" s="153">
        <f t="shared" si="16"/>
        <v>0</v>
      </c>
      <c r="BH108" s="153">
        <f t="shared" si="17"/>
        <v>0</v>
      </c>
      <c r="BI108" s="153">
        <f t="shared" si="18"/>
        <v>0</v>
      </c>
      <c r="BJ108" s="19" t="s">
        <v>80</v>
      </c>
      <c r="BK108" s="153">
        <f t="shared" si="19"/>
        <v>0</v>
      </c>
      <c r="BL108" s="19" t="s">
        <v>709</v>
      </c>
      <c r="BM108" s="152" t="s">
        <v>1927</v>
      </c>
    </row>
    <row r="109" spans="1:65" s="2" customFormat="1" ht="14.45" customHeight="1">
      <c r="A109" s="34"/>
      <c r="B109" s="140"/>
      <c r="C109" s="188" t="s">
        <v>264</v>
      </c>
      <c r="D109" s="188" t="s">
        <v>427</v>
      </c>
      <c r="E109" s="189" t="s">
        <v>1928</v>
      </c>
      <c r="F109" s="190" t="s">
        <v>1929</v>
      </c>
      <c r="G109" s="191" t="s">
        <v>213</v>
      </c>
      <c r="H109" s="192">
        <v>1</v>
      </c>
      <c r="I109" s="193"/>
      <c r="J109" s="194">
        <f t="shared" si="10"/>
        <v>0</v>
      </c>
      <c r="K109" s="190" t="s">
        <v>3</v>
      </c>
      <c r="L109" s="195"/>
      <c r="M109" s="196" t="s">
        <v>3</v>
      </c>
      <c r="N109" s="197" t="s">
        <v>43</v>
      </c>
      <c r="O109" s="55"/>
      <c r="P109" s="150">
        <f t="shared" si="11"/>
        <v>0</v>
      </c>
      <c r="Q109" s="150">
        <v>0</v>
      </c>
      <c r="R109" s="150">
        <f t="shared" si="12"/>
        <v>0</v>
      </c>
      <c r="S109" s="150">
        <v>0</v>
      </c>
      <c r="T109" s="151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1877</v>
      </c>
      <c r="AT109" s="152" t="s">
        <v>427</v>
      </c>
      <c r="AU109" s="152" t="s">
        <v>82</v>
      </c>
      <c r="AY109" s="19" t="s">
        <v>145</v>
      </c>
      <c r="BE109" s="153">
        <f t="shared" si="14"/>
        <v>0</v>
      </c>
      <c r="BF109" s="153">
        <f t="shared" si="15"/>
        <v>0</v>
      </c>
      <c r="BG109" s="153">
        <f t="shared" si="16"/>
        <v>0</v>
      </c>
      <c r="BH109" s="153">
        <f t="shared" si="17"/>
        <v>0</v>
      </c>
      <c r="BI109" s="153">
        <f t="shared" si="18"/>
        <v>0</v>
      </c>
      <c r="BJ109" s="19" t="s">
        <v>80</v>
      </c>
      <c r="BK109" s="153">
        <f t="shared" si="19"/>
        <v>0</v>
      </c>
      <c r="BL109" s="19" t="s">
        <v>709</v>
      </c>
      <c r="BM109" s="152" t="s">
        <v>1930</v>
      </c>
    </row>
    <row r="110" spans="1:65" s="2" customFormat="1" ht="14.45" customHeight="1">
      <c r="A110" s="34"/>
      <c r="B110" s="140"/>
      <c r="C110" s="188" t="s">
        <v>271</v>
      </c>
      <c r="D110" s="188" t="s">
        <v>427</v>
      </c>
      <c r="E110" s="189" t="s">
        <v>1931</v>
      </c>
      <c r="F110" s="190" t="s">
        <v>1932</v>
      </c>
      <c r="G110" s="191" t="s">
        <v>235</v>
      </c>
      <c r="H110" s="192">
        <v>3</v>
      </c>
      <c r="I110" s="193"/>
      <c r="J110" s="194">
        <f t="shared" si="10"/>
        <v>0</v>
      </c>
      <c r="K110" s="190" t="s">
        <v>3</v>
      </c>
      <c r="L110" s="195"/>
      <c r="M110" s="196" t="s">
        <v>3</v>
      </c>
      <c r="N110" s="197" t="s">
        <v>43</v>
      </c>
      <c r="O110" s="55"/>
      <c r="P110" s="150">
        <f t="shared" si="11"/>
        <v>0</v>
      </c>
      <c r="Q110" s="150">
        <v>0.00082</v>
      </c>
      <c r="R110" s="150">
        <f t="shared" si="12"/>
        <v>0.00246</v>
      </c>
      <c r="S110" s="150">
        <v>0</v>
      </c>
      <c r="T110" s="151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2" t="s">
        <v>1877</v>
      </c>
      <c r="AT110" s="152" t="s">
        <v>427</v>
      </c>
      <c r="AU110" s="152" t="s">
        <v>82</v>
      </c>
      <c r="AY110" s="19" t="s">
        <v>145</v>
      </c>
      <c r="BE110" s="153">
        <f t="shared" si="14"/>
        <v>0</v>
      </c>
      <c r="BF110" s="153">
        <f t="shared" si="15"/>
        <v>0</v>
      </c>
      <c r="BG110" s="153">
        <f t="shared" si="16"/>
        <v>0</v>
      </c>
      <c r="BH110" s="153">
        <f t="shared" si="17"/>
        <v>0</v>
      </c>
      <c r="BI110" s="153">
        <f t="shared" si="18"/>
        <v>0</v>
      </c>
      <c r="BJ110" s="19" t="s">
        <v>80</v>
      </c>
      <c r="BK110" s="153">
        <f t="shared" si="19"/>
        <v>0</v>
      </c>
      <c r="BL110" s="19" t="s">
        <v>709</v>
      </c>
      <c r="BM110" s="152" t="s">
        <v>1933</v>
      </c>
    </row>
    <row r="111" spans="1:65" s="2" customFormat="1" ht="14.45" customHeight="1">
      <c r="A111" s="34"/>
      <c r="B111" s="140"/>
      <c r="C111" s="188" t="s">
        <v>8</v>
      </c>
      <c r="D111" s="188" t="s">
        <v>427</v>
      </c>
      <c r="E111" s="189" t="s">
        <v>1934</v>
      </c>
      <c r="F111" s="190" t="s">
        <v>1935</v>
      </c>
      <c r="G111" s="191" t="s">
        <v>235</v>
      </c>
      <c r="H111" s="192">
        <v>11</v>
      </c>
      <c r="I111" s="193"/>
      <c r="J111" s="194">
        <f t="shared" si="10"/>
        <v>0</v>
      </c>
      <c r="K111" s="190" t="s">
        <v>3</v>
      </c>
      <c r="L111" s="195"/>
      <c r="M111" s="196" t="s">
        <v>3</v>
      </c>
      <c r="N111" s="197" t="s">
        <v>43</v>
      </c>
      <c r="O111" s="55"/>
      <c r="P111" s="150">
        <f t="shared" si="11"/>
        <v>0</v>
      </c>
      <c r="Q111" s="150">
        <v>0.0032</v>
      </c>
      <c r="R111" s="150">
        <f t="shared" si="12"/>
        <v>0.0352</v>
      </c>
      <c r="S111" s="150">
        <v>0</v>
      </c>
      <c r="T111" s="151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1877</v>
      </c>
      <c r="AT111" s="152" t="s">
        <v>427</v>
      </c>
      <c r="AU111" s="152" t="s">
        <v>82</v>
      </c>
      <c r="AY111" s="19" t="s">
        <v>145</v>
      </c>
      <c r="BE111" s="153">
        <f t="shared" si="14"/>
        <v>0</v>
      </c>
      <c r="BF111" s="153">
        <f t="shared" si="15"/>
        <v>0</v>
      </c>
      <c r="BG111" s="153">
        <f t="shared" si="16"/>
        <v>0</v>
      </c>
      <c r="BH111" s="153">
        <f t="shared" si="17"/>
        <v>0</v>
      </c>
      <c r="BI111" s="153">
        <f t="shared" si="18"/>
        <v>0</v>
      </c>
      <c r="BJ111" s="19" t="s">
        <v>80</v>
      </c>
      <c r="BK111" s="153">
        <f t="shared" si="19"/>
        <v>0</v>
      </c>
      <c r="BL111" s="19" t="s">
        <v>709</v>
      </c>
      <c r="BM111" s="152" t="s">
        <v>1936</v>
      </c>
    </row>
    <row r="112" spans="1:65" s="2" customFormat="1" ht="14.45" customHeight="1">
      <c r="A112" s="34"/>
      <c r="B112" s="140"/>
      <c r="C112" s="188" t="s">
        <v>282</v>
      </c>
      <c r="D112" s="188" t="s">
        <v>427</v>
      </c>
      <c r="E112" s="189" t="s">
        <v>1937</v>
      </c>
      <c r="F112" s="190" t="s">
        <v>1938</v>
      </c>
      <c r="G112" s="191" t="s">
        <v>235</v>
      </c>
      <c r="H112" s="192">
        <v>18</v>
      </c>
      <c r="I112" s="193"/>
      <c r="J112" s="194">
        <f t="shared" si="10"/>
        <v>0</v>
      </c>
      <c r="K112" s="190" t="s">
        <v>3</v>
      </c>
      <c r="L112" s="195"/>
      <c r="M112" s="196" t="s">
        <v>3</v>
      </c>
      <c r="N112" s="197" t="s">
        <v>43</v>
      </c>
      <c r="O112" s="55"/>
      <c r="P112" s="150">
        <f t="shared" si="11"/>
        <v>0</v>
      </c>
      <c r="Q112" s="150">
        <v>0.0041</v>
      </c>
      <c r="R112" s="150">
        <f t="shared" si="12"/>
        <v>0.0738</v>
      </c>
      <c r="S112" s="150">
        <v>0</v>
      </c>
      <c r="T112" s="151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2" t="s">
        <v>1877</v>
      </c>
      <c r="AT112" s="152" t="s">
        <v>427</v>
      </c>
      <c r="AU112" s="152" t="s">
        <v>82</v>
      </c>
      <c r="AY112" s="19" t="s">
        <v>145</v>
      </c>
      <c r="BE112" s="153">
        <f t="shared" si="14"/>
        <v>0</v>
      </c>
      <c r="BF112" s="153">
        <f t="shared" si="15"/>
        <v>0</v>
      </c>
      <c r="BG112" s="153">
        <f t="shared" si="16"/>
        <v>0</v>
      </c>
      <c r="BH112" s="153">
        <f t="shared" si="17"/>
        <v>0</v>
      </c>
      <c r="BI112" s="153">
        <f t="shared" si="18"/>
        <v>0</v>
      </c>
      <c r="BJ112" s="19" t="s">
        <v>80</v>
      </c>
      <c r="BK112" s="153">
        <f t="shared" si="19"/>
        <v>0</v>
      </c>
      <c r="BL112" s="19" t="s">
        <v>709</v>
      </c>
      <c r="BM112" s="152" t="s">
        <v>1939</v>
      </c>
    </row>
    <row r="113" spans="1:65" s="2" customFormat="1" ht="14.45" customHeight="1">
      <c r="A113" s="34"/>
      <c r="B113" s="140"/>
      <c r="C113" s="188" t="s">
        <v>288</v>
      </c>
      <c r="D113" s="188" t="s">
        <v>427</v>
      </c>
      <c r="E113" s="189" t="s">
        <v>1940</v>
      </c>
      <c r="F113" s="190" t="s">
        <v>1941</v>
      </c>
      <c r="G113" s="191" t="s">
        <v>235</v>
      </c>
      <c r="H113" s="192">
        <v>8</v>
      </c>
      <c r="I113" s="193"/>
      <c r="J113" s="194">
        <f t="shared" si="10"/>
        <v>0</v>
      </c>
      <c r="K113" s="190" t="s">
        <v>3</v>
      </c>
      <c r="L113" s="195"/>
      <c r="M113" s="196" t="s">
        <v>3</v>
      </c>
      <c r="N113" s="197" t="s">
        <v>43</v>
      </c>
      <c r="O113" s="55"/>
      <c r="P113" s="150">
        <f t="shared" si="11"/>
        <v>0</v>
      </c>
      <c r="Q113" s="150">
        <v>0.0056</v>
      </c>
      <c r="R113" s="150">
        <f t="shared" si="12"/>
        <v>0.0448</v>
      </c>
      <c r="S113" s="150">
        <v>0</v>
      </c>
      <c r="T113" s="151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2" t="s">
        <v>1877</v>
      </c>
      <c r="AT113" s="152" t="s">
        <v>427</v>
      </c>
      <c r="AU113" s="152" t="s">
        <v>82</v>
      </c>
      <c r="AY113" s="19" t="s">
        <v>145</v>
      </c>
      <c r="BE113" s="153">
        <f t="shared" si="14"/>
        <v>0</v>
      </c>
      <c r="BF113" s="153">
        <f t="shared" si="15"/>
        <v>0</v>
      </c>
      <c r="BG113" s="153">
        <f t="shared" si="16"/>
        <v>0</v>
      </c>
      <c r="BH113" s="153">
        <f t="shared" si="17"/>
        <v>0</v>
      </c>
      <c r="BI113" s="153">
        <f t="shared" si="18"/>
        <v>0</v>
      </c>
      <c r="BJ113" s="19" t="s">
        <v>80</v>
      </c>
      <c r="BK113" s="153">
        <f t="shared" si="19"/>
        <v>0</v>
      </c>
      <c r="BL113" s="19" t="s">
        <v>709</v>
      </c>
      <c r="BM113" s="152" t="s">
        <v>1942</v>
      </c>
    </row>
    <row r="114" spans="1:65" s="2" customFormat="1" ht="14.45" customHeight="1">
      <c r="A114" s="34"/>
      <c r="B114" s="140"/>
      <c r="C114" s="188" t="s">
        <v>292</v>
      </c>
      <c r="D114" s="188" t="s">
        <v>427</v>
      </c>
      <c r="E114" s="189" t="s">
        <v>1943</v>
      </c>
      <c r="F114" s="190" t="s">
        <v>1944</v>
      </c>
      <c r="G114" s="191" t="s">
        <v>213</v>
      </c>
      <c r="H114" s="192">
        <v>2</v>
      </c>
      <c r="I114" s="193"/>
      <c r="J114" s="194">
        <f t="shared" si="10"/>
        <v>0</v>
      </c>
      <c r="K114" s="190" t="s">
        <v>3</v>
      </c>
      <c r="L114" s="195"/>
      <c r="M114" s="196" t="s">
        <v>3</v>
      </c>
      <c r="N114" s="197" t="s">
        <v>43</v>
      </c>
      <c r="O114" s="55"/>
      <c r="P114" s="150">
        <f t="shared" si="11"/>
        <v>0</v>
      </c>
      <c r="Q114" s="150">
        <v>0</v>
      </c>
      <c r="R114" s="150">
        <f t="shared" si="12"/>
        <v>0</v>
      </c>
      <c r="S114" s="150">
        <v>0</v>
      </c>
      <c r="T114" s="151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1877</v>
      </c>
      <c r="AT114" s="152" t="s">
        <v>427</v>
      </c>
      <c r="AU114" s="152" t="s">
        <v>82</v>
      </c>
      <c r="AY114" s="19" t="s">
        <v>145</v>
      </c>
      <c r="BE114" s="153">
        <f t="shared" si="14"/>
        <v>0</v>
      </c>
      <c r="BF114" s="153">
        <f t="shared" si="15"/>
        <v>0</v>
      </c>
      <c r="BG114" s="153">
        <f t="shared" si="16"/>
        <v>0</v>
      </c>
      <c r="BH114" s="153">
        <f t="shared" si="17"/>
        <v>0</v>
      </c>
      <c r="BI114" s="153">
        <f t="shared" si="18"/>
        <v>0</v>
      </c>
      <c r="BJ114" s="19" t="s">
        <v>80</v>
      </c>
      <c r="BK114" s="153">
        <f t="shared" si="19"/>
        <v>0</v>
      </c>
      <c r="BL114" s="19" t="s">
        <v>709</v>
      </c>
      <c r="BM114" s="152" t="s">
        <v>1945</v>
      </c>
    </row>
    <row r="115" spans="1:65" s="2" customFormat="1" ht="14.45" customHeight="1">
      <c r="A115" s="34"/>
      <c r="B115" s="140"/>
      <c r="C115" s="188" t="s">
        <v>300</v>
      </c>
      <c r="D115" s="188" t="s">
        <v>427</v>
      </c>
      <c r="E115" s="189" t="s">
        <v>1946</v>
      </c>
      <c r="F115" s="190" t="s">
        <v>1947</v>
      </c>
      <c r="G115" s="191" t="s">
        <v>235</v>
      </c>
      <c r="H115" s="192">
        <v>1</v>
      </c>
      <c r="I115" s="193"/>
      <c r="J115" s="194">
        <f t="shared" si="10"/>
        <v>0</v>
      </c>
      <c r="K115" s="190" t="s">
        <v>3</v>
      </c>
      <c r="L115" s="195"/>
      <c r="M115" s="196" t="s">
        <v>3</v>
      </c>
      <c r="N115" s="197" t="s">
        <v>43</v>
      </c>
      <c r="O115" s="55"/>
      <c r="P115" s="150">
        <f t="shared" si="11"/>
        <v>0</v>
      </c>
      <c r="Q115" s="150">
        <v>0.00082</v>
      </c>
      <c r="R115" s="150">
        <f t="shared" si="12"/>
        <v>0.00082</v>
      </c>
      <c r="S115" s="150">
        <v>0</v>
      </c>
      <c r="T115" s="151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2" t="s">
        <v>1877</v>
      </c>
      <c r="AT115" s="152" t="s">
        <v>427</v>
      </c>
      <c r="AU115" s="152" t="s">
        <v>82</v>
      </c>
      <c r="AY115" s="19" t="s">
        <v>145</v>
      </c>
      <c r="BE115" s="153">
        <f t="shared" si="14"/>
        <v>0</v>
      </c>
      <c r="BF115" s="153">
        <f t="shared" si="15"/>
        <v>0</v>
      </c>
      <c r="BG115" s="153">
        <f t="shared" si="16"/>
        <v>0</v>
      </c>
      <c r="BH115" s="153">
        <f t="shared" si="17"/>
        <v>0</v>
      </c>
      <c r="BI115" s="153">
        <f t="shared" si="18"/>
        <v>0</v>
      </c>
      <c r="BJ115" s="19" t="s">
        <v>80</v>
      </c>
      <c r="BK115" s="153">
        <f t="shared" si="19"/>
        <v>0</v>
      </c>
      <c r="BL115" s="19" t="s">
        <v>709</v>
      </c>
      <c r="BM115" s="152" t="s">
        <v>1948</v>
      </c>
    </row>
    <row r="116" spans="1:65" s="2" customFormat="1" ht="14.45" customHeight="1">
      <c r="A116" s="34"/>
      <c r="B116" s="140"/>
      <c r="C116" s="188" t="s">
        <v>307</v>
      </c>
      <c r="D116" s="188" t="s">
        <v>427</v>
      </c>
      <c r="E116" s="189" t="s">
        <v>1949</v>
      </c>
      <c r="F116" s="190" t="s">
        <v>1950</v>
      </c>
      <c r="G116" s="191" t="s">
        <v>213</v>
      </c>
      <c r="H116" s="192">
        <v>3</v>
      </c>
      <c r="I116" s="193"/>
      <c r="J116" s="194">
        <f t="shared" si="10"/>
        <v>0</v>
      </c>
      <c r="K116" s="190" t="s">
        <v>3</v>
      </c>
      <c r="L116" s="195"/>
      <c r="M116" s="196" t="s">
        <v>3</v>
      </c>
      <c r="N116" s="197" t="s">
        <v>43</v>
      </c>
      <c r="O116" s="55"/>
      <c r="P116" s="150">
        <f t="shared" si="11"/>
        <v>0</v>
      </c>
      <c r="Q116" s="150">
        <v>0</v>
      </c>
      <c r="R116" s="150">
        <f t="shared" si="12"/>
        <v>0</v>
      </c>
      <c r="S116" s="150">
        <v>0</v>
      </c>
      <c r="T116" s="151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2" t="s">
        <v>1877</v>
      </c>
      <c r="AT116" s="152" t="s">
        <v>427</v>
      </c>
      <c r="AU116" s="152" t="s">
        <v>82</v>
      </c>
      <c r="AY116" s="19" t="s">
        <v>145</v>
      </c>
      <c r="BE116" s="153">
        <f t="shared" si="14"/>
        <v>0</v>
      </c>
      <c r="BF116" s="153">
        <f t="shared" si="15"/>
        <v>0</v>
      </c>
      <c r="BG116" s="153">
        <f t="shared" si="16"/>
        <v>0</v>
      </c>
      <c r="BH116" s="153">
        <f t="shared" si="17"/>
        <v>0</v>
      </c>
      <c r="BI116" s="153">
        <f t="shared" si="18"/>
        <v>0</v>
      </c>
      <c r="BJ116" s="19" t="s">
        <v>80</v>
      </c>
      <c r="BK116" s="153">
        <f t="shared" si="19"/>
        <v>0</v>
      </c>
      <c r="BL116" s="19" t="s">
        <v>709</v>
      </c>
      <c r="BM116" s="152" t="s">
        <v>1951</v>
      </c>
    </row>
    <row r="117" spans="1:65" s="2" customFormat="1" ht="14.45" customHeight="1">
      <c r="A117" s="34"/>
      <c r="B117" s="140"/>
      <c r="C117" s="188" t="s">
        <v>312</v>
      </c>
      <c r="D117" s="188" t="s">
        <v>427</v>
      </c>
      <c r="E117" s="189" t="s">
        <v>1952</v>
      </c>
      <c r="F117" s="190" t="s">
        <v>1953</v>
      </c>
      <c r="G117" s="191" t="s">
        <v>213</v>
      </c>
      <c r="H117" s="192">
        <v>1</v>
      </c>
      <c r="I117" s="193"/>
      <c r="J117" s="194">
        <f t="shared" si="10"/>
        <v>0</v>
      </c>
      <c r="K117" s="190" t="s">
        <v>3</v>
      </c>
      <c r="L117" s="195"/>
      <c r="M117" s="196" t="s">
        <v>3</v>
      </c>
      <c r="N117" s="197" t="s">
        <v>43</v>
      </c>
      <c r="O117" s="55"/>
      <c r="P117" s="150">
        <f t="shared" si="11"/>
        <v>0</v>
      </c>
      <c r="Q117" s="150">
        <v>0</v>
      </c>
      <c r="R117" s="150">
        <f t="shared" si="12"/>
        <v>0</v>
      </c>
      <c r="S117" s="150">
        <v>0</v>
      </c>
      <c r="T117" s="151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2" t="s">
        <v>1877</v>
      </c>
      <c r="AT117" s="152" t="s">
        <v>427</v>
      </c>
      <c r="AU117" s="152" t="s">
        <v>82</v>
      </c>
      <c r="AY117" s="19" t="s">
        <v>145</v>
      </c>
      <c r="BE117" s="153">
        <f t="shared" si="14"/>
        <v>0</v>
      </c>
      <c r="BF117" s="153">
        <f t="shared" si="15"/>
        <v>0</v>
      </c>
      <c r="BG117" s="153">
        <f t="shared" si="16"/>
        <v>0</v>
      </c>
      <c r="BH117" s="153">
        <f t="shared" si="17"/>
        <v>0</v>
      </c>
      <c r="BI117" s="153">
        <f t="shared" si="18"/>
        <v>0</v>
      </c>
      <c r="BJ117" s="19" t="s">
        <v>80</v>
      </c>
      <c r="BK117" s="153">
        <f t="shared" si="19"/>
        <v>0</v>
      </c>
      <c r="BL117" s="19" t="s">
        <v>709</v>
      </c>
      <c r="BM117" s="152" t="s">
        <v>1954</v>
      </c>
    </row>
    <row r="118" spans="1:65" s="2" customFormat="1" ht="14.45" customHeight="1">
      <c r="A118" s="34"/>
      <c r="B118" s="140"/>
      <c r="C118" s="188" t="s">
        <v>319</v>
      </c>
      <c r="D118" s="188" t="s">
        <v>427</v>
      </c>
      <c r="E118" s="189" t="s">
        <v>1955</v>
      </c>
      <c r="F118" s="190" t="s">
        <v>1956</v>
      </c>
      <c r="G118" s="191" t="s">
        <v>213</v>
      </c>
      <c r="H118" s="192">
        <v>1</v>
      </c>
      <c r="I118" s="193"/>
      <c r="J118" s="194">
        <f t="shared" si="10"/>
        <v>0</v>
      </c>
      <c r="K118" s="190" t="s">
        <v>3</v>
      </c>
      <c r="L118" s="195"/>
      <c r="M118" s="196" t="s">
        <v>3</v>
      </c>
      <c r="N118" s="197" t="s">
        <v>43</v>
      </c>
      <c r="O118" s="55"/>
      <c r="P118" s="150">
        <f t="shared" si="11"/>
        <v>0</v>
      </c>
      <c r="Q118" s="150">
        <v>0</v>
      </c>
      <c r="R118" s="150">
        <f t="shared" si="12"/>
        <v>0</v>
      </c>
      <c r="S118" s="150">
        <v>0</v>
      </c>
      <c r="T118" s="151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2" t="s">
        <v>1877</v>
      </c>
      <c r="AT118" s="152" t="s">
        <v>427</v>
      </c>
      <c r="AU118" s="152" t="s">
        <v>82</v>
      </c>
      <c r="AY118" s="19" t="s">
        <v>145</v>
      </c>
      <c r="BE118" s="153">
        <f t="shared" si="14"/>
        <v>0</v>
      </c>
      <c r="BF118" s="153">
        <f t="shared" si="15"/>
        <v>0</v>
      </c>
      <c r="BG118" s="153">
        <f t="shared" si="16"/>
        <v>0</v>
      </c>
      <c r="BH118" s="153">
        <f t="shared" si="17"/>
        <v>0</v>
      </c>
      <c r="BI118" s="153">
        <f t="shared" si="18"/>
        <v>0</v>
      </c>
      <c r="BJ118" s="19" t="s">
        <v>80</v>
      </c>
      <c r="BK118" s="153">
        <f t="shared" si="19"/>
        <v>0</v>
      </c>
      <c r="BL118" s="19" t="s">
        <v>709</v>
      </c>
      <c r="BM118" s="152" t="s">
        <v>1957</v>
      </c>
    </row>
    <row r="119" spans="1:65" s="2" customFormat="1" ht="14.45" customHeight="1">
      <c r="A119" s="34"/>
      <c r="B119" s="140"/>
      <c r="C119" s="188" t="s">
        <v>324</v>
      </c>
      <c r="D119" s="188" t="s">
        <v>427</v>
      </c>
      <c r="E119" s="189" t="s">
        <v>1958</v>
      </c>
      <c r="F119" s="190" t="s">
        <v>1959</v>
      </c>
      <c r="G119" s="191" t="s">
        <v>213</v>
      </c>
      <c r="H119" s="192">
        <v>1</v>
      </c>
      <c r="I119" s="193"/>
      <c r="J119" s="194">
        <f t="shared" si="10"/>
        <v>0</v>
      </c>
      <c r="K119" s="190" t="s">
        <v>3</v>
      </c>
      <c r="L119" s="195"/>
      <c r="M119" s="196" t="s">
        <v>3</v>
      </c>
      <c r="N119" s="197" t="s">
        <v>43</v>
      </c>
      <c r="O119" s="55"/>
      <c r="P119" s="150">
        <f t="shared" si="11"/>
        <v>0</v>
      </c>
      <c r="Q119" s="150">
        <v>0</v>
      </c>
      <c r="R119" s="150">
        <f t="shared" si="12"/>
        <v>0</v>
      </c>
      <c r="S119" s="150">
        <v>0</v>
      </c>
      <c r="T119" s="151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1877</v>
      </c>
      <c r="AT119" s="152" t="s">
        <v>427</v>
      </c>
      <c r="AU119" s="152" t="s">
        <v>82</v>
      </c>
      <c r="AY119" s="19" t="s">
        <v>145</v>
      </c>
      <c r="BE119" s="153">
        <f t="shared" si="14"/>
        <v>0</v>
      </c>
      <c r="BF119" s="153">
        <f t="shared" si="15"/>
        <v>0</v>
      </c>
      <c r="BG119" s="153">
        <f t="shared" si="16"/>
        <v>0</v>
      </c>
      <c r="BH119" s="153">
        <f t="shared" si="17"/>
        <v>0</v>
      </c>
      <c r="BI119" s="153">
        <f t="shared" si="18"/>
        <v>0</v>
      </c>
      <c r="BJ119" s="19" t="s">
        <v>80</v>
      </c>
      <c r="BK119" s="153">
        <f t="shared" si="19"/>
        <v>0</v>
      </c>
      <c r="BL119" s="19" t="s">
        <v>709</v>
      </c>
      <c r="BM119" s="152" t="s">
        <v>1960</v>
      </c>
    </row>
    <row r="120" spans="1:65" s="2" customFormat="1" ht="14.45" customHeight="1">
      <c r="A120" s="34"/>
      <c r="B120" s="140"/>
      <c r="C120" s="188" t="s">
        <v>329</v>
      </c>
      <c r="D120" s="188" t="s">
        <v>427</v>
      </c>
      <c r="E120" s="189" t="s">
        <v>1961</v>
      </c>
      <c r="F120" s="190" t="s">
        <v>1962</v>
      </c>
      <c r="G120" s="191" t="s">
        <v>213</v>
      </c>
      <c r="H120" s="192">
        <v>2</v>
      </c>
      <c r="I120" s="193"/>
      <c r="J120" s="194">
        <f t="shared" si="10"/>
        <v>0</v>
      </c>
      <c r="K120" s="190" t="s">
        <v>3</v>
      </c>
      <c r="L120" s="195"/>
      <c r="M120" s="196" t="s">
        <v>3</v>
      </c>
      <c r="N120" s="197" t="s">
        <v>43</v>
      </c>
      <c r="O120" s="55"/>
      <c r="P120" s="150">
        <f t="shared" si="11"/>
        <v>0</v>
      </c>
      <c r="Q120" s="150">
        <v>3E-05</v>
      </c>
      <c r="R120" s="150">
        <f t="shared" si="12"/>
        <v>6E-05</v>
      </c>
      <c r="S120" s="150">
        <v>0</v>
      </c>
      <c r="T120" s="151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1877</v>
      </c>
      <c r="AT120" s="152" t="s">
        <v>427</v>
      </c>
      <c r="AU120" s="152" t="s">
        <v>82</v>
      </c>
      <c r="AY120" s="19" t="s">
        <v>145</v>
      </c>
      <c r="BE120" s="153">
        <f t="shared" si="14"/>
        <v>0</v>
      </c>
      <c r="BF120" s="153">
        <f t="shared" si="15"/>
        <v>0</v>
      </c>
      <c r="BG120" s="153">
        <f t="shared" si="16"/>
        <v>0</v>
      </c>
      <c r="BH120" s="153">
        <f t="shared" si="17"/>
        <v>0</v>
      </c>
      <c r="BI120" s="153">
        <f t="shared" si="18"/>
        <v>0</v>
      </c>
      <c r="BJ120" s="19" t="s">
        <v>80</v>
      </c>
      <c r="BK120" s="153">
        <f t="shared" si="19"/>
        <v>0</v>
      </c>
      <c r="BL120" s="19" t="s">
        <v>709</v>
      </c>
      <c r="BM120" s="152" t="s">
        <v>1963</v>
      </c>
    </row>
    <row r="121" spans="1:65" s="2" customFormat="1" ht="14.45" customHeight="1">
      <c r="A121" s="34"/>
      <c r="B121" s="140"/>
      <c r="C121" s="188" t="s">
        <v>333</v>
      </c>
      <c r="D121" s="188" t="s">
        <v>427</v>
      </c>
      <c r="E121" s="189" t="s">
        <v>1964</v>
      </c>
      <c r="F121" s="190" t="s">
        <v>1965</v>
      </c>
      <c r="G121" s="191" t="s">
        <v>213</v>
      </c>
      <c r="H121" s="192">
        <v>2</v>
      </c>
      <c r="I121" s="193"/>
      <c r="J121" s="194">
        <f t="shared" si="10"/>
        <v>0</v>
      </c>
      <c r="K121" s="190" t="s">
        <v>3</v>
      </c>
      <c r="L121" s="195"/>
      <c r="M121" s="196" t="s">
        <v>3</v>
      </c>
      <c r="N121" s="197" t="s">
        <v>43</v>
      </c>
      <c r="O121" s="55"/>
      <c r="P121" s="150">
        <f t="shared" si="11"/>
        <v>0</v>
      </c>
      <c r="Q121" s="150">
        <v>0</v>
      </c>
      <c r="R121" s="150">
        <f t="shared" si="12"/>
        <v>0</v>
      </c>
      <c r="S121" s="150">
        <v>0</v>
      </c>
      <c r="T121" s="151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2" t="s">
        <v>1877</v>
      </c>
      <c r="AT121" s="152" t="s">
        <v>427</v>
      </c>
      <c r="AU121" s="152" t="s">
        <v>82</v>
      </c>
      <c r="AY121" s="19" t="s">
        <v>145</v>
      </c>
      <c r="BE121" s="153">
        <f t="shared" si="14"/>
        <v>0</v>
      </c>
      <c r="BF121" s="153">
        <f t="shared" si="15"/>
        <v>0</v>
      </c>
      <c r="BG121" s="153">
        <f t="shared" si="16"/>
        <v>0</v>
      </c>
      <c r="BH121" s="153">
        <f t="shared" si="17"/>
        <v>0</v>
      </c>
      <c r="BI121" s="153">
        <f t="shared" si="18"/>
        <v>0</v>
      </c>
      <c r="BJ121" s="19" t="s">
        <v>80</v>
      </c>
      <c r="BK121" s="153">
        <f t="shared" si="19"/>
        <v>0</v>
      </c>
      <c r="BL121" s="19" t="s">
        <v>709</v>
      </c>
      <c r="BM121" s="152" t="s">
        <v>1966</v>
      </c>
    </row>
    <row r="122" spans="1:65" s="2" customFormat="1" ht="14.45" customHeight="1">
      <c r="A122" s="34"/>
      <c r="B122" s="140"/>
      <c r="C122" s="188" t="s">
        <v>338</v>
      </c>
      <c r="D122" s="188" t="s">
        <v>427</v>
      </c>
      <c r="E122" s="189" t="s">
        <v>1967</v>
      </c>
      <c r="F122" s="190" t="s">
        <v>1968</v>
      </c>
      <c r="G122" s="191" t="s">
        <v>213</v>
      </c>
      <c r="H122" s="192">
        <v>2</v>
      </c>
      <c r="I122" s="193"/>
      <c r="J122" s="194">
        <f t="shared" si="10"/>
        <v>0</v>
      </c>
      <c r="K122" s="190" t="s">
        <v>3</v>
      </c>
      <c r="L122" s="195"/>
      <c r="M122" s="196" t="s">
        <v>3</v>
      </c>
      <c r="N122" s="197" t="s">
        <v>43</v>
      </c>
      <c r="O122" s="55"/>
      <c r="P122" s="150">
        <f t="shared" si="11"/>
        <v>0</v>
      </c>
      <c r="Q122" s="150">
        <v>0</v>
      </c>
      <c r="R122" s="150">
        <f t="shared" si="12"/>
        <v>0</v>
      </c>
      <c r="S122" s="150">
        <v>0</v>
      </c>
      <c r="T122" s="151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2" t="s">
        <v>1877</v>
      </c>
      <c r="AT122" s="152" t="s">
        <v>427</v>
      </c>
      <c r="AU122" s="152" t="s">
        <v>82</v>
      </c>
      <c r="AY122" s="19" t="s">
        <v>145</v>
      </c>
      <c r="BE122" s="153">
        <f t="shared" si="14"/>
        <v>0</v>
      </c>
      <c r="BF122" s="153">
        <f t="shared" si="15"/>
        <v>0</v>
      </c>
      <c r="BG122" s="153">
        <f t="shared" si="16"/>
        <v>0</v>
      </c>
      <c r="BH122" s="153">
        <f t="shared" si="17"/>
        <v>0</v>
      </c>
      <c r="BI122" s="153">
        <f t="shared" si="18"/>
        <v>0</v>
      </c>
      <c r="BJ122" s="19" t="s">
        <v>80</v>
      </c>
      <c r="BK122" s="153">
        <f t="shared" si="19"/>
        <v>0</v>
      </c>
      <c r="BL122" s="19" t="s">
        <v>709</v>
      </c>
      <c r="BM122" s="152" t="s">
        <v>1969</v>
      </c>
    </row>
    <row r="123" spans="1:65" s="2" customFormat="1" ht="14.45" customHeight="1">
      <c r="A123" s="34"/>
      <c r="B123" s="140"/>
      <c r="C123" s="188" t="s">
        <v>342</v>
      </c>
      <c r="D123" s="188" t="s">
        <v>427</v>
      </c>
      <c r="E123" s="189" t="s">
        <v>1970</v>
      </c>
      <c r="F123" s="190" t="s">
        <v>1971</v>
      </c>
      <c r="G123" s="191" t="s">
        <v>213</v>
      </c>
      <c r="H123" s="192">
        <v>3</v>
      </c>
      <c r="I123" s="193"/>
      <c r="J123" s="194">
        <f t="shared" si="10"/>
        <v>0</v>
      </c>
      <c r="K123" s="190" t="s">
        <v>3</v>
      </c>
      <c r="L123" s="195"/>
      <c r="M123" s="196" t="s">
        <v>3</v>
      </c>
      <c r="N123" s="197" t="s">
        <v>43</v>
      </c>
      <c r="O123" s="55"/>
      <c r="P123" s="150">
        <f t="shared" si="11"/>
        <v>0</v>
      </c>
      <c r="Q123" s="150">
        <v>0</v>
      </c>
      <c r="R123" s="150">
        <f t="shared" si="12"/>
        <v>0</v>
      </c>
      <c r="S123" s="150">
        <v>0</v>
      </c>
      <c r="T123" s="151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2" t="s">
        <v>1877</v>
      </c>
      <c r="AT123" s="152" t="s">
        <v>427</v>
      </c>
      <c r="AU123" s="152" t="s">
        <v>82</v>
      </c>
      <c r="AY123" s="19" t="s">
        <v>145</v>
      </c>
      <c r="BE123" s="153">
        <f t="shared" si="14"/>
        <v>0</v>
      </c>
      <c r="BF123" s="153">
        <f t="shared" si="15"/>
        <v>0</v>
      </c>
      <c r="BG123" s="153">
        <f t="shared" si="16"/>
        <v>0</v>
      </c>
      <c r="BH123" s="153">
        <f t="shared" si="17"/>
        <v>0</v>
      </c>
      <c r="BI123" s="153">
        <f t="shared" si="18"/>
        <v>0</v>
      </c>
      <c r="BJ123" s="19" t="s">
        <v>80</v>
      </c>
      <c r="BK123" s="153">
        <f t="shared" si="19"/>
        <v>0</v>
      </c>
      <c r="BL123" s="19" t="s">
        <v>709</v>
      </c>
      <c r="BM123" s="152" t="s">
        <v>1972</v>
      </c>
    </row>
    <row r="124" spans="1:65" s="2" customFormat="1" ht="14.45" customHeight="1">
      <c r="A124" s="34"/>
      <c r="B124" s="140"/>
      <c r="C124" s="188" t="s">
        <v>347</v>
      </c>
      <c r="D124" s="188" t="s">
        <v>427</v>
      </c>
      <c r="E124" s="189" t="s">
        <v>1973</v>
      </c>
      <c r="F124" s="190" t="s">
        <v>1974</v>
      </c>
      <c r="G124" s="191" t="s">
        <v>213</v>
      </c>
      <c r="H124" s="192">
        <v>18</v>
      </c>
      <c r="I124" s="193"/>
      <c r="J124" s="194">
        <f t="shared" si="10"/>
        <v>0</v>
      </c>
      <c r="K124" s="190" t="s">
        <v>3</v>
      </c>
      <c r="L124" s="195"/>
      <c r="M124" s="196" t="s">
        <v>3</v>
      </c>
      <c r="N124" s="197" t="s">
        <v>43</v>
      </c>
      <c r="O124" s="55"/>
      <c r="P124" s="150">
        <f t="shared" si="11"/>
        <v>0</v>
      </c>
      <c r="Q124" s="150">
        <v>0</v>
      </c>
      <c r="R124" s="150">
        <f t="shared" si="12"/>
        <v>0</v>
      </c>
      <c r="S124" s="150">
        <v>0</v>
      </c>
      <c r="T124" s="151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2" t="s">
        <v>1877</v>
      </c>
      <c r="AT124" s="152" t="s">
        <v>427</v>
      </c>
      <c r="AU124" s="152" t="s">
        <v>82</v>
      </c>
      <c r="AY124" s="19" t="s">
        <v>145</v>
      </c>
      <c r="BE124" s="153">
        <f t="shared" si="14"/>
        <v>0</v>
      </c>
      <c r="BF124" s="153">
        <f t="shared" si="15"/>
        <v>0</v>
      </c>
      <c r="BG124" s="153">
        <f t="shared" si="16"/>
        <v>0</v>
      </c>
      <c r="BH124" s="153">
        <f t="shared" si="17"/>
        <v>0</v>
      </c>
      <c r="BI124" s="153">
        <f t="shared" si="18"/>
        <v>0</v>
      </c>
      <c r="BJ124" s="19" t="s">
        <v>80</v>
      </c>
      <c r="BK124" s="153">
        <f t="shared" si="19"/>
        <v>0</v>
      </c>
      <c r="BL124" s="19" t="s">
        <v>709</v>
      </c>
      <c r="BM124" s="152" t="s">
        <v>1975</v>
      </c>
    </row>
    <row r="125" spans="1:65" s="2" customFormat="1" ht="14.45" customHeight="1">
      <c r="A125" s="34"/>
      <c r="B125" s="140"/>
      <c r="C125" s="188" t="s">
        <v>352</v>
      </c>
      <c r="D125" s="188" t="s">
        <v>427</v>
      </c>
      <c r="E125" s="189" t="s">
        <v>1976</v>
      </c>
      <c r="F125" s="190" t="s">
        <v>1977</v>
      </c>
      <c r="G125" s="191" t="s">
        <v>213</v>
      </c>
      <c r="H125" s="192">
        <v>17</v>
      </c>
      <c r="I125" s="193"/>
      <c r="J125" s="194">
        <f t="shared" si="10"/>
        <v>0</v>
      </c>
      <c r="K125" s="190" t="s">
        <v>3</v>
      </c>
      <c r="L125" s="195"/>
      <c r="M125" s="196" t="s">
        <v>3</v>
      </c>
      <c r="N125" s="197" t="s">
        <v>43</v>
      </c>
      <c r="O125" s="55"/>
      <c r="P125" s="150">
        <f t="shared" si="11"/>
        <v>0</v>
      </c>
      <c r="Q125" s="150">
        <v>0</v>
      </c>
      <c r="R125" s="150">
        <f t="shared" si="12"/>
        <v>0</v>
      </c>
      <c r="S125" s="150">
        <v>0</v>
      </c>
      <c r="T125" s="151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2" t="s">
        <v>1877</v>
      </c>
      <c r="AT125" s="152" t="s">
        <v>427</v>
      </c>
      <c r="AU125" s="152" t="s">
        <v>82</v>
      </c>
      <c r="AY125" s="19" t="s">
        <v>145</v>
      </c>
      <c r="BE125" s="153">
        <f t="shared" si="14"/>
        <v>0</v>
      </c>
      <c r="BF125" s="153">
        <f t="shared" si="15"/>
        <v>0</v>
      </c>
      <c r="BG125" s="153">
        <f t="shared" si="16"/>
        <v>0</v>
      </c>
      <c r="BH125" s="153">
        <f t="shared" si="17"/>
        <v>0</v>
      </c>
      <c r="BI125" s="153">
        <f t="shared" si="18"/>
        <v>0</v>
      </c>
      <c r="BJ125" s="19" t="s">
        <v>80</v>
      </c>
      <c r="BK125" s="153">
        <f t="shared" si="19"/>
        <v>0</v>
      </c>
      <c r="BL125" s="19" t="s">
        <v>709</v>
      </c>
      <c r="BM125" s="152" t="s">
        <v>1978</v>
      </c>
    </row>
    <row r="126" spans="1:65" s="2" customFormat="1" ht="14.45" customHeight="1">
      <c r="A126" s="34"/>
      <c r="B126" s="140"/>
      <c r="C126" s="188" t="s">
        <v>358</v>
      </c>
      <c r="D126" s="188" t="s">
        <v>427</v>
      </c>
      <c r="E126" s="189" t="s">
        <v>1979</v>
      </c>
      <c r="F126" s="190" t="s">
        <v>1980</v>
      </c>
      <c r="G126" s="191" t="s">
        <v>213</v>
      </c>
      <c r="H126" s="192">
        <v>9</v>
      </c>
      <c r="I126" s="193"/>
      <c r="J126" s="194">
        <f t="shared" si="10"/>
        <v>0</v>
      </c>
      <c r="K126" s="190" t="s">
        <v>3</v>
      </c>
      <c r="L126" s="195"/>
      <c r="M126" s="196" t="s">
        <v>3</v>
      </c>
      <c r="N126" s="197" t="s">
        <v>43</v>
      </c>
      <c r="O126" s="55"/>
      <c r="P126" s="150">
        <f t="shared" si="11"/>
        <v>0</v>
      </c>
      <c r="Q126" s="150">
        <v>0</v>
      </c>
      <c r="R126" s="150">
        <f t="shared" si="12"/>
        <v>0</v>
      </c>
      <c r="S126" s="150">
        <v>0</v>
      </c>
      <c r="T126" s="151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2" t="s">
        <v>1877</v>
      </c>
      <c r="AT126" s="152" t="s">
        <v>427</v>
      </c>
      <c r="AU126" s="152" t="s">
        <v>82</v>
      </c>
      <c r="AY126" s="19" t="s">
        <v>145</v>
      </c>
      <c r="BE126" s="153">
        <f t="shared" si="14"/>
        <v>0</v>
      </c>
      <c r="BF126" s="153">
        <f t="shared" si="15"/>
        <v>0</v>
      </c>
      <c r="BG126" s="153">
        <f t="shared" si="16"/>
        <v>0</v>
      </c>
      <c r="BH126" s="153">
        <f t="shared" si="17"/>
        <v>0</v>
      </c>
      <c r="BI126" s="153">
        <f t="shared" si="18"/>
        <v>0</v>
      </c>
      <c r="BJ126" s="19" t="s">
        <v>80</v>
      </c>
      <c r="BK126" s="153">
        <f t="shared" si="19"/>
        <v>0</v>
      </c>
      <c r="BL126" s="19" t="s">
        <v>709</v>
      </c>
      <c r="BM126" s="152" t="s">
        <v>1981</v>
      </c>
    </row>
    <row r="127" spans="1:65" s="2" customFormat="1" ht="14.45" customHeight="1">
      <c r="A127" s="34"/>
      <c r="B127" s="140"/>
      <c r="C127" s="188" t="s">
        <v>575</v>
      </c>
      <c r="D127" s="188" t="s">
        <v>427</v>
      </c>
      <c r="E127" s="189" t="s">
        <v>1982</v>
      </c>
      <c r="F127" s="190" t="s">
        <v>1983</v>
      </c>
      <c r="G127" s="191" t="s">
        <v>251</v>
      </c>
      <c r="H127" s="192">
        <v>16</v>
      </c>
      <c r="I127" s="193"/>
      <c r="J127" s="194">
        <f t="shared" si="10"/>
        <v>0</v>
      </c>
      <c r="K127" s="190" t="s">
        <v>3</v>
      </c>
      <c r="L127" s="195"/>
      <c r="M127" s="196" t="s">
        <v>3</v>
      </c>
      <c r="N127" s="197" t="s">
        <v>43</v>
      </c>
      <c r="O127" s="55"/>
      <c r="P127" s="150">
        <f t="shared" si="11"/>
        <v>0</v>
      </c>
      <c r="Q127" s="150">
        <v>0</v>
      </c>
      <c r="R127" s="150">
        <f t="shared" si="12"/>
        <v>0</v>
      </c>
      <c r="S127" s="150">
        <v>0</v>
      </c>
      <c r="T127" s="151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2" t="s">
        <v>1877</v>
      </c>
      <c r="AT127" s="152" t="s">
        <v>427</v>
      </c>
      <c r="AU127" s="152" t="s">
        <v>82</v>
      </c>
      <c r="AY127" s="19" t="s">
        <v>145</v>
      </c>
      <c r="BE127" s="153">
        <f t="shared" si="14"/>
        <v>0</v>
      </c>
      <c r="BF127" s="153">
        <f t="shared" si="15"/>
        <v>0</v>
      </c>
      <c r="BG127" s="153">
        <f t="shared" si="16"/>
        <v>0</v>
      </c>
      <c r="BH127" s="153">
        <f t="shared" si="17"/>
        <v>0</v>
      </c>
      <c r="BI127" s="153">
        <f t="shared" si="18"/>
        <v>0</v>
      </c>
      <c r="BJ127" s="19" t="s">
        <v>80</v>
      </c>
      <c r="BK127" s="153">
        <f t="shared" si="19"/>
        <v>0</v>
      </c>
      <c r="BL127" s="19" t="s">
        <v>709</v>
      </c>
      <c r="BM127" s="152" t="s">
        <v>1984</v>
      </c>
    </row>
    <row r="128" spans="1:65" s="2" customFormat="1" ht="14.45" customHeight="1">
      <c r="A128" s="34"/>
      <c r="B128" s="140"/>
      <c r="C128" s="188" t="s">
        <v>581</v>
      </c>
      <c r="D128" s="188" t="s">
        <v>427</v>
      </c>
      <c r="E128" s="189" t="s">
        <v>1985</v>
      </c>
      <c r="F128" s="190" t="s">
        <v>1986</v>
      </c>
      <c r="G128" s="191" t="s">
        <v>251</v>
      </c>
      <c r="H128" s="192">
        <v>14</v>
      </c>
      <c r="I128" s="193"/>
      <c r="J128" s="194">
        <f t="shared" si="10"/>
        <v>0</v>
      </c>
      <c r="K128" s="190" t="s">
        <v>3</v>
      </c>
      <c r="L128" s="195"/>
      <c r="M128" s="196" t="s">
        <v>3</v>
      </c>
      <c r="N128" s="197" t="s">
        <v>43</v>
      </c>
      <c r="O128" s="55"/>
      <c r="P128" s="150">
        <f t="shared" si="11"/>
        <v>0</v>
      </c>
      <c r="Q128" s="150">
        <v>0</v>
      </c>
      <c r="R128" s="150">
        <f t="shared" si="12"/>
        <v>0</v>
      </c>
      <c r="S128" s="150">
        <v>0</v>
      </c>
      <c r="T128" s="151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1877</v>
      </c>
      <c r="AT128" s="152" t="s">
        <v>427</v>
      </c>
      <c r="AU128" s="152" t="s">
        <v>82</v>
      </c>
      <c r="AY128" s="19" t="s">
        <v>145</v>
      </c>
      <c r="BE128" s="153">
        <f t="shared" si="14"/>
        <v>0</v>
      </c>
      <c r="BF128" s="153">
        <f t="shared" si="15"/>
        <v>0</v>
      </c>
      <c r="BG128" s="153">
        <f t="shared" si="16"/>
        <v>0</v>
      </c>
      <c r="BH128" s="153">
        <f t="shared" si="17"/>
        <v>0</v>
      </c>
      <c r="BI128" s="153">
        <f t="shared" si="18"/>
        <v>0</v>
      </c>
      <c r="BJ128" s="19" t="s">
        <v>80</v>
      </c>
      <c r="BK128" s="153">
        <f t="shared" si="19"/>
        <v>0</v>
      </c>
      <c r="BL128" s="19" t="s">
        <v>709</v>
      </c>
      <c r="BM128" s="152" t="s">
        <v>1987</v>
      </c>
    </row>
    <row r="129" spans="1:65" s="2" customFormat="1" ht="14.45" customHeight="1">
      <c r="A129" s="34"/>
      <c r="B129" s="140"/>
      <c r="C129" s="188" t="s">
        <v>586</v>
      </c>
      <c r="D129" s="188" t="s">
        <v>427</v>
      </c>
      <c r="E129" s="189" t="s">
        <v>1988</v>
      </c>
      <c r="F129" s="190" t="s">
        <v>1989</v>
      </c>
      <c r="G129" s="191" t="s">
        <v>251</v>
      </c>
      <c r="H129" s="192">
        <v>12</v>
      </c>
      <c r="I129" s="193"/>
      <c r="J129" s="194">
        <f t="shared" si="10"/>
        <v>0</v>
      </c>
      <c r="K129" s="190" t="s">
        <v>3</v>
      </c>
      <c r="L129" s="195"/>
      <c r="M129" s="196" t="s">
        <v>3</v>
      </c>
      <c r="N129" s="197" t="s">
        <v>43</v>
      </c>
      <c r="O129" s="55"/>
      <c r="P129" s="150">
        <f t="shared" si="11"/>
        <v>0</v>
      </c>
      <c r="Q129" s="150">
        <v>0</v>
      </c>
      <c r="R129" s="150">
        <f t="shared" si="12"/>
        <v>0</v>
      </c>
      <c r="S129" s="150">
        <v>0</v>
      </c>
      <c r="T129" s="151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1877</v>
      </c>
      <c r="AT129" s="152" t="s">
        <v>427</v>
      </c>
      <c r="AU129" s="152" t="s">
        <v>82</v>
      </c>
      <c r="AY129" s="19" t="s">
        <v>145</v>
      </c>
      <c r="BE129" s="153">
        <f t="shared" si="14"/>
        <v>0</v>
      </c>
      <c r="BF129" s="153">
        <f t="shared" si="15"/>
        <v>0</v>
      </c>
      <c r="BG129" s="153">
        <f t="shared" si="16"/>
        <v>0</v>
      </c>
      <c r="BH129" s="153">
        <f t="shared" si="17"/>
        <v>0</v>
      </c>
      <c r="BI129" s="153">
        <f t="shared" si="18"/>
        <v>0</v>
      </c>
      <c r="BJ129" s="19" t="s">
        <v>80</v>
      </c>
      <c r="BK129" s="153">
        <f t="shared" si="19"/>
        <v>0</v>
      </c>
      <c r="BL129" s="19" t="s">
        <v>709</v>
      </c>
      <c r="BM129" s="152" t="s">
        <v>1990</v>
      </c>
    </row>
    <row r="130" spans="1:65" s="2" customFormat="1" ht="14.45" customHeight="1">
      <c r="A130" s="34"/>
      <c r="B130" s="140"/>
      <c r="C130" s="188" t="s">
        <v>591</v>
      </c>
      <c r="D130" s="188" t="s">
        <v>427</v>
      </c>
      <c r="E130" s="189" t="s">
        <v>1991</v>
      </c>
      <c r="F130" s="190" t="s">
        <v>1992</v>
      </c>
      <c r="G130" s="191" t="s">
        <v>251</v>
      </c>
      <c r="H130" s="192">
        <v>1</v>
      </c>
      <c r="I130" s="193"/>
      <c r="J130" s="194">
        <f t="shared" si="10"/>
        <v>0</v>
      </c>
      <c r="K130" s="190" t="s">
        <v>3</v>
      </c>
      <c r="L130" s="195"/>
      <c r="M130" s="196" t="s">
        <v>3</v>
      </c>
      <c r="N130" s="197" t="s">
        <v>43</v>
      </c>
      <c r="O130" s="55"/>
      <c r="P130" s="150">
        <f t="shared" si="11"/>
        <v>0</v>
      </c>
      <c r="Q130" s="150">
        <v>0</v>
      </c>
      <c r="R130" s="150">
        <f t="shared" si="12"/>
        <v>0</v>
      </c>
      <c r="S130" s="150">
        <v>0</v>
      </c>
      <c r="T130" s="151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2" t="s">
        <v>1877</v>
      </c>
      <c r="AT130" s="152" t="s">
        <v>427</v>
      </c>
      <c r="AU130" s="152" t="s">
        <v>82</v>
      </c>
      <c r="AY130" s="19" t="s">
        <v>145</v>
      </c>
      <c r="BE130" s="153">
        <f t="shared" si="14"/>
        <v>0</v>
      </c>
      <c r="BF130" s="153">
        <f t="shared" si="15"/>
        <v>0</v>
      </c>
      <c r="BG130" s="153">
        <f t="shared" si="16"/>
        <v>0</v>
      </c>
      <c r="BH130" s="153">
        <f t="shared" si="17"/>
        <v>0</v>
      </c>
      <c r="BI130" s="153">
        <f t="shared" si="18"/>
        <v>0</v>
      </c>
      <c r="BJ130" s="19" t="s">
        <v>80</v>
      </c>
      <c r="BK130" s="153">
        <f t="shared" si="19"/>
        <v>0</v>
      </c>
      <c r="BL130" s="19" t="s">
        <v>709</v>
      </c>
      <c r="BM130" s="152" t="s">
        <v>1993</v>
      </c>
    </row>
    <row r="131" spans="1:65" s="2" customFormat="1" ht="24.2" customHeight="1">
      <c r="A131" s="34"/>
      <c r="B131" s="140"/>
      <c r="C131" s="188" t="s">
        <v>596</v>
      </c>
      <c r="D131" s="188" t="s">
        <v>427</v>
      </c>
      <c r="E131" s="189" t="s">
        <v>1994</v>
      </c>
      <c r="F131" s="190" t="s">
        <v>1995</v>
      </c>
      <c r="G131" s="191" t="s">
        <v>355</v>
      </c>
      <c r="H131" s="192">
        <v>60</v>
      </c>
      <c r="I131" s="193"/>
      <c r="J131" s="194">
        <f t="shared" si="10"/>
        <v>0</v>
      </c>
      <c r="K131" s="190" t="s">
        <v>3</v>
      </c>
      <c r="L131" s="195"/>
      <c r="M131" s="196" t="s">
        <v>3</v>
      </c>
      <c r="N131" s="197" t="s">
        <v>43</v>
      </c>
      <c r="O131" s="55"/>
      <c r="P131" s="150">
        <f t="shared" si="11"/>
        <v>0</v>
      </c>
      <c r="Q131" s="150">
        <v>0</v>
      </c>
      <c r="R131" s="150">
        <f t="shared" si="12"/>
        <v>0</v>
      </c>
      <c r="S131" s="150">
        <v>0</v>
      </c>
      <c r="T131" s="151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1877</v>
      </c>
      <c r="AT131" s="152" t="s">
        <v>427</v>
      </c>
      <c r="AU131" s="152" t="s">
        <v>82</v>
      </c>
      <c r="AY131" s="19" t="s">
        <v>145</v>
      </c>
      <c r="BE131" s="153">
        <f t="shared" si="14"/>
        <v>0</v>
      </c>
      <c r="BF131" s="153">
        <f t="shared" si="15"/>
        <v>0</v>
      </c>
      <c r="BG131" s="153">
        <f t="shared" si="16"/>
        <v>0</v>
      </c>
      <c r="BH131" s="153">
        <f t="shared" si="17"/>
        <v>0</v>
      </c>
      <c r="BI131" s="153">
        <f t="shared" si="18"/>
        <v>0</v>
      </c>
      <c r="BJ131" s="19" t="s">
        <v>80</v>
      </c>
      <c r="BK131" s="153">
        <f t="shared" si="19"/>
        <v>0</v>
      </c>
      <c r="BL131" s="19" t="s">
        <v>709</v>
      </c>
      <c r="BM131" s="152" t="s">
        <v>1996</v>
      </c>
    </row>
    <row r="132" spans="1:65" s="2" customFormat="1" ht="14.45" customHeight="1">
      <c r="A132" s="34"/>
      <c r="B132" s="140"/>
      <c r="C132" s="188" t="s">
        <v>600</v>
      </c>
      <c r="D132" s="188" t="s">
        <v>427</v>
      </c>
      <c r="E132" s="189" t="s">
        <v>1997</v>
      </c>
      <c r="F132" s="190" t="s">
        <v>1998</v>
      </c>
      <c r="G132" s="191" t="s">
        <v>213</v>
      </c>
      <c r="H132" s="192">
        <v>50</v>
      </c>
      <c r="I132" s="193"/>
      <c r="J132" s="194">
        <f t="shared" si="10"/>
        <v>0</v>
      </c>
      <c r="K132" s="190" t="s">
        <v>3</v>
      </c>
      <c r="L132" s="195"/>
      <c r="M132" s="196" t="s">
        <v>3</v>
      </c>
      <c r="N132" s="197" t="s">
        <v>43</v>
      </c>
      <c r="O132" s="55"/>
      <c r="P132" s="150">
        <f t="shared" si="11"/>
        <v>0</v>
      </c>
      <c r="Q132" s="150">
        <v>0</v>
      </c>
      <c r="R132" s="150">
        <f t="shared" si="12"/>
        <v>0</v>
      </c>
      <c r="S132" s="150">
        <v>0</v>
      </c>
      <c r="T132" s="151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2" t="s">
        <v>1877</v>
      </c>
      <c r="AT132" s="152" t="s">
        <v>427</v>
      </c>
      <c r="AU132" s="152" t="s">
        <v>82</v>
      </c>
      <c r="AY132" s="19" t="s">
        <v>145</v>
      </c>
      <c r="BE132" s="153">
        <f t="shared" si="14"/>
        <v>0</v>
      </c>
      <c r="BF132" s="153">
        <f t="shared" si="15"/>
        <v>0</v>
      </c>
      <c r="BG132" s="153">
        <f t="shared" si="16"/>
        <v>0</v>
      </c>
      <c r="BH132" s="153">
        <f t="shared" si="17"/>
        <v>0</v>
      </c>
      <c r="BI132" s="153">
        <f t="shared" si="18"/>
        <v>0</v>
      </c>
      <c r="BJ132" s="19" t="s">
        <v>80</v>
      </c>
      <c r="BK132" s="153">
        <f t="shared" si="19"/>
        <v>0</v>
      </c>
      <c r="BL132" s="19" t="s">
        <v>709</v>
      </c>
      <c r="BM132" s="152" t="s">
        <v>1999</v>
      </c>
    </row>
    <row r="133" spans="2:63" s="12" customFormat="1" ht="22.9" customHeight="1">
      <c r="B133" s="127"/>
      <c r="D133" s="128" t="s">
        <v>71</v>
      </c>
      <c r="E133" s="138" t="s">
        <v>82</v>
      </c>
      <c r="F133" s="138" t="s">
        <v>2000</v>
      </c>
      <c r="I133" s="130"/>
      <c r="J133" s="139">
        <f>BK133</f>
        <v>0</v>
      </c>
      <c r="L133" s="127"/>
      <c r="M133" s="132"/>
      <c r="N133" s="133"/>
      <c r="O133" s="133"/>
      <c r="P133" s="134">
        <f>SUM(P134:P139)</f>
        <v>0</v>
      </c>
      <c r="Q133" s="133"/>
      <c r="R133" s="134">
        <f>SUM(R134:R139)</f>
        <v>0.00115</v>
      </c>
      <c r="S133" s="133"/>
      <c r="T133" s="135">
        <f>SUM(T134:T139)</f>
        <v>0</v>
      </c>
      <c r="AR133" s="128" t="s">
        <v>80</v>
      </c>
      <c r="AT133" s="136" t="s">
        <v>71</v>
      </c>
      <c r="AU133" s="136" t="s">
        <v>80</v>
      </c>
      <c r="AY133" s="128" t="s">
        <v>145</v>
      </c>
      <c r="BK133" s="137">
        <f>SUM(BK134:BK139)</f>
        <v>0</v>
      </c>
    </row>
    <row r="134" spans="1:65" s="2" customFormat="1" ht="14.45" customHeight="1">
      <c r="A134" s="34"/>
      <c r="B134" s="140"/>
      <c r="C134" s="141" t="s">
        <v>605</v>
      </c>
      <c r="D134" s="141" t="s">
        <v>147</v>
      </c>
      <c r="E134" s="142" t="s">
        <v>2001</v>
      </c>
      <c r="F134" s="143" t="s">
        <v>2002</v>
      </c>
      <c r="G134" s="144" t="s">
        <v>251</v>
      </c>
      <c r="H134" s="145">
        <v>1</v>
      </c>
      <c r="I134" s="146"/>
      <c r="J134" s="147">
        <f>ROUND(I134*H134,2)</f>
        <v>0</v>
      </c>
      <c r="K134" s="143" t="s">
        <v>3</v>
      </c>
      <c r="L134" s="35"/>
      <c r="M134" s="148" t="s">
        <v>3</v>
      </c>
      <c r="N134" s="149" t="s">
        <v>43</v>
      </c>
      <c r="O134" s="55"/>
      <c r="P134" s="150">
        <f>O134*H134</f>
        <v>0</v>
      </c>
      <c r="Q134" s="150">
        <v>0.00115</v>
      </c>
      <c r="R134" s="150">
        <f>Q134*H134</f>
        <v>0.00115</v>
      </c>
      <c r="S134" s="150">
        <v>0</v>
      </c>
      <c r="T134" s="15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152</v>
      </c>
      <c r="AT134" s="152" t="s">
        <v>147</v>
      </c>
      <c r="AU134" s="152" t="s">
        <v>82</v>
      </c>
      <c r="AY134" s="19" t="s">
        <v>145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9" t="s">
        <v>80</v>
      </c>
      <c r="BK134" s="153">
        <f>ROUND(I134*H134,2)</f>
        <v>0</v>
      </c>
      <c r="BL134" s="19" t="s">
        <v>152</v>
      </c>
      <c r="BM134" s="152" t="s">
        <v>2003</v>
      </c>
    </row>
    <row r="135" spans="1:65" s="2" customFormat="1" ht="24.2" customHeight="1">
      <c r="A135" s="34"/>
      <c r="B135" s="140"/>
      <c r="C135" s="141" t="s">
        <v>610</v>
      </c>
      <c r="D135" s="141" t="s">
        <v>147</v>
      </c>
      <c r="E135" s="142" t="s">
        <v>2004</v>
      </c>
      <c r="F135" s="143" t="s">
        <v>2005</v>
      </c>
      <c r="G135" s="144" t="s">
        <v>310</v>
      </c>
      <c r="H135" s="145">
        <v>1</v>
      </c>
      <c r="I135" s="146"/>
      <c r="J135" s="147">
        <f>ROUND(I135*H135,2)</f>
        <v>0</v>
      </c>
      <c r="K135" s="143" t="s">
        <v>3</v>
      </c>
      <c r="L135" s="35"/>
      <c r="M135" s="148" t="s">
        <v>3</v>
      </c>
      <c r="N135" s="149" t="s">
        <v>43</v>
      </c>
      <c r="O135" s="55"/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2" t="s">
        <v>2006</v>
      </c>
      <c r="AT135" s="152" t="s">
        <v>147</v>
      </c>
      <c r="AU135" s="152" t="s">
        <v>82</v>
      </c>
      <c r="AY135" s="19" t="s">
        <v>145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9" t="s">
        <v>80</v>
      </c>
      <c r="BK135" s="153">
        <f>ROUND(I135*H135,2)</f>
        <v>0</v>
      </c>
      <c r="BL135" s="19" t="s">
        <v>2006</v>
      </c>
      <c r="BM135" s="152" t="s">
        <v>2007</v>
      </c>
    </row>
    <row r="136" spans="1:65" s="2" customFormat="1" ht="14.45" customHeight="1">
      <c r="A136" s="34"/>
      <c r="B136" s="140"/>
      <c r="C136" s="141" t="s">
        <v>614</v>
      </c>
      <c r="D136" s="141" t="s">
        <v>147</v>
      </c>
      <c r="E136" s="142" t="s">
        <v>2008</v>
      </c>
      <c r="F136" s="143" t="s">
        <v>2009</v>
      </c>
      <c r="G136" s="144" t="s">
        <v>251</v>
      </c>
      <c r="H136" s="145">
        <v>1</v>
      </c>
      <c r="I136" s="146"/>
      <c r="J136" s="147">
        <f>ROUND(I136*H136,2)</f>
        <v>0</v>
      </c>
      <c r="K136" s="143" t="s">
        <v>3</v>
      </c>
      <c r="L136" s="35"/>
      <c r="M136" s="148" t="s">
        <v>3</v>
      </c>
      <c r="N136" s="149" t="s">
        <v>43</v>
      </c>
      <c r="O136" s="55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2" t="s">
        <v>152</v>
      </c>
      <c r="AT136" s="152" t="s">
        <v>147</v>
      </c>
      <c r="AU136" s="152" t="s">
        <v>82</v>
      </c>
      <c r="AY136" s="19" t="s">
        <v>145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9" t="s">
        <v>80</v>
      </c>
      <c r="BK136" s="153">
        <f>ROUND(I136*H136,2)</f>
        <v>0</v>
      </c>
      <c r="BL136" s="19" t="s">
        <v>152</v>
      </c>
      <c r="BM136" s="152" t="s">
        <v>2010</v>
      </c>
    </row>
    <row r="137" spans="1:47" s="2" customFormat="1" ht="19.5">
      <c r="A137" s="34"/>
      <c r="B137" s="35"/>
      <c r="C137" s="34"/>
      <c r="D137" s="155" t="s">
        <v>202</v>
      </c>
      <c r="E137" s="34"/>
      <c r="F137" s="171" t="s">
        <v>2011</v>
      </c>
      <c r="G137" s="34"/>
      <c r="H137" s="34"/>
      <c r="I137" s="172"/>
      <c r="J137" s="34"/>
      <c r="K137" s="34"/>
      <c r="L137" s="35"/>
      <c r="M137" s="173"/>
      <c r="N137" s="174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202</v>
      </c>
      <c r="AU137" s="19" t="s">
        <v>82</v>
      </c>
    </row>
    <row r="138" spans="1:65" s="2" customFormat="1" ht="37.9" customHeight="1">
      <c r="A138" s="34"/>
      <c r="B138" s="140"/>
      <c r="C138" s="141" t="s">
        <v>618</v>
      </c>
      <c r="D138" s="141" t="s">
        <v>147</v>
      </c>
      <c r="E138" s="142" t="s">
        <v>2012</v>
      </c>
      <c r="F138" s="143" t="s">
        <v>2013</v>
      </c>
      <c r="G138" s="144" t="s">
        <v>1552</v>
      </c>
      <c r="H138" s="145">
        <v>1</v>
      </c>
      <c r="I138" s="146"/>
      <c r="J138" s="147">
        <f>ROUND(I138*H138,2)</f>
        <v>0</v>
      </c>
      <c r="K138" s="143" t="s">
        <v>3</v>
      </c>
      <c r="L138" s="35"/>
      <c r="M138" s="148" t="s">
        <v>3</v>
      </c>
      <c r="N138" s="149" t="s">
        <v>43</v>
      </c>
      <c r="O138" s="55"/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2" t="s">
        <v>152</v>
      </c>
      <c r="AT138" s="152" t="s">
        <v>147</v>
      </c>
      <c r="AU138" s="152" t="s">
        <v>82</v>
      </c>
      <c r="AY138" s="19" t="s">
        <v>145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9" t="s">
        <v>80</v>
      </c>
      <c r="BK138" s="153">
        <f>ROUND(I138*H138,2)</f>
        <v>0</v>
      </c>
      <c r="BL138" s="19" t="s">
        <v>152</v>
      </c>
      <c r="BM138" s="152" t="s">
        <v>2014</v>
      </c>
    </row>
    <row r="139" spans="1:47" s="2" customFormat="1" ht="39">
      <c r="A139" s="34"/>
      <c r="B139" s="35"/>
      <c r="C139" s="34"/>
      <c r="D139" s="155" t="s">
        <v>202</v>
      </c>
      <c r="E139" s="34"/>
      <c r="F139" s="171" t="s">
        <v>2015</v>
      </c>
      <c r="G139" s="34"/>
      <c r="H139" s="34"/>
      <c r="I139" s="172"/>
      <c r="J139" s="34"/>
      <c r="K139" s="34"/>
      <c r="L139" s="35"/>
      <c r="M139" s="209"/>
      <c r="N139" s="210"/>
      <c r="O139" s="185"/>
      <c r="P139" s="185"/>
      <c r="Q139" s="185"/>
      <c r="R139" s="185"/>
      <c r="S139" s="185"/>
      <c r="T139" s="211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202</v>
      </c>
      <c r="AU139" s="19" t="s">
        <v>82</v>
      </c>
    </row>
    <row r="140" spans="1:31" s="2" customFormat="1" ht="6.95" customHeight="1">
      <c r="A140" s="34"/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35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autoFilter ref="C83:K13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104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115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5" t="str">
        <f>'Rekapitulace stavby'!K6</f>
        <v>Klášter Hradiště, vodojem - stavební úpravy</v>
      </c>
      <c r="F7" s="366"/>
      <c r="G7" s="366"/>
      <c r="H7" s="366"/>
      <c r="L7" s="22"/>
    </row>
    <row r="8" spans="1:31" s="2" customFormat="1" ht="12" customHeight="1">
      <c r="A8" s="34"/>
      <c r="B8" s="35"/>
      <c r="C8" s="34"/>
      <c r="D8" s="29" t="s">
        <v>116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44" t="s">
        <v>2016</v>
      </c>
      <c r="F9" s="364"/>
      <c r="G9" s="364"/>
      <c r="H9" s="364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1549</v>
      </c>
      <c r="G12" s="34"/>
      <c r="H12" s="34"/>
      <c r="I12" s="29" t="s">
        <v>23</v>
      </c>
      <c r="J12" s="52" t="str">
        <f>'Rekapitulace stavby'!AN8</f>
        <v>27. 11. 2021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VaK Mladá Boleslav, a.s.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67" t="str">
        <f>'Rekapitulace stavby'!E14</f>
        <v>Vyplň údaj</v>
      </c>
      <c r="F18" s="359"/>
      <c r="G18" s="359"/>
      <c r="H18" s="359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Vodohospodářské inženýrské služby, a.s.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>Ing. Josef Němeček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63" t="s">
        <v>3</v>
      </c>
      <c r="F27" s="363"/>
      <c r="G27" s="363"/>
      <c r="H27" s="36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ROUND((SUM(BE82:BE181)),2)</f>
        <v>0</v>
      </c>
      <c r="G33" s="34"/>
      <c r="H33" s="34"/>
      <c r="I33" s="99">
        <v>0.21</v>
      </c>
      <c r="J33" s="98">
        <f>ROUND(((SUM(BE82:BE181))*I33),2)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ROUND((SUM(BF82:BF181)),2)</f>
        <v>0</v>
      </c>
      <c r="G34" s="34"/>
      <c r="H34" s="34"/>
      <c r="I34" s="99">
        <v>0.15</v>
      </c>
      <c r="J34" s="98">
        <f>ROUND(((SUM(BF82:BF181))*I34),2)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ROUND((SUM(BG82:BG181)),2)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ROUND((SUM(BH82:BH181)),2)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ROUND((SUM(BI82:BI181)),2)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118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65" t="str">
        <f>E7</f>
        <v>Klášter Hradiště, vodojem - stavební úpravy</v>
      </c>
      <c r="F48" s="366"/>
      <c r="G48" s="366"/>
      <c r="H48" s="36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116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4" t="str">
        <f>E9</f>
        <v>08 - PS 02 - Elektrotechnologická část</v>
      </c>
      <c r="F50" s="364"/>
      <c r="G50" s="364"/>
      <c r="H50" s="364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27. 11. 2021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119</v>
      </c>
      <c r="D57" s="100"/>
      <c r="E57" s="100"/>
      <c r="F57" s="100"/>
      <c r="G57" s="100"/>
      <c r="H57" s="100"/>
      <c r="I57" s="100"/>
      <c r="J57" s="107" t="s">
        <v>120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121</v>
      </c>
    </row>
    <row r="60" spans="2:12" s="9" customFormat="1" ht="24.95" customHeight="1">
      <c r="B60" s="109"/>
      <c r="D60" s="110" t="s">
        <v>2017</v>
      </c>
      <c r="E60" s="111"/>
      <c r="F60" s="111"/>
      <c r="G60" s="111"/>
      <c r="H60" s="111"/>
      <c r="I60" s="111"/>
      <c r="J60" s="112">
        <f>J83</f>
        <v>0</v>
      </c>
      <c r="L60" s="109"/>
    </row>
    <row r="61" spans="2:12" s="10" customFormat="1" ht="19.9" customHeight="1">
      <c r="B61" s="113"/>
      <c r="D61" s="114" t="s">
        <v>2018</v>
      </c>
      <c r="E61" s="115"/>
      <c r="F61" s="115"/>
      <c r="G61" s="115"/>
      <c r="H61" s="115"/>
      <c r="I61" s="115"/>
      <c r="J61" s="116">
        <f>J125</f>
        <v>0</v>
      </c>
      <c r="L61" s="113"/>
    </row>
    <row r="62" spans="2:12" s="10" customFormat="1" ht="14.85" customHeight="1">
      <c r="B62" s="113"/>
      <c r="D62" s="114" t="s">
        <v>2019</v>
      </c>
      <c r="E62" s="115"/>
      <c r="F62" s="115"/>
      <c r="G62" s="115"/>
      <c r="H62" s="115"/>
      <c r="I62" s="115"/>
      <c r="J62" s="116">
        <f>J171</f>
        <v>0</v>
      </c>
      <c r="L62" s="113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2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2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65" t="str">
        <f>E7</f>
        <v>Klášter Hradiště, vodojem - stavební úpravy</v>
      </c>
      <c r="F72" s="366"/>
      <c r="G72" s="366"/>
      <c r="H72" s="366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116</v>
      </c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44" t="str">
        <f>E9</f>
        <v>08 - PS 02 - Elektrotechnologická část</v>
      </c>
      <c r="F74" s="364"/>
      <c r="G74" s="364"/>
      <c r="H74" s="36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 xml:space="preserve"> </v>
      </c>
      <c r="G76" s="34"/>
      <c r="H76" s="34"/>
      <c r="I76" s="29" t="s">
        <v>23</v>
      </c>
      <c r="J76" s="52" t="str">
        <f>IF(J12="","",J12)</f>
        <v>27. 11. 2021</v>
      </c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40.15" customHeight="1">
      <c r="A78" s="34"/>
      <c r="B78" s="35"/>
      <c r="C78" s="29" t="s">
        <v>25</v>
      </c>
      <c r="D78" s="34"/>
      <c r="E78" s="34"/>
      <c r="F78" s="27" t="str">
        <f>E15</f>
        <v>VaK Mladá Boleslav, a.s.</v>
      </c>
      <c r="G78" s="34"/>
      <c r="H78" s="34"/>
      <c r="I78" s="29" t="s">
        <v>31</v>
      </c>
      <c r="J78" s="32" t="str">
        <f>E21</f>
        <v>Vodohospodářské inženýrské služby, a.s.</v>
      </c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>Ing. Josef Němeček</v>
      </c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7"/>
      <c r="B81" s="118"/>
      <c r="C81" s="119" t="s">
        <v>131</v>
      </c>
      <c r="D81" s="120" t="s">
        <v>57</v>
      </c>
      <c r="E81" s="120" t="s">
        <v>53</v>
      </c>
      <c r="F81" s="120" t="s">
        <v>54</v>
      </c>
      <c r="G81" s="120" t="s">
        <v>132</v>
      </c>
      <c r="H81" s="120" t="s">
        <v>133</v>
      </c>
      <c r="I81" s="120" t="s">
        <v>134</v>
      </c>
      <c r="J81" s="120" t="s">
        <v>120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</f>
        <v>0</v>
      </c>
      <c r="Q82" s="63"/>
      <c r="R82" s="124">
        <f>R83</f>
        <v>0</v>
      </c>
      <c r="S82" s="63"/>
      <c r="T82" s="12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121</v>
      </c>
      <c r="BK82" s="126">
        <f>BK83</f>
        <v>0</v>
      </c>
    </row>
    <row r="83" spans="2:63" s="12" customFormat="1" ht="25.9" customHeight="1">
      <c r="B83" s="127"/>
      <c r="D83" s="128" t="s">
        <v>71</v>
      </c>
      <c r="E83" s="129" t="s">
        <v>80</v>
      </c>
      <c r="F83" s="129" t="s">
        <v>2020</v>
      </c>
      <c r="I83" s="130"/>
      <c r="J83" s="131">
        <f>BK83</f>
        <v>0</v>
      </c>
      <c r="L83" s="127"/>
      <c r="M83" s="132"/>
      <c r="N83" s="133"/>
      <c r="O83" s="133"/>
      <c r="P83" s="134">
        <f>P84+SUM(P85:P125)</f>
        <v>0</v>
      </c>
      <c r="Q83" s="133"/>
      <c r="R83" s="134">
        <f>R84+SUM(R85:R125)</f>
        <v>0</v>
      </c>
      <c r="S83" s="133"/>
      <c r="T83" s="135">
        <f>T84+SUM(T85:T125)</f>
        <v>0</v>
      </c>
      <c r="AR83" s="128" t="s">
        <v>80</v>
      </c>
      <c r="AT83" s="136" t="s">
        <v>71</v>
      </c>
      <c r="AU83" s="136" t="s">
        <v>72</v>
      </c>
      <c r="AY83" s="128" t="s">
        <v>145</v>
      </c>
      <c r="BK83" s="137">
        <f>BK84+SUM(BK85:BK125)</f>
        <v>0</v>
      </c>
    </row>
    <row r="84" spans="1:65" s="2" customFormat="1" ht="14.45" customHeight="1">
      <c r="A84" s="34"/>
      <c r="B84" s="140"/>
      <c r="C84" s="141" t="s">
        <v>72</v>
      </c>
      <c r="D84" s="141" t="s">
        <v>147</v>
      </c>
      <c r="E84" s="142" t="s">
        <v>2021</v>
      </c>
      <c r="F84" s="143" t="s">
        <v>2022</v>
      </c>
      <c r="G84" s="144" t="s">
        <v>235</v>
      </c>
      <c r="H84" s="145">
        <v>70</v>
      </c>
      <c r="I84" s="146"/>
      <c r="J84" s="147">
        <f>ROUND(I84*H84,2)</f>
        <v>0</v>
      </c>
      <c r="K84" s="143" t="s">
        <v>3</v>
      </c>
      <c r="L84" s="35"/>
      <c r="M84" s="148" t="s">
        <v>3</v>
      </c>
      <c r="N84" s="149" t="s">
        <v>43</v>
      </c>
      <c r="O84" s="55"/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5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152</v>
      </c>
      <c r="AT84" s="152" t="s">
        <v>147</v>
      </c>
      <c r="AU84" s="152" t="s">
        <v>80</v>
      </c>
      <c r="AY84" s="19" t="s">
        <v>145</v>
      </c>
      <c r="BE84" s="153">
        <f>IF(N84="základní",J84,0)</f>
        <v>0</v>
      </c>
      <c r="BF84" s="153">
        <f>IF(N84="snížená",J84,0)</f>
        <v>0</v>
      </c>
      <c r="BG84" s="153">
        <f>IF(N84="zákl. přenesená",J84,0)</f>
        <v>0</v>
      </c>
      <c r="BH84" s="153">
        <f>IF(N84="sníž. přenesená",J84,0)</f>
        <v>0</v>
      </c>
      <c r="BI84" s="153">
        <f>IF(N84="nulová",J84,0)</f>
        <v>0</v>
      </c>
      <c r="BJ84" s="19" t="s">
        <v>80</v>
      </c>
      <c r="BK84" s="153">
        <f>ROUND(I84*H84,2)</f>
        <v>0</v>
      </c>
      <c r="BL84" s="19" t="s">
        <v>152</v>
      </c>
      <c r="BM84" s="152" t="s">
        <v>82</v>
      </c>
    </row>
    <row r="85" spans="1:47" s="2" customFormat="1" ht="19.5">
      <c r="A85" s="34"/>
      <c r="B85" s="35"/>
      <c r="C85" s="34"/>
      <c r="D85" s="155" t="s">
        <v>202</v>
      </c>
      <c r="E85" s="34"/>
      <c r="F85" s="171" t="s">
        <v>1571</v>
      </c>
      <c r="G85" s="34"/>
      <c r="H85" s="34"/>
      <c r="I85" s="172"/>
      <c r="J85" s="34"/>
      <c r="K85" s="34"/>
      <c r="L85" s="35"/>
      <c r="M85" s="173"/>
      <c r="N85" s="174"/>
      <c r="O85" s="55"/>
      <c r="P85" s="55"/>
      <c r="Q85" s="55"/>
      <c r="R85" s="55"/>
      <c r="S85" s="55"/>
      <c r="T85" s="5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202</v>
      </c>
      <c r="AU85" s="19" t="s">
        <v>80</v>
      </c>
    </row>
    <row r="86" spans="1:65" s="2" customFormat="1" ht="14.45" customHeight="1">
      <c r="A86" s="34"/>
      <c r="B86" s="140"/>
      <c r="C86" s="141" t="s">
        <v>72</v>
      </c>
      <c r="D86" s="141" t="s">
        <v>147</v>
      </c>
      <c r="E86" s="142" t="s">
        <v>2023</v>
      </c>
      <c r="F86" s="143" t="s">
        <v>2024</v>
      </c>
      <c r="G86" s="144" t="s">
        <v>235</v>
      </c>
      <c r="H86" s="145">
        <v>25</v>
      </c>
      <c r="I86" s="146"/>
      <c r="J86" s="147">
        <f>ROUND(I86*H86,2)</f>
        <v>0</v>
      </c>
      <c r="K86" s="143" t="s">
        <v>3</v>
      </c>
      <c r="L86" s="35"/>
      <c r="M86" s="148" t="s">
        <v>3</v>
      </c>
      <c r="N86" s="149" t="s">
        <v>43</v>
      </c>
      <c r="O86" s="55"/>
      <c r="P86" s="150">
        <f>O86*H86</f>
        <v>0</v>
      </c>
      <c r="Q86" s="150">
        <v>0</v>
      </c>
      <c r="R86" s="150">
        <f>Q86*H86</f>
        <v>0</v>
      </c>
      <c r="S86" s="150">
        <v>0</v>
      </c>
      <c r="T86" s="151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2" t="s">
        <v>152</v>
      </c>
      <c r="AT86" s="152" t="s">
        <v>147</v>
      </c>
      <c r="AU86" s="152" t="s">
        <v>80</v>
      </c>
      <c r="AY86" s="19" t="s">
        <v>145</v>
      </c>
      <c r="BE86" s="153">
        <f>IF(N86="základní",J86,0)</f>
        <v>0</v>
      </c>
      <c r="BF86" s="153">
        <f>IF(N86="snížená",J86,0)</f>
        <v>0</v>
      </c>
      <c r="BG86" s="153">
        <f>IF(N86="zákl. přenesená",J86,0)</f>
        <v>0</v>
      </c>
      <c r="BH86" s="153">
        <f>IF(N86="sníž. přenesená",J86,0)</f>
        <v>0</v>
      </c>
      <c r="BI86" s="153">
        <f>IF(N86="nulová",J86,0)</f>
        <v>0</v>
      </c>
      <c r="BJ86" s="19" t="s">
        <v>80</v>
      </c>
      <c r="BK86" s="153">
        <f>ROUND(I86*H86,2)</f>
        <v>0</v>
      </c>
      <c r="BL86" s="19" t="s">
        <v>152</v>
      </c>
      <c r="BM86" s="152" t="s">
        <v>152</v>
      </c>
    </row>
    <row r="87" spans="1:65" s="2" customFormat="1" ht="14.45" customHeight="1">
      <c r="A87" s="34"/>
      <c r="B87" s="140"/>
      <c r="C87" s="141" t="s">
        <v>72</v>
      </c>
      <c r="D87" s="141" t="s">
        <v>147</v>
      </c>
      <c r="E87" s="142" t="s">
        <v>2025</v>
      </c>
      <c r="F87" s="143" t="s">
        <v>2026</v>
      </c>
      <c r="G87" s="144" t="s">
        <v>235</v>
      </c>
      <c r="H87" s="145">
        <v>8</v>
      </c>
      <c r="I87" s="146"/>
      <c r="J87" s="147">
        <f>ROUND(I87*H87,2)</f>
        <v>0</v>
      </c>
      <c r="K87" s="143" t="s">
        <v>3</v>
      </c>
      <c r="L87" s="35"/>
      <c r="M87" s="148" t="s">
        <v>3</v>
      </c>
      <c r="N87" s="149" t="s">
        <v>43</v>
      </c>
      <c r="O87" s="55"/>
      <c r="P87" s="150">
        <f>O87*H87</f>
        <v>0</v>
      </c>
      <c r="Q87" s="150">
        <v>0</v>
      </c>
      <c r="R87" s="150">
        <f>Q87*H87</f>
        <v>0</v>
      </c>
      <c r="S87" s="150">
        <v>0</v>
      </c>
      <c r="T87" s="15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152</v>
      </c>
      <c r="AT87" s="152" t="s">
        <v>147</v>
      </c>
      <c r="AU87" s="152" t="s">
        <v>80</v>
      </c>
      <c r="AY87" s="19" t="s">
        <v>145</v>
      </c>
      <c r="BE87" s="153">
        <f>IF(N87="základní",J87,0)</f>
        <v>0</v>
      </c>
      <c r="BF87" s="153">
        <f>IF(N87="snížená",J87,0)</f>
        <v>0</v>
      </c>
      <c r="BG87" s="153">
        <f>IF(N87="zákl. přenesená",J87,0)</f>
        <v>0</v>
      </c>
      <c r="BH87" s="153">
        <f>IF(N87="sníž. přenesená",J87,0)</f>
        <v>0</v>
      </c>
      <c r="BI87" s="153">
        <f>IF(N87="nulová",J87,0)</f>
        <v>0</v>
      </c>
      <c r="BJ87" s="19" t="s">
        <v>80</v>
      </c>
      <c r="BK87" s="153">
        <f>ROUND(I87*H87,2)</f>
        <v>0</v>
      </c>
      <c r="BL87" s="19" t="s">
        <v>152</v>
      </c>
      <c r="BM87" s="152" t="s">
        <v>178</v>
      </c>
    </row>
    <row r="88" spans="1:65" s="2" customFormat="1" ht="14.45" customHeight="1">
      <c r="A88" s="34"/>
      <c r="B88" s="140"/>
      <c r="C88" s="141" t="s">
        <v>72</v>
      </c>
      <c r="D88" s="141" t="s">
        <v>147</v>
      </c>
      <c r="E88" s="142" t="s">
        <v>2027</v>
      </c>
      <c r="F88" s="143" t="s">
        <v>2028</v>
      </c>
      <c r="G88" s="144" t="s">
        <v>1552</v>
      </c>
      <c r="H88" s="145">
        <v>2</v>
      </c>
      <c r="I88" s="146"/>
      <c r="J88" s="147">
        <f>ROUND(I88*H88,2)</f>
        <v>0</v>
      </c>
      <c r="K88" s="143" t="s">
        <v>3</v>
      </c>
      <c r="L88" s="35"/>
      <c r="M88" s="148" t="s">
        <v>3</v>
      </c>
      <c r="N88" s="149" t="s">
        <v>43</v>
      </c>
      <c r="O88" s="55"/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51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152</v>
      </c>
      <c r="AT88" s="152" t="s">
        <v>147</v>
      </c>
      <c r="AU88" s="152" t="s">
        <v>80</v>
      </c>
      <c r="AY88" s="19" t="s">
        <v>145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19" t="s">
        <v>80</v>
      </c>
      <c r="BK88" s="153">
        <f>ROUND(I88*H88,2)</f>
        <v>0</v>
      </c>
      <c r="BL88" s="19" t="s">
        <v>152</v>
      </c>
      <c r="BM88" s="152" t="s">
        <v>187</v>
      </c>
    </row>
    <row r="89" spans="1:65" s="2" customFormat="1" ht="14.45" customHeight="1">
      <c r="A89" s="34"/>
      <c r="B89" s="140"/>
      <c r="C89" s="141" t="s">
        <v>72</v>
      </c>
      <c r="D89" s="141" t="s">
        <v>147</v>
      </c>
      <c r="E89" s="142" t="s">
        <v>2029</v>
      </c>
      <c r="F89" s="143" t="s">
        <v>2030</v>
      </c>
      <c r="G89" s="144" t="s">
        <v>235</v>
      </c>
      <c r="H89" s="145">
        <v>3</v>
      </c>
      <c r="I89" s="146"/>
      <c r="J89" s="147">
        <f>ROUND(I89*H89,2)</f>
        <v>0</v>
      </c>
      <c r="K89" s="143" t="s">
        <v>3</v>
      </c>
      <c r="L89" s="35"/>
      <c r="M89" s="148" t="s">
        <v>3</v>
      </c>
      <c r="N89" s="149" t="s">
        <v>43</v>
      </c>
      <c r="O89" s="55"/>
      <c r="P89" s="150">
        <f>O89*H89</f>
        <v>0</v>
      </c>
      <c r="Q89" s="150">
        <v>0</v>
      </c>
      <c r="R89" s="150">
        <f>Q89*H89</f>
        <v>0</v>
      </c>
      <c r="S89" s="150">
        <v>0</v>
      </c>
      <c r="T89" s="151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2" t="s">
        <v>152</v>
      </c>
      <c r="AT89" s="152" t="s">
        <v>147</v>
      </c>
      <c r="AU89" s="152" t="s">
        <v>80</v>
      </c>
      <c r="AY89" s="19" t="s">
        <v>145</v>
      </c>
      <c r="BE89" s="153">
        <f>IF(N89="základní",J89,0)</f>
        <v>0</v>
      </c>
      <c r="BF89" s="153">
        <f>IF(N89="snížená",J89,0)</f>
        <v>0</v>
      </c>
      <c r="BG89" s="153">
        <f>IF(N89="zákl. přenesená",J89,0)</f>
        <v>0</v>
      </c>
      <c r="BH89" s="153">
        <f>IF(N89="sníž. přenesená",J89,0)</f>
        <v>0</v>
      </c>
      <c r="BI89" s="153">
        <f>IF(N89="nulová",J89,0)</f>
        <v>0</v>
      </c>
      <c r="BJ89" s="19" t="s">
        <v>80</v>
      </c>
      <c r="BK89" s="153">
        <f>ROUND(I89*H89,2)</f>
        <v>0</v>
      </c>
      <c r="BL89" s="19" t="s">
        <v>152</v>
      </c>
      <c r="BM89" s="152" t="s">
        <v>198</v>
      </c>
    </row>
    <row r="90" spans="1:65" s="2" customFormat="1" ht="14.45" customHeight="1">
      <c r="A90" s="34"/>
      <c r="B90" s="140"/>
      <c r="C90" s="141" t="s">
        <v>72</v>
      </c>
      <c r="D90" s="141" t="s">
        <v>147</v>
      </c>
      <c r="E90" s="142" t="s">
        <v>2031</v>
      </c>
      <c r="F90" s="143" t="s">
        <v>2032</v>
      </c>
      <c r="G90" s="144" t="s">
        <v>235</v>
      </c>
      <c r="H90" s="145">
        <v>15</v>
      </c>
      <c r="I90" s="146"/>
      <c r="J90" s="147">
        <f>ROUND(I90*H90,2)</f>
        <v>0</v>
      </c>
      <c r="K90" s="143" t="s">
        <v>3</v>
      </c>
      <c r="L90" s="35"/>
      <c r="M90" s="148" t="s">
        <v>3</v>
      </c>
      <c r="N90" s="149" t="s">
        <v>43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152</v>
      </c>
      <c r="AT90" s="152" t="s">
        <v>147</v>
      </c>
      <c r="AU90" s="152" t="s">
        <v>80</v>
      </c>
      <c r="AY90" s="19" t="s">
        <v>145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80</v>
      </c>
      <c r="BK90" s="153">
        <f>ROUND(I90*H90,2)</f>
        <v>0</v>
      </c>
      <c r="BL90" s="19" t="s">
        <v>152</v>
      </c>
      <c r="BM90" s="152" t="s">
        <v>210</v>
      </c>
    </row>
    <row r="91" spans="1:47" s="2" customFormat="1" ht="19.5">
      <c r="A91" s="34"/>
      <c r="B91" s="35"/>
      <c r="C91" s="34"/>
      <c r="D91" s="155" t="s">
        <v>202</v>
      </c>
      <c r="E91" s="34"/>
      <c r="F91" s="171" t="s">
        <v>2033</v>
      </c>
      <c r="G91" s="34"/>
      <c r="H91" s="34"/>
      <c r="I91" s="172"/>
      <c r="J91" s="34"/>
      <c r="K91" s="34"/>
      <c r="L91" s="35"/>
      <c r="M91" s="173"/>
      <c r="N91" s="174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202</v>
      </c>
      <c r="AU91" s="19" t="s">
        <v>80</v>
      </c>
    </row>
    <row r="92" spans="1:65" s="2" customFormat="1" ht="14.45" customHeight="1">
      <c r="A92" s="34"/>
      <c r="B92" s="140"/>
      <c r="C92" s="141" t="s">
        <v>72</v>
      </c>
      <c r="D92" s="141" t="s">
        <v>147</v>
      </c>
      <c r="E92" s="142" t="s">
        <v>2034</v>
      </c>
      <c r="F92" s="143" t="s">
        <v>2035</v>
      </c>
      <c r="G92" s="144" t="s">
        <v>235</v>
      </c>
      <c r="H92" s="145">
        <v>12</v>
      </c>
      <c r="I92" s="146"/>
      <c r="J92" s="147">
        <f aca="true" t="shared" si="0" ref="J92:J101">ROUND(I92*H92,2)</f>
        <v>0</v>
      </c>
      <c r="K92" s="143" t="s">
        <v>3</v>
      </c>
      <c r="L92" s="35"/>
      <c r="M92" s="148" t="s">
        <v>3</v>
      </c>
      <c r="N92" s="149" t="s">
        <v>43</v>
      </c>
      <c r="O92" s="55"/>
      <c r="P92" s="150">
        <f aca="true" t="shared" si="1" ref="P92:P101">O92*H92</f>
        <v>0</v>
      </c>
      <c r="Q92" s="150">
        <v>0</v>
      </c>
      <c r="R92" s="150">
        <f aca="true" t="shared" si="2" ref="R92:R101">Q92*H92</f>
        <v>0</v>
      </c>
      <c r="S92" s="150">
        <v>0</v>
      </c>
      <c r="T92" s="151">
        <f aca="true" t="shared" si="3" ref="T92:T101"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152</v>
      </c>
      <c r="AT92" s="152" t="s">
        <v>147</v>
      </c>
      <c r="AU92" s="152" t="s">
        <v>80</v>
      </c>
      <c r="AY92" s="19" t="s">
        <v>145</v>
      </c>
      <c r="BE92" s="153">
        <f aca="true" t="shared" si="4" ref="BE92:BE101">IF(N92="základní",J92,0)</f>
        <v>0</v>
      </c>
      <c r="BF92" s="153">
        <f aca="true" t="shared" si="5" ref="BF92:BF101">IF(N92="snížená",J92,0)</f>
        <v>0</v>
      </c>
      <c r="BG92" s="153">
        <f aca="true" t="shared" si="6" ref="BG92:BG101">IF(N92="zákl. přenesená",J92,0)</f>
        <v>0</v>
      </c>
      <c r="BH92" s="153">
        <f aca="true" t="shared" si="7" ref="BH92:BH101">IF(N92="sníž. přenesená",J92,0)</f>
        <v>0</v>
      </c>
      <c r="BI92" s="153">
        <f aca="true" t="shared" si="8" ref="BI92:BI101">IF(N92="nulová",J92,0)</f>
        <v>0</v>
      </c>
      <c r="BJ92" s="19" t="s">
        <v>80</v>
      </c>
      <c r="BK92" s="153">
        <f aca="true" t="shared" si="9" ref="BK92:BK101">ROUND(I92*H92,2)</f>
        <v>0</v>
      </c>
      <c r="BL92" s="19" t="s">
        <v>152</v>
      </c>
      <c r="BM92" s="152" t="s">
        <v>227</v>
      </c>
    </row>
    <row r="93" spans="1:65" s="2" customFormat="1" ht="24.2" customHeight="1">
      <c r="A93" s="34"/>
      <c r="B93" s="140"/>
      <c r="C93" s="141" t="s">
        <v>72</v>
      </c>
      <c r="D93" s="141" t="s">
        <v>147</v>
      </c>
      <c r="E93" s="142" t="s">
        <v>2036</v>
      </c>
      <c r="F93" s="143" t="s">
        <v>2037</v>
      </c>
      <c r="G93" s="144" t="s">
        <v>1552</v>
      </c>
      <c r="H93" s="145">
        <v>1</v>
      </c>
      <c r="I93" s="146"/>
      <c r="J93" s="147">
        <f t="shared" si="0"/>
        <v>0</v>
      </c>
      <c r="K93" s="143" t="s">
        <v>3</v>
      </c>
      <c r="L93" s="35"/>
      <c r="M93" s="148" t="s">
        <v>3</v>
      </c>
      <c r="N93" s="149" t="s">
        <v>43</v>
      </c>
      <c r="O93" s="55"/>
      <c r="P93" s="150">
        <f t="shared" si="1"/>
        <v>0</v>
      </c>
      <c r="Q93" s="150">
        <v>0</v>
      </c>
      <c r="R93" s="150">
        <f t="shared" si="2"/>
        <v>0</v>
      </c>
      <c r="S93" s="150">
        <v>0</v>
      </c>
      <c r="T93" s="151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2" t="s">
        <v>152</v>
      </c>
      <c r="AT93" s="152" t="s">
        <v>147</v>
      </c>
      <c r="AU93" s="152" t="s">
        <v>80</v>
      </c>
      <c r="AY93" s="19" t="s">
        <v>145</v>
      </c>
      <c r="BE93" s="153">
        <f t="shared" si="4"/>
        <v>0</v>
      </c>
      <c r="BF93" s="153">
        <f t="shared" si="5"/>
        <v>0</v>
      </c>
      <c r="BG93" s="153">
        <f t="shared" si="6"/>
        <v>0</v>
      </c>
      <c r="BH93" s="153">
        <f t="shared" si="7"/>
        <v>0</v>
      </c>
      <c r="BI93" s="153">
        <f t="shared" si="8"/>
        <v>0</v>
      </c>
      <c r="BJ93" s="19" t="s">
        <v>80</v>
      </c>
      <c r="BK93" s="153">
        <f t="shared" si="9"/>
        <v>0</v>
      </c>
      <c r="BL93" s="19" t="s">
        <v>152</v>
      </c>
      <c r="BM93" s="152" t="s">
        <v>238</v>
      </c>
    </row>
    <row r="94" spans="1:65" s="2" customFormat="1" ht="14.45" customHeight="1">
      <c r="A94" s="34"/>
      <c r="B94" s="140"/>
      <c r="C94" s="141" t="s">
        <v>72</v>
      </c>
      <c r="D94" s="141" t="s">
        <v>147</v>
      </c>
      <c r="E94" s="142" t="s">
        <v>2038</v>
      </c>
      <c r="F94" s="143" t="s">
        <v>2039</v>
      </c>
      <c r="G94" s="144" t="s">
        <v>235</v>
      </c>
      <c r="H94" s="145">
        <v>8</v>
      </c>
      <c r="I94" s="146"/>
      <c r="J94" s="147">
        <f t="shared" si="0"/>
        <v>0</v>
      </c>
      <c r="K94" s="143" t="s">
        <v>3</v>
      </c>
      <c r="L94" s="35"/>
      <c r="M94" s="148" t="s">
        <v>3</v>
      </c>
      <c r="N94" s="149" t="s">
        <v>43</v>
      </c>
      <c r="O94" s="55"/>
      <c r="P94" s="150">
        <f t="shared" si="1"/>
        <v>0</v>
      </c>
      <c r="Q94" s="150">
        <v>0</v>
      </c>
      <c r="R94" s="150">
        <f t="shared" si="2"/>
        <v>0</v>
      </c>
      <c r="S94" s="150">
        <v>0</v>
      </c>
      <c r="T94" s="151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2" t="s">
        <v>152</v>
      </c>
      <c r="AT94" s="152" t="s">
        <v>147</v>
      </c>
      <c r="AU94" s="152" t="s">
        <v>80</v>
      </c>
      <c r="AY94" s="19" t="s">
        <v>145</v>
      </c>
      <c r="BE94" s="153">
        <f t="shared" si="4"/>
        <v>0</v>
      </c>
      <c r="BF94" s="153">
        <f t="shared" si="5"/>
        <v>0</v>
      </c>
      <c r="BG94" s="153">
        <f t="shared" si="6"/>
        <v>0</v>
      </c>
      <c r="BH94" s="153">
        <f t="shared" si="7"/>
        <v>0</v>
      </c>
      <c r="BI94" s="153">
        <f t="shared" si="8"/>
        <v>0</v>
      </c>
      <c r="BJ94" s="19" t="s">
        <v>80</v>
      </c>
      <c r="BK94" s="153">
        <f t="shared" si="9"/>
        <v>0</v>
      </c>
      <c r="BL94" s="19" t="s">
        <v>152</v>
      </c>
      <c r="BM94" s="152" t="s">
        <v>248</v>
      </c>
    </row>
    <row r="95" spans="1:65" s="2" customFormat="1" ht="24.2" customHeight="1">
      <c r="A95" s="34"/>
      <c r="B95" s="140"/>
      <c r="C95" s="141" t="s">
        <v>72</v>
      </c>
      <c r="D95" s="141" t="s">
        <v>147</v>
      </c>
      <c r="E95" s="142" t="s">
        <v>2040</v>
      </c>
      <c r="F95" s="143" t="s">
        <v>2041</v>
      </c>
      <c r="G95" s="144" t="s">
        <v>1552</v>
      </c>
      <c r="H95" s="145">
        <v>6</v>
      </c>
      <c r="I95" s="146"/>
      <c r="J95" s="147">
        <f t="shared" si="0"/>
        <v>0</v>
      </c>
      <c r="K95" s="143" t="s">
        <v>3</v>
      </c>
      <c r="L95" s="35"/>
      <c r="M95" s="148" t="s">
        <v>3</v>
      </c>
      <c r="N95" s="149" t="s">
        <v>43</v>
      </c>
      <c r="O95" s="55"/>
      <c r="P95" s="150">
        <f t="shared" si="1"/>
        <v>0</v>
      </c>
      <c r="Q95" s="150">
        <v>0</v>
      </c>
      <c r="R95" s="150">
        <f t="shared" si="2"/>
        <v>0</v>
      </c>
      <c r="S95" s="150">
        <v>0</v>
      </c>
      <c r="T95" s="151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152</v>
      </c>
      <c r="AT95" s="152" t="s">
        <v>147</v>
      </c>
      <c r="AU95" s="152" t="s">
        <v>80</v>
      </c>
      <c r="AY95" s="19" t="s">
        <v>145</v>
      </c>
      <c r="BE95" s="153">
        <f t="shared" si="4"/>
        <v>0</v>
      </c>
      <c r="BF95" s="153">
        <f t="shared" si="5"/>
        <v>0</v>
      </c>
      <c r="BG95" s="153">
        <f t="shared" si="6"/>
        <v>0</v>
      </c>
      <c r="BH95" s="153">
        <f t="shared" si="7"/>
        <v>0</v>
      </c>
      <c r="BI95" s="153">
        <f t="shared" si="8"/>
        <v>0</v>
      </c>
      <c r="BJ95" s="19" t="s">
        <v>80</v>
      </c>
      <c r="BK95" s="153">
        <f t="shared" si="9"/>
        <v>0</v>
      </c>
      <c r="BL95" s="19" t="s">
        <v>152</v>
      </c>
      <c r="BM95" s="152" t="s">
        <v>271</v>
      </c>
    </row>
    <row r="96" spans="1:65" s="2" customFormat="1" ht="14.45" customHeight="1">
      <c r="A96" s="34"/>
      <c r="B96" s="140"/>
      <c r="C96" s="141" t="s">
        <v>72</v>
      </c>
      <c r="D96" s="141" t="s">
        <v>147</v>
      </c>
      <c r="E96" s="142" t="s">
        <v>2042</v>
      </c>
      <c r="F96" s="143" t="s">
        <v>2043</v>
      </c>
      <c r="G96" s="144" t="s">
        <v>1552</v>
      </c>
      <c r="H96" s="145">
        <v>1</v>
      </c>
      <c r="I96" s="146"/>
      <c r="J96" s="147">
        <f t="shared" si="0"/>
        <v>0</v>
      </c>
      <c r="K96" s="143" t="s">
        <v>3</v>
      </c>
      <c r="L96" s="35"/>
      <c r="M96" s="148" t="s">
        <v>3</v>
      </c>
      <c r="N96" s="149" t="s">
        <v>43</v>
      </c>
      <c r="O96" s="55"/>
      <c r="P96" s="150">
        <f t="shared" si="1"/>
        <v>0</v>
      </c>
      <c r="Q96" s="150">
        <v>0</v>
      </c>
      <c r="R96" s="150">
        <f t="shared" si="2"/>
        <v>0</v>
      </c>
      <c r="S96" s="150">
        <v>0</v>
      </c>
      <c r="T96" s="151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152</v>
      </c>
      <c r="AT96" s="152" t="s">
        <v>147</v>
      </c>
      <c r="AU96" s="152" t="s">
        <v>80</v>
      </c>
      <c r="AY96" s="19" t="s">
        <v>145</v>
      </c>
      <c r="BE96" s="153">
        <f t="shared" si="4"/>
        <v>0</v>
      </c>
      <c r="BF96" s="153">
        <f t="shared" si="5"/>
        <v>0</v>
      </c>
      <c r="BG96" s="153">
        <f t="shared" si="6"/>
        <v>0</v>
      </c>
      <c r="BH96" s="153">
        <f t="shared" si="7"/>
        <v>0</v>
      </c>
      <c r="BI96" s="153">
        <f t="shared" si="8"/>
        <v>0</v>
      </c>
      <c r="BJ96" s="19" t="s">
        <v>80</v>
      </c>
      <c r="BK96" s="153">
        <f t="shared" si="9"/>
        <v>0</v>
      </c>
      <c r="BL96" s="19" t="s">
        <v>152</v>
      </c>
      <c r="BM96" s="152" t="s">
        <v>282</v>
      </c>
    </row>
    <row r="97" spans="1:65" s="2" customFormat="1" ht="14.45" customHeight="1">
      <c r="A97" s="34"/>
      <c r="B97" s="140"/>
      <c r="C97" s="141" t="s">
        <v>72</v>
      </c>
      <c r="D97" s="141" t="s">
        <v>147</v>
      </c>
      <c r="E97" s="142" t="s">
        <v>2044</v>
      </c>
      <c r="F97" s="143" t="s">
        <v>2045</v>
      </c>
      <c r="G97" s="144" t="s">
        <v>1552</v>
      </c>
      <c r="H97" s="145">
        <v>2</v>
      </c>
      <c r="I97" s="146"/>
      <c r="J97" s="147">
        <f t="shared" si="0"/>
        <v>0</v>
      </c>
      <c r="K97" s="143" t="s">
        <v>3</v>
      </c>
      <c r="L97" s="35"/>
      <c r="M97" s="148" t="s">
        <v>3</v>
      </c>
      <c r="N97" s="149" t="s">
        <v>43</v>
      </c>
      <c r="O97" s="55"/>
      <c r="P97" s="150">
        <f t="shared" si="1"/>
        <v>0</v>
      </c>
      <c r="Q97" s="150">
        <v>0</v>
      </c>
      <c r="R97" s="150">
        <f t="shared" si="2"/>
        <v>0</v>
      </c>
      <c r="S97" s="150">
        <v>0</v>
      </c>
      <c r="T97" s="151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2" t="s">
        <v>152</v>
      </c>
      <c r="AT97" s="152" t="s">
        <v>147</v>
      </c>
      <c r="AU97" s="152" t="s">
        <v>80</v>
      </c>
      <c r="AY97" s="19" t="s">
        <v>145</v>
      </c>
      <c r="BE97" s="153">
        <f t="shared" si="4"/>
        <v>0</v>
      </c>
      <c r="BF97" s="153">
        <f t="shared" si="5"/>
        <v>0</v>
      </c>
      <c r="BG97" s="153">
        <f t="shared" si="6"/>
        <v>0</v>
      </c>
      <c r="BH97" s="153">
        <f t="shared" si="7"/>
        <v>0</v>
      </c>
      <c r="BI97" s="153">
        <f t="shared" si="8"/>
        <v>0</v>
      </c>
      <c r="BJ97" s="19" t="s">
        <v>80</v>
      </c>
      <c r="BK97" s="153">
        <f t="shared" si="9"/>
        <v>0</v>
      </c>
      <c r="BL97" s="19" t="s">
        <v>152</v>
      </c>
      <c r="BM97" s="152" t="s">
        <v>292</v>
      </c>
    </row>
    <row r="98" spans="1:65" s="2" customFormat="1" ht="14.45" customHeight="1">
      <c r="A98" s="34"/>
      <c r="B98" s="140"/>
      <c r="C98" s="141" t="s">
        <v>72</v>
      </c>
      <c r="D98" s="141" t="s">
        <v>147</v>
      </c>
      <c r="E98" s="142" t="s">
        <v>2046</v>
      </c>
      <c r="F98" s="143" t="s">
        <v>2047</v>
      </c>
      <c r="G98" s="144" t="s">
        <v>1552</v>
      </c>
      <c r="H98" s="145">
        <v>1</v>
      </c>
      <c r="I98" s="146"/>
      <c r="J98" s="147">
        <f t="shared" si="0"/>
        <v>0</v>
      </c>
      <c r="K98" s="143" t="s">
        <v>3</v>
      </c>
      <c r="L98" s="35"/>
      <c r="M98" s="148" t="s">
        <v>3</v>
      </c>
      <c r="N98" s="149" t="s">
        <v>43</v>
      </c>
      <c r="O98" s="55"/>
      <c r="P98" s="150">
        <f t="shared" si="1"/>
        <v>0</v>
      </c>
      <c r="Q98" s="150">
        <v>0</v>
      </c>
      <c r="R98" s="150">
        <f t="shared" si="2"/>
        <v>0</v>
      </c>
      <c r="S98" s="150">
        <v>0</v>
      </c>
      <c r="T98" s="151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152</v>
      </c>
      <c r="AT98" s="152" t="s">
        <v>147</v>
      </c>
      <c r="AU98" s="152" t="s">
        <v>80</v>
      </c>
      <c r="AY98" s="19" t="s">
        <v>145</v>
      </c>
      <c r="BE98" s="153">
        <f t="shared" si="4"/>
        <v>0</v>
      </c>
      <c r="BF98" s="153">
        <f t="shared" si="5"/>
        <v>0</v>
      </c>
      <c r="BG98" s="153">
        <f t="shared" si="6"/>
        <v>0</v>
      </c>
      <c r="BH98" s="153">
        <f t="shared" si="7"/>
        <v>0</v>
      </c>
      <c r="BI98" s="153">
        <f t="shared" si="8"/>
        <v>0</v>
      </c>
      <c r="BJ98" s="19" t="s">
        <v>80</v>
      </c>
      <c r="BK98" s="153">
        <f t="shared" si="9"/>
        <v>0</v>
      </c>
      <c r="BL98" s="19" t="s">
        <v>152</v>
      </c>
      <c r="BM98" s="152" t="s">
        <v>307</v>
      </c>
    </row>
    <row r="99" spans="1:65" s="2" customFormat="1" ht="24.2" customHeight="1">
      <c r="A99" s="34"/>
      <c r="B99" s="140"/>
      <c r="C99" s="141" t="s">
        <v>72</v>
      </c>
      <c r="D99" s="141" t="s">
        <v>147</v>
      </c>
      <c r="E99" s="142" t="s">
        <v>2048</v>
      </c>
      <c r="F99" s="143" t="s">
        <v>2049</v>
      </c>
      <c r="G99" s="144" t="s">
        <v>1552</v>
      </c>
      <c r="H99" s="145">
        <v>1</v>
      </c>
      <c r="I99" s="146"/>
      <c r="J99" s="147">
        <f t="shared" si="0"/>
        <v>0</v>
      </c>
      <c r="K99" s="143" t="s">
        <v>3</v>
      </c>
      <c r="L99" s="35"/>
      <c r="M99" s="148" t="s">
        <v>3</v>
      </c>
      <c r="N99" s="149" t="s">
        <v>43</v>
      </c>
      <c r="O99" s="55"/>
      <c r="P99" s="150">
        <f t="shared" si="1"/>
        <v>0</v>
      </c>
      <c r="Q99" s="150">
        <v>0</v>
      </c>
      <c r="R99" s="150">
        <f t="shared" si="2"/>
        <v>0</v>
      </c>
      <c r="S99" s="150">
        <v>0</v>
      </c>
      <c r="T99" s="151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2" t="s">
        <v>152</v>
      </c>
      <c r="AT99" s="152" t="s">
        <v>147</v>
      </c>
      <c r="AU99" s="152" t="s">
        <v>80</v>
      </c>
      <c r="AY99" s="19" t="s">
        <v>145</v>
      </c>
      <c r="BE99" s="153">
        <f t="shared" si="4"/>
        <v>0</v>
      </c>
      <c r="BF99" s="153">
        <f t="shared" si="5"/>
        <v>0</v>
      </c>
      <c r="BG99" s="153">
        <f t="shared" si="6"/>
        <v>0</v>
      </c>
      <c r="BH99" s="153">
        <f t="shared" si="7"/>
        <v>0</v>
      </c>
      <c r="BI99" s="153">
        <f t="shared" si="8"/>
        <v>0</v>
      </c>
      <c r="BJ99" s="19" t="s">
        <v>80</v>
      </c>
      <c r="BK99" s="153">
        <f t="shared" si="9"/>
        <v>0</v>
      </c>
      <c r="BL99" s="19" t="s">
        <v>152</v>
      </c>
      <c r="BM99" s="152" t="s">
        <v>319</v>
      </c>
    </row>
    <row r="100" spans="1:65" s="2" customFormat="1" ht="14.45" customHeight="1">
      <c r="A100" s="34"/>
      <c r="B100" s="140"/>
      <c r="C100" s="141" t="s">
        <v>72</v>
      </c>
      <c r="D100" s="141" t="s">
        <v>147</v>
      </c>
      <c r="E100" s="142" t="s">
        <v>2050</v>
      </c>
      <c r="F100" s="143" t="s">
        <v>2051</v>
      </c>
      <c r="G100" s="144" t="s">
        <v>1552</v>
      </c>
      <c r="H100" s="145">
        <v>1</v>
      </c>
      <c r="I100" s="146"/>
      <c r="J100" s="147">
        <f t="shared" si="0"/>
        <v>0</v>
      </c>
      <c r="K100" s="143" t="s">
        <v>3</v>
      </c>
      <c r="L100" s="35"/>
      <c r="M100" s="148" t="s">
        <v>3</v>
      </c>
      <c r="N100" s="149" t="s">
        <v>43</v>
      </c>
      <c r="O100" s="55"/>
      <c r="P100" s="150">
        <f t="shared" si="1"/>
        <v>0</v>
      </c>
      <c r="Q100" s="150">
        <v>0</v>
      </c>
      <c r="R100" s="150">
        <f t="shared" si="2"/>
        <v>0</v>
      </c>
      <c r="S100" s="150">
        <v>0</v>
      </c>
      <c r="T100" s="151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2" t="s">
        <v>152</v>
      </c>
      <c r="AT100" s="152" t="s">
        <v>147</v>
      </c>
      <c r="AU100" s="152" t="s">
        <v>80</v>
      </c>
      <c r="AY100" s="19" t="s">
        <v>145</v>
      </c>
      <c r="BE100" s="153">
        <f t="shared" si="4"/>
        <v>0</v>
      </c>
      <c r="BF100" s="153">
        <f t="shared" si="5"/>
        <v>0</v>
      </c>
      <c r="BG100" s="153">
        <f t="shared" si="6"/>
        <v>0</v>
      </c>
      <c r="BH100" s="153">
        <f t="shared" si="7"/>
        <v>0</v>
      </c>
      <c r="BI100" s="153">
        <f t="shared" si="8"/>
        <v>0</v>
      </c>
      <c r="BJ100" s="19" t="s">
        <v>80</v>
      </c>
      <c r="BK100" s="153">
        <f t="shared" si="9"/>
        <v>0</v>
      </c>
      <c r="BL100" s="19" t="s">
        <v>152</v>
      </c>
      <c r="BM100" s="152" t="s">
        <v>329</v>
      </c>
    </row>
    <row r="101" spans="1:65" s="2" customFormat="1" ht="14.45" customHeight="1">
      <c r="A101" s="34"/>
      <c r="B101" s="140"/>
      <c r="C101" s="141" t="s">
        <v>72</v>
      </c>
      <c r="D101" s="141" t="s">
        <v>147</v>
      </c>
      <c r="E101" s="142" t="s">
        <v>2052</v>
      </c>
      <c r="F101" s="143" t="s">
        <v>2053</v>
      </c>
      <c r="G101" s="144" t="s">
        <v>1552</v>
      </c>
      <c r="H101" s="145">
        <v>1</v>
      </c>
      <c r="I101" s="146"/>
      <c r="J101" s="147">
        <f t="shared" si="0"/>
        <v>0</v>
      </c>
      <c r="K101" s="143" t="s">
        <v>3</v>
      </c>
      <c r="L101" s="35"/>
      <c r="M101" s="148" t="s">
        <v>3</v>
      </c>
      <c r="N101" s="149" t="s">
        <v>43</v>
      </c>
      <c r="O101" s="55"/>
      <c r="P101" s="150">
        <f t="shared" si="1"/>
        <v>0</v>
      </c>
      <c r="Q101" s="150">
        <v>0</v>
      </c>
      <c r="R101" s="150">
        <f t="shared" si="2"/>
        <v>0</v>
      </c>
      <c r="S101" s="150">
        <v>0</v>
      </c>
      <c r="T101" s="151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152</v>
      </c>
      <c r="AT101" s="152" t="s">
        <v>147</v>
      </c>
      <c r="AU101" s="152" t="s">
        <v>80</v>
      </c>
      <c r="AY101" s="19" t="s">
        <v>145</v>
      </c>
      <c r="BE101" s="153">
        <f t="shared" si="4"/>
        <v>0</v>
      </c>
      <c r="BF101" s="153">
        <f t="shared" si="5"/>
        <v>0</v>
      </c>
      <c r="BG101" s="153">
        <f t="shared" si="6"/>
        <v>0</v>
      </c>
      <c r="BH101" s="153">
        <f t="shared" si="7"/>
        <v>0</v>
      </c>
      <c r="BI101" s="153">
        <f t="shared" si="8"/>
        <v>0</v>
      </c>
      <c r="BJ101" s="19" t="s">
        <v>80</v>
      </c>
      <c r="BK101" s="153">
        <f t="shared" si="9"/>
        <v>0</v>
      </c>
      <c r="BL101" s="19" t="s">
        <v>152</v>
      </c>
      <c r="BM101" s="152" t="s">
        <v>338</v>
      </c>
    </row>
    <row r="102" spans="1:47" s="2" customFormat="1" ht="19.5">
      <c r="A102" s="34"/>
      <c r="B102" s="35"/>
      <c r="C102" s="34"/>
      <c r="D102" s="155" t="s">
        <v>202</v>
      </c>
      <c r="E102" s="34"/>
      <c r="F102" s="171" t="s">
        <v>2054</v>
      </c>
      <c r="G102" s="34"/>
      <c r="H102" s="34"/>
      <c r="I102" s="172"/>
      <c r="J102" s="34"/>
      <c r="K102" s="34"/>
      <c r="L102" s="35"/>
      <c r="M102" s="173"/>
      <c r="N102" s="174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202</v>
      </c>
      <c r="AU102" s="19" t="s">
        <v>80</v>
      </c>
    </row>
    <row r="103" spans="1:65" s="2" customFormat="1" ht="14.45" customHeight="1">
      <c r="A103" s="34"/>
      <c r="B103" s="140"/>
      <c r="C103" s="141" t="s">
        <v>72</v>
      </c>
      <c r="D103" s="141" t="s">
        <v>147</v>
      </c>
      <c r="E103" s="142" t="s">
        <v>2055</v>
      </c>
      <c r="F103" s="143" t="s">
        <v>2056</v>
      </c>
      <c r="G103" s="144" t="s">
        <v>1552</v>
      </c>
      <c r="H103" s="145">
        <v>3</v>
      </c>
      <c r="I103" s="146"/>
      <c r="J103" s="147">
        <f>ROUND(I103*H103,2)</f>
        <v>0</v>
      </c>
      <c r="K103" s="143" t="s">
        <v>3</v>
      </c>
      <c r="L103" s="35"/>
      <c r="M103" s="148" t="s">
        <v>3</v>
      </c>
      <c r="N103" s="149" t="s">
        <v>43</v>
      </c>
      <c r="O103" s="55"/>
      <c r="P103" s="150">
        <f>O103*H103</f>
        <v>0</v>
      </c>
      <c r="Q103" s="150">
        <v>0</v>
      </c>
      <c r="R103" s="150">
        <f>Q103*H103</f>
        <v>0</v>
      </c>
      <c r="S103" s="150">
        <v>0</v>
      </c>
      <c r="T103" s="151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2" t="s">
        <v>152</v>
      </c>
      <c r="AT103" s="152" t="s">
        <v>147</v>
      </c>
      <c r="AU103" s="152" t="s">
        <v>80</v>
      </c>
      <c r="AY103" s="19" t="s">
        <v>145</v>
      </c>
      <c r="BE103" s="153">
        <f>IF(N103="základní",J103,0)</f>
        <v>0</v>
      </c>
      <c r="BF103" s="153">
        <f>IF(N103="snížená",J103,0)</f>
        <v>0</v>
      </c>
      <c r="BG103" s="153">
        <f>IF(N103="zákl. přenesená",J103,0)</f>
        <v>0</v>
      </c>
      <c r="BH103" s="153">
        <f>IF(N103="sníž. přenesená",J103,0)</f>
        <v>0</v>
      </c>
      <c r="BI103" s="153">
        <f>IF(N103="nulová",J103,0)</f>
        <v>0</v>
      </c>
      <c r="BJ103" s="19" t="s">
        <v>80</v>
      </c>
      <c r="BK103" s="153">
        <f>ROUND(I103*H103,2)</f>
        <v>0</v>
      </c>
      <c r="BL103" s="19" t="s">
        <v>152</v>
      </c>
      <c r="BM103" s="152" t="s">
        <v>347</v>
      </c>
    </row>
    <row r="104" spans="1:47" s="2" customFormat="1" ht="19.5">
      <c r="A104" s="34"/>
      <c r="B104" s="35"/>
      <c r="C104" s="34"/>
      <c r="D104" s="155" t="s">
        <v>202</v>
      </c>
      <c r="E104" s="34"/>
      <c r="F104" s="171" t="s">
        <v>2057</v>
      </c>
      <c r="G104" s="34"/>
      <c r="H104" s="34"/>
      <c r="I104" s="172"/>
      <c r="J104" s="34"/>
      <c r="K104" s="34"/>
      <c r="L104" s="35"/>
      <c r="M104" s="173"/>
      <c r="N104" s="174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202</v>
      </c>
      <c r="AU104" s="19" t="s">
        <v>80</v>
      </c>
    </row>
    <row r="105" spans="1:65" s="2" customFormat="1" ht="24.2" customHeight="1">
      <c r="A105" s="34"/>
      <c r="B105" s="140"/>
      <c r="C105" s="141" t="s">
        <v>72</v>
      </c>
      <c r="D105" s="141" t="s">
        <v>147</v>
      </c>
      <c r="E105" s="142" t="s">
        <v>2058</v>
      </c>
      <c r="F105" s="143" t="s">
        <v>2059</v>
      </c>
      <c r="G105" s="144" t="s">
        <v>1552</v>
      </c>
      <c r="H105" s="145">
        <v>2</v>
      </c>
      <c r="I105" s="146"/>
      <c r="J105" s="147">
        <f aca="true" t="shared" si="10" ref="J105:J115">ROUND(I105*H105,2)</f>
        <v>0</v>
      </c>
      <c r="K105" s="143" t="s">
        <v>3</v>
      </c>
      <c r="L105" s="35"/>
      <c r="M105" s="148" t="s">
        <v>3</v>
      </c>
      <c r="N105" s="149" t="s">
        <v>43</v>
      </c>
      <c r="O105" s="55"/>
      <c r="P105" s="150">
        <f aca="true" t="shared" si="11" ref="P105:P115">O105*H105</f>
        <v>0</v>
      </c>
      <c r="Q105" s="150">
        <v>0</v>
      </c>
      <c r="R105" s="150">
        <f aca="true" t="shared" si="12" ref="R105:R115">Q105*H105</f>
        <v>0</v>
      </c>
      <c r="S105" s="150">
        <v>0</v>
      </c>
      <c r="T105" s="151">
        <f aca="true" t="shared" si="13" ref="T105:T115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2" t="s">
        <v>152</v>
      </c>
      <c r="AT105" s="152" t="s">
        <v>147</v>
      </c>
      <c r="AU105" s="152" t="s">
        <v>80</v>
      </c>
      <c r="AY105" s="19" t="s">
        <v>145</v>
      </c>
      <c r="BE105" s="153">
        <f aca="true" t="shared" si="14" ref="BE105:BE115">IF(N105="základní",J105,0)</f>
        <v>0</v>
      </c>
      <c r="BF105" s="153">
        <f aca="true" t="shared" si="15" ref="BF105:BF115">IF(N105="snížená",J105,0)</f>
        <v>0</v>
      </c>
      <c r="BG105" s="153">
        <f aca="true" t="shared" si="16" ref="BG105:BG115">IF(N105="zákl. přenesená",J105,0)</f>
        <v>0</v>
      </c>
      <c r="BH105" s="153">
        <f aca="true" t="shared" si="17" ref="BH105:BH115">IF(N105="sníž. přenesená",J105,0)</f>
        <v>0</v>
      </c>
      <c r="BI105" s="153">
        <f aca="true" t="shared" si="18" ref="BI105:BI115">IF(N105="nulová",J105,0)</f>
        <v>0</v>
      </c>
      <c r="BJ105" s="19" t="s">
        <v>80</v>
      </c>
      <c r="BK105" s="153">
        <f aca="true" t="shared" si="19" ref="BK105:BK115">ROUND(I105*H105,2)</f>
        <v>0</v>
      </c>
      <c r="BL105" s="19" t="s">
        <v>152</v>
      </c>
      <c r="BM105" s="152" t="s">
        <v>358</v>
      </c>
    </row>
    <row r="106" spans="1:65" s="2" customFormat="1" ht="14.45" customHeight="1">
      <c r="A106" s="34"/>
      <c r="B106" s="140"/>
      <c r="C106" s="141" t="s">
        <v>72</v>
      </c>
      <c r="D106" s="141" t="s">
        <v>147</v>
      </c>
      <c r="E106" s="142" t="s">
        <v>2060</v>
      </c>
      <c r="F106" s="143" t="s">
        <v>2061</v>
      </c>
      <c r="G106" s="144" t="s">
        <v>1552</v>
      </c>
      <c r="H106" s="145">
        <v>3</v>
      </c>
      <c r="I106" s="146"/>
      <c r="J106" s="147">
        <f t="shared" si="10"/>
        <v>0</v>
      </c>
      <c r="K106" s="143" t="s">
        <v>3</v>
      </c>
      <c r="L106" s="35"/>
      <c r="M106" s="148" t="s">
        <v>3</v>
      </c>
      <c r="N106" s="149" t="s">
        <v>43</v>
      </c>
      <c r="O106" s="55"/>
      <c r="P106" s="150">
        <f t="shared" si="11"/>
        <v>0</v>
      </c>
      <c r="Q106" s="150">
        <v>0</v>
      </c>
      <c r="R106" s="150">
        <f t="shared" si="12"/>
        <v>0</v>
      </c>
      <c r="S106" s="150">
        <v>0</v>
      </c>
      <c r="T106" s="151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152</v>
      </c>
      <c r="AT106" s="152" t="s">
        <v>147</v>
      </c>
      <c r="AU106" s="152" t="s">
        <v>80</v>
      </c>
      <c r="AY106" s="19" t="s">
        <v>145</v>
      </c>
      <c r="BE106" s="153">
        <f t="shared" si="14"/>
        <v>0</v>
      </c>
      <c r="BF106" s="153">
        <f t="shared" si="15"/>
        <v>0</v>
      </c>
      <c r="BG106" s="153">
        <f t="shared" si="16"/>
        <v>0</v>
      </c>
      <c r="BH106" s="153">
        <f t="shared" si="17"/>
        <v>0</v>
      </c>
      <c r="BI106" s="153">
        <f t="shared" si="18"/>
        <v>0</v>
      </c>
      <c r="BJ106" s="19" t="s">
        <v>80</v>
      </c>
      <c r="BK106" s="153">
        <f t="shared" si="19"/>
        <v>0</v>
      </c>
      <c r="BL106" s="19" t="s">
        <v>152</v>
      </c>
      <c r="BM106" s="152" t="s">
        <v>581</v>
      </c>
    </row>
    <row r="107" spans="1:65" s="2" customFormat="1" ht="14.45" customHeight="1">
      <c r="A107" s="34"/>
      <c r="B107" s="140"/>
      <c r="C107" s="141" t="s">
        <v>72</v>
      </c>
      <c r="D107" s="141" t="s">
        <v>147</v>
      </c>
      <c r="E107" s="142" t="s">
        <v>2062</v>
      </c>
      <c r="F107" s="143" t="s">
        <v>2063</v>
      </c>
      <c r="G107" s="144" t="s">
        <v>1552</v>
      </c>
      <c r="H107" s="145">
        <v>1</v>
      </c>
      <c r="I107" s="146"/>
      <c r="J107" s="147">
        <f t="shared" si="10"/>
        <v>0</v>
      </c>
      <c r="K107" s="143" t="s">
        <v>3</v>
      </c>
      <c r="L107" s="35"/>
      <c r="M107" s="148" t="s">
        <v>3</v>
      </c>
      <c r="N107" s="149" t="s">
        <v>43</v>
      </c>
      <c r="O107" s="55"/>
      <c r="P107" s="150">
        <f t="shared" si="11"/>
        <v>0</v>
      </c>
      <c r="Q107" s="150">
        <v>0</v>
      </c>
      <c r="R107" s="150">
        <f t="shared" si="12"/>
        <v>0</v>
      </c>
      <c r="S107" s="150">
        <v>0</v>
      </c>
      <c r="T107" s="151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2" t="s">
        <v>152</v>
      </c>
      <c r="AT107" s="152" t="s">
        <v>147</v>
      </c>
      <c r="AU107" s="152" t="s">
        <v>80</v>
      </c>
      <c r="AY107" s="19" t="s">
        <v>145</v>
      </c>
      <c r="BE107" s="153">
        <f t="shared" si="14"/>
        <v>0</v>
      </c>
      <c r="BF107" s="153">
        <f t="shared" si="15"/>
        <v>0</v>
      </c>
      <c r="BG107" s="153">
        <f t="shared" si="16"/>
        <v>0</v>
      </c>
      <c r="BH107" s="153">
        <f t="shared" si="17"/>
        <v>0</v>
      </c>
      <c r="BI107" s="153">
        <f t="shared" si="18"/>
        <v>0</v>
      </c>
      <c r="BJ107" s="19" t="s">
        <v>80</v>
      </c>
      <c r="BK107" s="153">
        <f t="shared" si="19"/>
        <v>0</v>
      </c>
      <c r="BL107" s="19" t="s">
        <v>152</v>
      </c>
      <c r="BM107" s="152" t="s">
        <v>591</v>
      </c>
    </row>
    <row r="108" spans="1:65" s="2" customFormat="1" ht="14.45" customHeight="1">
      <c r="A108" s="34"/>
      <c r="B108" s="140"/>
      <c r="C108" s="141" t="s">
        <v>72</v>
      </c>
      <c r="D108" s="141" t="s">
        <v>147</v>
      </c>
      <c r="E108" s="142" t="s">
        <v>2064</v>
      </c>
      <c r="F108" s="143" t="s">
        <v>2065</v>
      </c>
      <c r="G108" s="144" t="s">
        <v>1552</v>
      </c>
      <c r="H108" s="145">
        <v>2</v>
      </c>
      <c r="I108" s="146"/>
      <c r="J108" s="147">
        <f t="shared" si="10"/>
        <v>0</v>
      </c>
      <c r="K108" s="143" t="s">
        <v>3</v>
      </c>
      <c r="L108" s="35"/>
      <c r="M108" s="148" t="s">
        <v>3</v>
      </c>
      <c r="N108" s="149" t="s">
        <v>43</v>
      </c>
      <c r="O108" s="55"/>
      <c r="P108" s="150">
        <f t="shared" si="11"/>
        <v>0</v>
      </c>
      <c r="Q108" s="150">
        <v>0</v>
      </c>
      <c r="R108" s="150">
        <f t="shared" si="12"/>
        <v>0</v>
      </c>
      <c r="S108" s="150">
        <v>0</v>
      </c>
      <c r="T108" s="151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2" t="s">
        <v>152</v>
      </c>
      <c r="AT108" s="152" t="s">
        <v>147</v>
      </c>
      <c r="AU108" s="152" t="s">
        <v>80</v>
      </c>
      <c r="AY108" s="19" t="s">
        <v>145</v>
      </c>
      <c r="BE108" s="153">
        <f t="shared" si="14"/>
        <v>0</v>
      </c>
      <c r="BF108" s="153">
        <f t="shared" si="15"/>
        <v>0</v>
      </c>
      <c r="BG108" s="153">
        <f t="shared" si="16"/>
        <v>0</v>
      </c>
      <c r="BH108" s="153">
        <f t="shared" si="17"/>
        <v>0</v>
      </c>
      <c r="BI108" s="153">
        <f t="shared" si="18"/>
        <v>0</v>
      </c>
      <c r="BJ108" s="19" t="s">
        <v>80</v>
      </c>
      <c r="BK108" s="153">
        <f t="shared" si="19"/>
        <v>0</v>
      </c>
      <c r="BL108" s="19" t="s">
        <v>152</v>
      </c>
      <c r="BM108" s="152" t="s">
        <v>600</v>
      </c>
    </row>
    <row r="109" spans="1:65" s="2" customFormat="1" ht="14.45" customHeight="1">
      <c r="A109" s="34"/>
      <c r="B109" s="140"/>
      <c r="C109" s="141" t="s">
        <v>72</v>
      </c>
      <c r="D109" s="141" t="s">
        <v>147</v>
      </c>
      <c r="E109" s="142" t="s">
        <v>2066</v>
      </c>
      <c r="F109" s="143" t="s">
        <v>2067</v>
      </c>
      <c r="G109" s="144" t="s">
        <v>251</v>
      </c>
      <c r="H109" s="145">
        <v>1</v>
      </c>
      <c r="I109" s="146"/>
      <c r="J109" s="147">
        <f t="shared" si="10"/>
        <v>0</v>
      </c>
      <c r="K109" s="143" t="s">
        <v>3</v>
      </c>
      <c r="L109" s="35"/>
      <c r="M109" s="148" t="s">
        <v>3</v>
      </c>
      <c r="N109" s="149" t="s">
        <v>43</v>
      </c>
      <c r="O109" s="55"/>
      <c r="P109" s="150">
        <f t="shared" si="11"/>
        <v>0</v>
      </c>
      <c r="Q109" s="150">
        <v>0</v>
      </c>
      <c r="R109" s="150">
        <f t="shared" si="12"/>
        <v>0</v>
      </c>
      <c r="S109" s="150">
        <v>0</v>
      </c>
      <c r="T109" s="151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152</v>
      </c>
      <c r="AT109" s="152" t="s">
        <v>147</v>
      </c>
      <c r="AU109" s="152" t="s">
        <v>80</v>
      </c>
      <c r="AY109" s="19" t="s">
        <v>145</v>
      </c>
      <c r="BE109" s="153">
        <f t="shared" si="14"/>
        <v>0</v>
      </c>
      <c r="BF109" s="153">
        <f t="shared" si="15"/>
        <v>0</v>
      </c>
      <c r="BG109" s="153">
        <f t="shared" si="16"/>
        <v>0</v>
      </c>
      <c r="BH109" s="153">
        <f t="shared" si="17"/>
        <v>0</v>
      </c>
      <c r="BI109" s="153">
        <f t="shared" si="18"/>
        <v>0</v>
      </c>
      <c r="BJ109" s="19" t="s">
        <v>80</v>
      </c>
      <c r="BK109" s="153">
        <f t="shared" si="19"/>
        <v>0</v>
      </c>
      <c r="BL109" s="19" t="s">
        <v>152</v>
      </c>
      <c r="BM109" s="152" t="s">
        <v>610</v>
      </c>
    </row>
    <row r="110" spans="1:65" s="2" customFormat="1" ht="14.45" customHeight="1">
      <c r="A110" s="34"/>
      <c r="B110" s="140"/>
      <c r="C110" s="141" t="s">
        <v>72</v>
      </c>
      <c r="D110" s="141" t="s">
        <v>147</v>
      </c>
      <c r="E110" s="142" t="s">
        <v>2068</v>
      </c>
      <c r="F110" s="143" t="s">
        <v>2069</v>
      </c>
      <c r="G110" s="144" t="s">
        <v>251</v>
      </c>
      <c r="H110" s="145">
        <v>1</v>
      </c>
      <c r="I110" s="146"/>
      <c r="J110" s="147">
        <f t="shared" si="10"/>
        <v>0</v>
      </c>
      <c r="K110" s="143" t="s">
        <v>3</v>
      </c>
      <c r="L110" s="35"/>
      <c r="M110" s="148" t="s">
        <v>3</v>
      </c>
      <c r="N110" s="149" t="s">
        <v>43</v>
      </c>
      <c r="O110" s="55"/>
      <c r="P110" s="150">
        <f t="shared" si="11"/>
        <v>0</v>
      </c>
      <c r="Q110" s="150">
        <v>0</v>
      </c>
      <c r="R110" s="150">
        <f t="shared" si="12"/>
        <v>0</v>
      </c>
      <c r="S110" s="150">
        <v>0</v>
      </c>
      <c r="T110" s="151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2" t="s">
        <v>152</v>
      </c>
      <c r="AT110" s="152" t="s">
        <v>147</v>
      </c>
      <c r="AU110" s="152" t="s">
        <v>80</v>
      </c>
      <c r="AY110" s="19" t="s">
        <v>145</v>
      </c>
      <c r="BE110" s="153">
        <f t="shared" si="14"/>
        <v>0</v>
      </c>
      <c r="BF110" s="153">
        <f t="shared" si="15"/>
        <v>0</v>
      </c>
      <c r="BG110" s="153">
        <f t="shared" si="16"/>
        <v>0</v>
      </c>
      <c r="BH110" s="153">
        <f t="shared" si="17"/>
        <v>0</v>
      </c>
      <c r="BI110" s="153">
        <f t="shared" si="18"/>
        <v>0</v>
      </c>
      <c r="BJ110" s="19" t="s">
        <v>80</v>
      </c>
      <c r="BK110" s="153">
        <f t="shared" si="19"/>
        <v>0</v>
      </c>
      <c r="BL110" s="19" t="s">
        <v>152</v>
      </c>
      <c r="BM110" s="152" t="s">
        <v>618</v>
      </c>
    </row>
    <row r="111" spans="1:65" s="2" customFormat="1" ht="14.45" customHeight="1">
      <c r="A111" s="34"/>
      <c r="B111" s="140"/>
      <c r="C111" s="141" t="s">
        <v>72</v>
      </c>
      <c r="D111" s="141" t="s">
        <v>147</v>
      </c>
      <c r="E111" s="142" t="s">
        <v>2070</v>
      </c>
      <c r="F111" s="143" t="s">
        <v>2071</v>
      </c>
      <c r="G111" s="144" t="s">
        <v>251</v>
      </c>
      <c r="H111" s="145">
        <v>1</v>
      </c>
      <c r="I111" s="146"/>
      <c r="J111" s="147">
        <f t="shared" si="10"/>
        <v>0</v>
      </c>
      <c r="K111" s="143" t="s">
        <v>3</v>
      </c>
      <c r="L111" s="35"/>
      <c r="M111" s="148" t="s">
        <v>3</v>
      </c>
      <c r="N111" s="149" t="s">
        <v>43</v>
      </c>
      <c r="O111" s="55"/>
      <c r="P111" s="150">
        <f t="shared" si="11"/>
        <v>0</v>
      </c>
      <c r="Q111" s="150">
        <v>0</v>
      </c>
      <c r="R111" s="150">
        <f t="shared" si="12"/>
        <v>0</v>
      </c>
      <c r="S111" s="150">
        <v>0</v>
      </c>
      <c r="T111" s="151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152</v>
      </c>
      <c r="AT111" s="152" t="s">
        <v>147</v>
      </c>
      <c r="AU111" s="152" t="s">
        <v>80</v>
      </c>
      <c r="AY111" s="19" t="s">
        <v>145</v>
      </c>
      <c r="BE111" s="153">
        <f t="shared" si="14"/>
        <v>0</v>
      </c>
      <c r="BF111" s="153">
        <f t="shared" si="15"/>
        <v>0</v>
      </c>
      <c r="BG111" s="153">
        <f t="shared" si="16"/>
        <v>0</v>
      </c>
      <c r="BH111" s="153">
        <f t="shared" si="17"/>
        <v>0</v>
      </c>
      <c r="BI111" s="153">
        <f t="shared" si="18"/>
        <v>0</v>
      </c>
      <c r="BJ111" s="19" t="s">
        <v>80</v>
      </c>
      <c r="BK111" s="153">
        <f t="shared" si="19"/>
        <v>0</v>
      </c>
      <c r="BL111" s="19" t="s">
        <v>152</v>
      </c>
      <c r="BM111" s="152" t="s">
        <v>628</v>
      </c>
    </row>
    <row r="112" spans="1:65" s="2" customFormat="1" ht="14.45" customHeight="1">
      <c r="A112" s="34"/>
      <c r="B112" s="140"/>
      <c r="C112" s="141" t="s">
        <v>72</v>
      </c>
      <c r="D112" s="141" t="s">
        <v>147</v>
      </c>
      <c r="E112" s="142" t="s">
        <v>2072</v>
      </c>
      <c r="F112" s="143" t="s">
        <v>2073</v>
      </c>
      <c r="G112" s="144" t="s">
        <v>1552</v>
      </c>
      <c r="H112" s="145">
        <v>1</v>
      </c>
      <c r="I112" s="146"/>
      <c r="J112" s="147">
        <f t="shared" si="10"/>
        <v>0</v>
      </c>
      <c r="K112" s="143" t="s">
        <v>3</v>
      </c>
      <c r="L112" s="35"/>
      <c r="M112" s="148" t="s">
        <v>3</v>
      </c>
      <c r="N112" s="149" t="s">
        <v>43</v>
      </c>
      <c r="O112" s="55"/>
      <c r="P112" s="150">
        <f t="shared" si="11"/>
        <v>0</v>
      </c>
      <c r="Q112" s="150">
        <v>0</v>
      </c>
      <c r="R112" s="150">
        <f t="shared" si="12"/>
        <v>0</v>
      </c>
      <c r="S112" s="150">
        <v>0</v>
      </c>
      <c r="T112" s="151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2" t="s">
        <v>152</v>
      </c>
      <c r="AT112" s="152" t="s">
        <v>147</v>
      </c>
      <c r="AU112" s="152" t="s">
        <v>80</v>
      </c>
      <c r="AY112" s="19" t="s">
        <v>145</v>
      </c>
      <c r="BE112" s="153">
        <f t="shared" si="14"/>
        <v>0</v>
      </c>
      <c r="BF112" s="153">
        <f t="shared" si="15"/>
        <v>0</v>
      </c>
      <c r="BG112" s="153">
        <f t="shared" si="16"/>
        <v>0</v>
      </c>
      <c r="BH112" s="153">
        <f t="shared" si="17"/>
        <v>0</v>
      </c>
      <c r="BI112" s="153">
        <f t="shared" si="18"/>
        <v>0</v>
      </c>
      <c r="BJ112" s="19" t="s">
        <v>80</v>
      </c>
      <c r="BK112" s="153">
        <f t="shared" si="19"/>
        <v>0</v>
      </c>
      <c r="BL112" s="19" t="s">
        <v>152</v>
      </c>
      <c r="BM112" s="152" t="s">
        <v>638</v>
      </c>
    </row>
    <row r="113" spans="1:65" s="2" customFormat="1" ht="14.45" customHeight="1">
      <c r="A113" s="34"/>
      <c r="B113" s="140"/>
      <c r="C113" s="141" t="s">
        <v>72</v>
      </c>
      <c r="D113" s="141" t="s">
        <v>147</v>
      </c>
      <c r="E113" s="142" t="s">
        <v>2074</v>
      </c>
      <c r="F113" s="143" t="s">
        <v>2075</v>
      </c>
      <c r="G113" s="144" t="s">
        <v>251</v>
      </c>
      <c r="H113" s="145">
        <v>1</v>
      </c>
      <c r="I113" s="146"/>
      <c r="J113" s="147">
        <f t="shared" si="10"/>
        <v>0</v>
      </c>
      <c r="K113" s="143" t="s">
        <v>3</v>
      </c>
      <c r="L113" s="35"/>
      <c r="M113" s="148" t="s">
        <v>3</v>
      </c>
      <c r="N113" s="149" t="s">
        <v>43</v>
      </c>
      <c r="O113" s="55"/>
      <c r="P113" s="150">
        <f t="shared" si="11"/>
        <v>0</v>
      </c>
      <c r="Q113" s="150">
        <v>0</v>
      </c>
      <c r="R113" s="150">
        <f t="shared" si="12"/>
        <v>0</v>
      </c>
      <c r="S113" s="150">
        <v>0</v>
      </c>
      <c r="T113" s="151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2" t="s">
        <v>152</v>
      </c>
      <c r="AT113" s="152" t="s">
        <v>147</v>
      </c>
      <c r="AU113" s="152" t="s">
        <v>80</v>
      </c>
      <c r="AY113" s="19" t="s">
        <v>145</v>
      </c>
      <c r="BE113" s="153">
        <f t="shared" si="14"/>
        <v>0</v>
      </c>
      <c r="BF113" s="153">
        <f t="shared" si="15"/>
        <v>0</v>
      </c>
      <c r="BG113" s="153">
        <f t="shared" si="16"/>
        <v>0</v>
      </c>
      <c r="BH113" s="153">
        <f t="shared" si="17"/>
        <v>0</v>
      </c>
      <c r="BI113" s="153">
        <f t="shared" si="18"/>
        <v>0</v>
      </c>
      <c r="BJ113" s="19" t="s">
        <v>80</v>
      </c>
      <c r="BK113" s="153">
        <f t="shared" si="19"/>
        <v>0</v>
      </c>
      <c r="BL113" s="19" t="s">
        <v>152</v>
      </c>
      <c r="BM113" s="152" t="s">
        <v>648</v>
      </c>
    </row>
    <row r="114" spans="1:65" s="2" customFormat="1" ht="14.45" customHeight="1">
      <c r="A114" s="34"/>
      <c r="B114" s="140"/>
      <c r="C114" s="141" t="s">
        <v>72</v>
      </c>
      <c r="D114" s="141" t="s">
        <v>147</v>
      </c>
      <c r="E114" s="142" t="s">
        <v>2076</v>
      </c>
      <c r="F114" s="143" t="s">
        <v>1587</v>
      </c>
      <c r="G114" s="144" t="s">
        <v>251</v>
      </c>
      <c r="H114" s="145">
        <v>1</v>
      </c>
      <c r="I114" s="146"/>
      <c r="J114" s="147">
        <f t="shared" si="10"/>
        <v>0</v>
      </c>
      <c r="K114" s="143" t="s">
        <v>3</v>
      </c>
      <c r="L114" s="35"/>
      <c r="M114" s="148" t="s">
        <v>3</v>
      </c>
      <c r="N114" s="149" t="s">
        <v>43</v>
      </c>
      <c r="O114" s="55"/>
      <c r="P114" s="150">
        <f t="shared" si="11"/>
        <v>0</v>
      </c>
      <c r="Q114" s="150">
        <v>0</v>
      </c>
      <c r="R114" s="150">
        <f t="shared" si="12"/>
        <v>0</v>
      </c>
      <c r="S114" s="150">
        <v>0</v>
      </c>
      <c r="T114" s="151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152</v>
      </c>
      <c r="AT114" s="152" t="s">
        <v>147</v>
      </c>
      <c r="AU114" s="152" t="s">
        <v>80</v>
      </c>
      <c r="AY114" s="19" t="s">
        <v>145</v>
      </c>
      <c r="BE114" s="153">
        <f t="shared" si="14"/>
        <v>0</v>
      </c>
      <c r="BF114" s="153">
        <f t="shared" si="15"/>
        <v>0</v>
      </c>
      <c r="BG114" s="153">
        <f t="shared" si="16"/>
        <v>0</v>
      </c>
      <c r="BH114" s="153">
        <f t="shared" si="17"/>
        <v>0</v>
      </c>
      <c r="BI114" s="153">
        <f t="shared" si="18"/>
        <v>0</v>
      </c>
      <c r="BJ114" s="19" t="s">
        <v>80</v>
      </c>
      <c r="BK114" s="153">
        <f t="shared" si="19"/>
        <v>0</v>
      </c>
      <c r="BL114" s="19" t="s">
        <v>152</v>
      </c>
      <c r="BM114" s="152" t="s">
        <v>658</v>
      </c>
    </row>
    <row r="115" spans="1:65" s="2" customFormat="1" ht="14.45" customHeight="1">
      <c r="A115" s="34"/>
      <c r="B115" s="140"/>
      <c r="C115" s="141" t="s">
        <v>72</v>
      </c>
      <c r="D115" s="141" t="s">
        <v>147</v>
      </c>
      <c r="E115" s="142" t="s">
        <v>2077</v>
      </c>
      <c r="F115" s="143" t="s">
        <v>1590</v>
      </c>
      <c r="G115" s="144" t="s">
        <v>251</v>
      </c>
      <c r="H115" s="145">
        <v>1</v>
      </c>
      <c r="I115" s="146"/>
      <c r="J115" s="147">
        <f t="shared" si="10"/>
        <v>0</v>
      </c>
      <c r="K115" s="143" t="s">
        <v>3</v>
      </c>
      <c r="L115" s="35"/>
      <c r="M115" s="148" t="s">
        <v>3</v>
      </c>
      <c r="N115" s="149" t="s">
        <v>43</v>
      </c>
      <c r="O115" s="55"/>
      <c r="P115" s="150">
        <f t="shared" si="11"/>
        <v>0</v>
      </c>
      <c r="Q115" s="150">
        <v>0</v>
      </c>
      <c r="R115" s="150">
        <f t="shared" si="12"/>
        <v>0</v>
      </c>
      <c r="S115" s="150">
        <v>0</v>
      </c>
      <c r="T115" s="151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2" t="s">
        <v>152</v>
      </c>
      <c r="AT115" s="152" t="s">
        <v>147</v>
      </c>
      <c r="AU115" s="152" t="s">
        <v>80</v>
      </c>
      <c r="AY115" s="19" t="s">
        <v>145</v>
      </c>
      <c r="BE115" s="153">
        <f t="shared" si="14"/>
        <v>0</v>
      </c>
      <c r="BF115" s="153">
        <f t="shared" si="15"/>
        <v>0</v>
      </c>
      <c r="BG115" s="153">
        <f t="shared" si="16"/>
        <v>0</v>
      </c>
      <c r="BH115" s="153">
        <f t="shared" si="17"/>
        <v>0</v>
      </c>
      <c r="BI115" s="153">
        <f t="shared" si="18"/>
        <v>0</v>
      </c>
      <c r="BJ115" s="19" t="s">
        <v>80</v>
      </c>
      <c r="BK115" s="153">
        <f t="shared" si="19"/>
        <v>0</v>
      </c>
      <c r="BL115" s="19" t="s">
        <v>152</v>
      </c>
      <c r="BM115" s="152" t="s">
        <v>666</v>
      </c>
    </row>
    <row r="116" spans="1:47" s="2" customFormat="1" ht="48.75">
      <c r="A116" s="34"/>
      <c r="B116" s="35"/>
      <c r="C116" s="34"/>
      <c r="D116" s="155" t="s">
        <v>202</v>
      </c>
      <c r="E116" s="34"/>
      <c r="F116" s="171" t="s">
        <v>1591</v>
      </c>
      <c r="G116" s="34"/>
      <c r="H116" s="34"/>
      <c r="I116" s="172"/>
      <c r="J116" s="34"/>
      <c r="K116" s="34"/>
      <c r="L116" s="35"/>
      <c r="M116" s="173"/>
      <c r="N116" s="174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202</v>
      </c>
      <c r="AU116" s="19" t="s">
        <v>80</v>
      </c>
    </row>
    <row r="117" spans="1:65" s="2" customFormat="1" ht="14.45" customHeight="1">
      <c r="A117" s="34"/>
      <c r="B117" s="140"/>
      <c r="C117" s="141" t="s">
        <v>72</v>
      </c>
      <c r="D117" s="141" t="s">
        <v>147</v>
      </c>
      <c r="E117" s="142" t="s">
        <v>2078</v>
      </c>
      <c r="F117" s="143" t="s">
        <v>2079</v>
      </c>
      <c r="G117" s="144" t="s">
        <v>251</v>
      </c>
      <c r="H117" s="145">
        <v>1</v>
      </c>
      <c r="I117" s="146"/>
      <c r="J117" s="147">
        <f>ROUND(I117*H117,2)</f>
        <v>0</v>
      </c>
      <c r="K117" s="143" t="s">
        <v>3</v>
      </c>
      <c r="L117" s="35"/>
      <c r="M117" s="148" t="s">
        <v>3</v>
      </c>
      <c r="N117" s="149" t="s">
        <v>43</v>
      </c>
      <c r="O117" s="55"/>
      <c r="P117" s="150">
        <f>O117*H117</f>
        <v>0</v>
      </c>
      <c r="Q117" s="150">
        <v>0</v>
      </c>
      <c r="R117" s="150">
        <f>Q117*H117</f>
        <v>0</v>
      </c>
      <c r="S117" s="150">
        <v>0</v>
      </c>
      <c r="T117" s="151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2" t="s">
        <v>152</v>
      </c>
      <c r="AT117" s="152" t="s">
        <v>147</v>
      </c>
      <c r="AU117" s="152" t="s">
        <v>80</v>
      </c>
      <c r="AY117" s="19" t="s">
        <v>145</v>
      </c>
      <c r="BE117" s="153">
        <f>IF(N117="základní",J117,0)</f>
        <v>0</v>
      </c>
      <c r="BF117" s="153">
        <f>IF(N117="snížená",J117,0)</f>
        <v>0</v>
      </c>
      <c r="BG117" s="153">
        <f>IF(N117="zákl. přenesená",J117,0)</f>
        <v>0</v>
      </c>
      <c r="BH117" s="153">
        <f>IF(N117="sníž. přenesená",J117,0)</f>
        <v>0</v>
      </c>
      <c r="BI117" s="153">
        <f>IF(N117="nulová",J117,0)</f>
        <v>0</v>
      </c>
      <c r="BJ117" s="19" t="s">
        <v>80</v>
      </c>
      <c r="BK117" s="153">
        <f>ROUND(I117*H117,2)</f>
        <v>0</v>
      </c>
      <c r="BL117" s="19" t="s">
        <v>152</v>
      </c>
      <c r="BM117" s="152" t="s">
        <v>676</v>
      </c>
    </row>
    <row r="118" spans="1:47" s="2" customFormat="1" ht="19.5">
      <c r="A118" s="34"/>
      <c r="B118" s="35"/>
      <c r="C118" s="34"/>
      <c r="D118" s="155" t="s">
        <v>202</v>
      </c>
      <c r="E118" s="34"/>
      <c r="F118" s="171" t="s">
        <v>2080</v>
      </c>
      <c r="G118" s="34"/>
      <c r="H118" s="34"/>
      <c r="I118" s="172"/>
      <c r="J118" s="34"/>
      <c r="K118" s="34"/>
      <c r="L118" s="35"/>
      <c r="M118" s="173"/>
      <c r="N118" s="174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202</v>
      </c>
      <c r="AU118" s="19" t="s">
        <v>80</v>
      </c>
    </row>
    <row r="119" spans="1:65" s="2" customFormat="1" ht="14.45" customHeight="1">
      <c r="A119" s="34"/>
      <c r="B119" s="140"/>
      <c r="C119" s="141" t="s">
        <v>72</v>
      </c>
      <c r="D119" s="141" t="s">
        <v>147</v>
      </c>
      <c r="E119" s="142" t="s">
        <v>2081</v>
      </c>
      <c r="F119" s="143" t="s">
        <v>1560</v>
      </c>
      <c r="G119" s="144" t="s">
        <v>251</v>
      </c>
      <c r="H119" s="145">
        <v>1</v>
      </c>
      <c r="I119" s="146"/>
      <c r="J119" s="147">
        <f>ROUND(I119*H119,2)</f>
        <v>0</v>
      </c>
      <c r="K119" s="143" t="s">
        <v>3</v>
      </c>
      <c r="L119" s="35"/>
      <c r="M119" s="148" t="s">
        <v>3</v>
      </c>
      <c r="N119" s="149" t="s">
        <v>43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152</v>
      </c>
      <c r="AT119" s="152" t="s">
        <v>147</v>
      </c>
      <c r="AU119" s="152" t="s">
        <v>80</v>
      </c>
      <c r="AY119" s="19" t="s">
        <v>145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80</v>
      </c>
      <c r="BK119" s="153">
        <f>ROUND(I119*H119,2)</f>
        <v>0</v>
      </c>
      <c r="BL119" s="19" t="s">
        <v>152</v>
      </c>
      <c r="BM119" s="152" t="s">
        <v>684</v>
      </c>
    </row>
    <row r="120" spans="1:65" s="2" customFormat="1" ht="14.45" customHeight="1">
      <c r="A120" s="34"/>
      <c r="B120" s="140"/>
      <c r="C120" s="141" t="s">
        <v>72</v>
      </c>
      <c r="D120" s="141" t="s">
        <v>147</v>
      </c>
      <c r="E120" s="142" t="s">
        <v>2082</v>
      </c>
      <c r="F120" s="143" t="s">
        <v>2083</v>
      </c>
      <c r="G120" s="144" t="s">
        <v>251</v>
      </c>
      <c r="H120" s="145">
        <v>1</v>
      </c>
      <c r="I120" s="146"/>
      <c r="J120" s="147">
        <f>ROUND(I120*H120,2)</f>
        <v>0</v>
      </c>
      <c r="K120" s="143" t="s">
        <v>3</v>
      </c>
      <c r="L120" s="35"/>
      <c r="M120" s="148" t="s">
        <v>3</v>
      </c>
      <c r="N120" s="149" t="s">
        <v>43</v>
      </c>
      <c r="O120" s="55"/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152</v>
      </c>
      <c r="AT120" s="152" t="s">
        <v>147</v>
      </c>
      <c r="AU120" s="152" t="s">
        <v>80</v>
      </c>
      <c r="AY120" s="19" t="s">
        <v>145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80</v>
      </c>
      <c r="BK120" s="153">
        <f>ROUND(I120*H120,2)</f>
        <v>0</v>
      </c>
      <c r="BL120" s="19" t="s">
        <v>152</v>
      </c>
      <c r="BM120" s="152" t="s">
        <v>696</v>
      </c>
    </row>
    <row r="121" spans="1:65" s="2" customFormat="1" ht="14.45" customHeight="1">
      <c r="A121" s="34"/>
      <c r="B121" s="140"/>
      <c r="C121" s="141" t="s">
        <v>72</v>
      </c>
      <c r="D121" s="141" t="s">
        <v>147</v>
      </c>
      <c r="E121" s="142" t="s">
        <v>2084</v>
      </c>
      <c r="F121" s="143" t="s">
        <v>2085</v>
      </c>
      <c r="G121" s="144" t="s">
        <v>251</v>
      </c>
      <c r="H121" s="145">
        <v>1</v>
      </c>
      <c r="I121" s="146"/>
      <c r="J121" s="147">
        <f>ROUND(I121*H121,2)</f>
        <v>0</v>
      </c>
      <c r="K121" s="143" t="s">
        <v>3</v>
      </c>
      <c r="L121" s="35"/>
      <c r="M121" s="148" t="s">
        <v>3</v>
      </c>
      <c r="N121" s="149" t="s">
        <v>43</v>
      </c>
      <c r="O121" s="55"/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2" t="s">
        <v>152</v>
      </c>
      <c r="AT121" s="152" t="s">
        <v>147</v>
      </c>
      <c r="AU121" s="152" t="s">
        <v>80</v>
      </c>
      <c r="AY121" s="19" t="s">
        <v>145</v>
      </c>
      <c r="BE121" s="153">
        <f>IF(N121="základní",J121,0)</f>
        <v>0</v>
      </c>
      <c r="BF121" s="153">
        <f>IF(N121="snížená",J121,0)</f>
        <v>0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9" t="s">
        <v>80</v>
      </c>
      <c r="BK121" s="153">
        <f>ROUND(I121*H121,2)</f>
        <v>0</v>
      </c>
      <c r="BL121" s="19" t="s">
        <v>152</v>
      </c>
      <c r="BM121" s="152" t="s">
        <v>709</v>
      </c>
    </row>
    <row r="122" spans="1:65" s="2" customFormat="1" ht="14.45" customHeight="1">
      <c r="A122" s="34"/>
      <c r="B122" s="140"/>
      <c r="C122" s="141" t="s">
        <v>72</v>
      </c>
      <c r="D122" s="141" t="s">
        <v>147</v>
      </c>
      <c r="E122" s="142" t="s">
        <v>2086</v>
      </c>
      <c r="F122" s="143" t="s">
        <v>2087</v>
      </c>
      <c r="G122" s="144" t="s">
        <v>251</v>
      </c>
      <c r="H122" s="145">
        <v>1</v>
      </c>
      <c r="I122" s="146"/>
      <c r="J122" s="147">
        <f>ROUND(I122*H122,2)</f>
        <v>0</v>
      </c>
      <c r="K122" s="143" t="s">
        <v>3</v>
      </c>
      <c r="L122" s="35"/>
      <c r="M122" s="148" t="s">
        <v>3</v>
      </c>
      <c r="N122" s="149" t="s">
        <v>43</v>
      </c>
      <c r="O122" s="55"/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2" t="s">
        <v>152</v>
      </c>
      <c r="AT122" s="152" t="s">
        <v>147</v>
      </c>
      <c r="AU122" s="152" t="s">
        <v>80</v>
      </c>
      <c r="AY122" s="19" t="s">
        <v>145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9" t="s">
        <v>80</v>
      </c>
      <c r="BK122" s="153">
        <f>ROUND(I122*H122,2)</f>
        <v>0</v>
      </c>
      <c r="BL122" s="19" t="s">
        <v>152</v>
      </c>
      <c r="BM122" s="152" t="s">
        <v>720</v>
      </c>
    </row>
    <row r="123" spans="1:65" s="2" customFormat="1" ht="14.45" customHeight="1">
      <c r="A123" s="34"/>
      <c r="B123" s="140"/>
      <c r="C123" s="141" t="s">
        <v>72</v>
      </c>
      <c r="D123" s="141" t="s">
        <v>147</v>
      </c>
      <c r="E123" s="142" t="s">
        <v>2088</v>
      </c>
      <c r="F123" s="143" t="s">
        <v>1563</v>
      </c>
      <c r="G123" s="144" t="s">
        <v>251</v>
      </c>
      <c r="H123" s="145">
        <v>1</v>
      </c>
      <c r="I123" s="146"/>
      <c r="J123" s="147">
        <f>ROUND(I123*H123,2)</f>
        <v>0</v>
      </c>
      <c r="K123" s="143" t="s">
        <v>3</v>
      </c>
      <c r="L123" s="35"/>
      <c r="M123" s="148" t="s">
        <v>3</v>
      </c>
      <c r="N123" s="149" t="s">
        <v>43</v>
      </c>
      <c r="O123" s="55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2" t="s">
        <v>152</v>
      </c>
      <c r="AT123" s="152" t="s">
        <v>147</v>
      </c>
      <c r="AU123" s="152" t="s">
        <v>80</v>
      </c>
      <c r="AY123" s="19" t="s">
        <v>145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9" t="s">
        <v>80</v>
      </c>
      <c r="BK123" s="153">
        <f>ROUND(I123*H123,2)</f>
        <v>0</v>
      </c>
      <c r="BL123" s="19" t="s">
        <v>152</v>
      </c>
      <c r="BM123" s="152" t="s">
        <v>733</v>
      </c>
    </row>
    <row r="124" spans="1:47" s="2" customFormat="1" ht="48.75">
      <c r="A124" s="34"/>
      <c r="B124" s="35"/>
      <c r="C124" s="34"/>
      <c r="D124" s="155" t="s">
        <v>202</v>
      </c>
      <c r="E124" s="34"/>
      <c r="F124" s="171" t="s">
        <v>2089</v>
      </c>
      <c r="G124" s="34"/>
      <c r="H124" s="34"/>
      <c r="I124" s="172"/>
      <c r="J124" s="34"/>
      <c r="K124" s="34"/>
      <c r="L124" s="35"/>
      <c r="M124" s="173"/>
      <c r="N124" s="174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202</v>
      </c>
      <c r="AU124" s="19" t="s">
        <v>80</v>
      </c>
    </row>
    <row r="125" spans="2:63" s="12" customFormat="1" ht="22.9" customHeight="1">
      <c r="B125" s="127"/>
      <c r="D125" s="128" t="s">
        <v>71</v>
      </c>
      <c r="E125" s="138" t="s">
        <v>82</v>
      </c>
      <c r="F125" s="138" t="s">
        <v>2043</v>
      </c>
      <c r="I125" s="130"/>
      <c r="J125" s="139">
        <f>BK125</f>
        <v>0</v>
      </c>
      <c r="L125" s="127"/>
      <c r="M125" s="132"/>
      <c r="N125" s="133"/>
      <c r="O125" s="133"/>
      <c r="P125" s="134">
        <f>P126+SUM(P127:P171)</f>
        <v>0</v>
      </c>
      <c r="Q125" s="133"/>
      <c r="R125" s="134">
        <f>R126+SUM(R127:R171)</f>
        <v>0</v>
      </c>
      <c r="S125" s="133"/>
      <c r="T125" s="135">
        <f>T126+SUM(T127:T171)</f>
        <v>0</v>
      </c>
      <c r="AR125" s="128" t="s">
        <v>80</v>
      </c>
      <c r="AT125" s="136" t="s">
        <v>71</v>
      </c>
      <c r="AU125" s="136" t="s">
        <v>80</v>
      </c>
      <c r="AY125" s="128" t="s">
        <v>145</v>
      </c>
      <c r="BK125" s="137">
        <f>BK126+SUM(BK127:BK171)</f>
        <v>0</v>
      </c>
    </row>
    <row r="126" spans="1:65" s="2" customFormat="1" ht="24.2" customHeight="1">
      <c r="A126" s="34"/>
      <c r="B126" s="140"/>
      <c r="C126" s="188" t="s">
        <v>80</v>
      </c>
      <c r="D126" s="188" t="s">
        <v>427</v>
      </c>
      <c r="E126" s="189" t="s">
        <v>2090</v>
      </c>
      <c r="F126" s="190" t="s">
        <v>2091</v>
      </c>
      <c r="G126" s="191" t="s">
        <v>1552</v>
      </c>
      <c r="H126" s="192">
        <v>1</v>
      </c>
      <c r="I126" s="193"/>
      <c r="J126" s="194">
        <f aca="true" t="shared" si="20" ref="J126:J170">ROUND(I126*H126,2)</f>
        <v>0</v>
      </c>
      <c r="K126" s="190" t="s">
        <v>3</v>
      </c>
      <c r="L126" s="195"/>
      <c r="M126" s="196" t="s">
        <v>3</v>
      </c>
      <c r="N126" s="197" t="s">
        <v>43</v>
      </c>
      <c r="O126" s="55"/>
      <c r="P126" s="150">
        <f aca="true" t="shared" si="21" ref="P126:P170">O126*H126</f>
        <v>0</v>
      </c>
      <c r="Q126" s="150">
        <v>0</v>
      </c>
      <c r="R126" s="150">
        <f aca="true" t="shared" si="22" ref="R126:R170">Q126*H126</f>
        <v>0</v>
      </c>
      <c r="S126" s="150">
        <v>0</v>
      </c>
      <c r="T126" s="151">
        <f aca="true" t="shared" si="23" ref="T126:T170"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2" t="s">
        <v>187</v>
      </c>
      <c r="AT126" s="152" t="s">
        <v>427</v>
      </c>
      <c r="AU126" s="152" t="s">
        <v>82</v>
      </c>
      <c r="AY126" s="19" t="s">
        <v>145</v>
      </c>
      <c r="BE126" s="153">
        <f aca="true" t="shared" si="24" ref="BE126:BE170">IF(N126="základní",J126,0)</f>
        <v>0</v>
      </c>
      <c r="BF126" s="153">
        <f aca="true" t="shared" si="25" ref="BF126:BF170">IF(N126="snížená",J126,0)</f>
        <v>0</v>
      </c>
      <c r="BG126" s="153">
        <f aca="true" t="shared" si="26" ref="BG126:BG170">IF(N126="zákl. přenesená",J126,0)</f>
        <v>0</v>
      </c>
      <c r="BH126" s="153">
        <f aca="true" t="shared" si="27" ref="BH126:BH170">IF(N126="sníž. přenesená",J126,0)</f>
        <v>0</v>
      </c>
      <c r="BI126" s="153">
        <f aca="true" t="shared" si="28" ref="BI126:BI170">IF(N126="nulová",J126,0)</f>
        <v>0</v>
      </c>
      <c r="BJ126" s="19" t="s">
        <v>80</v>
      </c>
      <c r="BK126" s="153">
        <f aca="true" t="shared" si="29" ref="BK126:BK170">ROUND(I126*H126,2)</f>
        <v>0</v>
      </c>
      <c r="BL126" s="19" t="s">
        <v>152</v>
      </c>
      <c r="BM126" s="152" t="s">
        <v>2092</v>
      </c>
    </row>
    <row r="127" spans="1:65" s="2" customFormat="1" ht="14.45" customHeight="1">
      <c r="A127" s="34"/>
      <c r="B127" s="140"/>
      <c r="C127" s="188" t="s">
        <v>82</v>
      </c>
      <c r="D127" s="188" t="s">
        <v>427</v>
      </c>
      <c r="E127" s="189" t="s">
        <v>2093</v>
      </c>
      <c r="F127" s="190" t="s">
        <v>2094</v>
      </c>
      <c r="G127" s="191" t="s">
        <v>1552</v>
      </c>
      <c r="H127" s="192">
        <v>1</v>
      </c>
      <c r="I127" s="193"/>
      <c r="J127" s="194">
        <f t="shared" si="20"/>
        <v>0</v>
      </c>
      <c r="K127" s="190" t="s">
        <v>3</v>
      </c>
      <c r="L127" s="195"/>
      <c r="M127" s="196" t="s">
        <v>3</v>
      </c>
      <c r="N127" s="197" t="s">
        <v>43</v>
      </c>
      <c r="O127" s="55"/>
      <c r="P127" s="150">
        <f t="shared" si="21"/>
        <v>0</v>
      </c>
      <c r="Q127" s="150">
        <v>0</v>
      </c>
      <c r="R127" s="150">
        <f t="shared" si="22"/>
        <v>0</v>
      </c>
      <c r="S127" s="150">
        <v>0</v>
      </c>
      <c r="T127" s="151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2" t="s">
        <v>187</v>
      </c>
      <c r="AT127" s="152" t="s">
        <v>427</v>
      </c>
      <c r="AU127" s="152" t="s">
        <v>82</v>
      </c>
      <c r="AY127" s="19" t="s">
        <v>145</v>
      </c>
      <c r="BE127" s="153">
        <f t="shared" si="24"/>
        <v>0</v>
      </c>
      <c r="BF127" s="153">
        <f t="shared" si="25"/>
        <v>0</v>
      </c>
      <c r="BG127" s="153">
        <f t="shared" si="26"/>
        <v>0</v>
      </c>
      <c r="BH127" s="153">
        <f t="shared" si="27"/>
        <v>0</v>
      </c>
      <c r="BI127" s="153">
        <f t="shared" si="28"/>
        <v>0</v>
      </c>
      <c r="BJ127" s="19" t="s">
        <v>80</v>
      </c>
      <c r="BK127" s="153">
        <f t="shared" si="29"/>
        <v>0</v>
      </c>
      <c r="BL127" s="19" t="s">
        <v>152</v>
      </c>
      <c r="BM127" s="152" t="s">
        <v>2095</v>
      </c>
    </row>
    <row r="128" spans="1:65" s="2" customFormat="1" ht="14.45" customHeight="1">
      <c r="A128" s="34"/>
      <c r="B128" s="140"/>
      <c r="C128" s="188" t="s">
        <v>160</v>
      </c>
      <c r="D128" s="188" t="s">
        <v>427</v>
      </c>
      <c r="E128" s="189" t="s">
        <v>2096</v>
      </c>
      <c r="F128" s="190" t="s">
        <v>2097</v>
      </c>
      <c r="G128" s="191" t="s">
        <v>1552</v>
      </c>
      <c r="H128" s="192">
        <v>1</v>
      </c>
      <c r="I128" s="193"/>
      <c r="J128" s="194">
        <f t="shared" si="20"/>
        <v>0</v>
      </c>
      <c r="K128" s="190" t="s">
        <v>3</v>
      </c>
      <c r="L128" s="195"/>
      <c r="M128" s="196" t="s">
        <v>3</v>
      </c>
      <c r="N128" s="197" t="s">
        <v>43</v>
      </c>
      <c r="O128" s="55"/>
      <c r="P128" s="150">
        <f t="shared" si="21"/>
        <v>0</v>
      </c>
      <c r="Q128" s="150">
        <v>0</v>
      </c>
      <c r="R128" s="150">
        <f t="shared" si="22"/>
        <v>0</v>
      </c>
      <c r="S128" s="150">
        <v>0</v>
      </c>
      <c r="T128" s="151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187</v>
      </c>
      <c r="AT128" s="152" t="s">
        <v>427</v>
      </c>
      <c r="AU128" s="152" t="s">
        <v>82</v>
      </c>
      <c r="AY128" s="19" t="s">
        <v>145</v>
      </c>
      <c r="BE128" s="153">
        <f t="shared" si="24"/>
        <v>0</v>
      </c>
      <c r="BF128" s="153">
        <f t="shared" si="25"/>
        <v>0</v>
      </c>
      <c r="BG128" s="153">
        <f t="shared" si="26"/>
        <v>0</v>
      </c>
      <c r="BH128" s="153">
        <f t="shared" si="27"/>
        <v>0</v>
      </c>
      <c r="BI128" s="153">
        <f t="shared" si="28"/>
        <v>0</v>
      </c>
      <c r="BJ128" s="19" t="s">
        <v>80</v>
      </c>
      <c r="BK128" s="153">
        <f t="shared" si="29"/>
        <v>0</v>
      </c>
      <c r="BL128" s="19" t="s">
        <v>152</v>
      </c>
      <c r="BM128" s="152" t="s">
        <v>2098</v>
      </c>
    </row>
    <row r="129" spans="1:65" s="2" customFormat="1" ht="14.45" customHeight="1">
      <c r="A129" s="34"/>
      <c r="B129" s="140"/>
      <c r="C129" s="188" t="s">
        <v>152</v>
      </c>
      <c r="D129" s="188" t="s">
        <v>427</v>
      </c>
      <c r="E129" s="189" t="s">
        <v>2099</v>
      </c>
      <c r="F129" s="190" t="s">
        <v>2100</v>
      </c>
      <c r="G129" s="191" t="s">
        <v>1552</v>
      </c>
      <c r="H129" s="192">
        <v>1</v>
      </c>
      <c r="I129" s="193"/>
      <c r="J129" s="194">
        <f t="shared" si="20"/>
        <v>0</v>
      </c>
      <c r="K129" s="190" t="s">
        <v>3</v>
      </c>
      <c r="L129" s="195"/>
      <c r="M129" s="196" t="s">
        <v>3</v>
      </c>
      <c r="N129" s="197" t="s">
        <v>43</v>
      </c>
      <c r="O129" s="55"/>
      <c r="P129" s="150">
        <f t="shared" si="21"/>
        <v>0</v>
      </c>
      <c r="Q129" s="150">
        <v>0</v>
      </c>
      <c r="R129" s="150">
        <f t="shared" si="22"/>
        <v>0</v>
      </c>
      <c r="S129" s="150">
        <v>0</v>
      </c>
      <c r="T129" s="151">
        <f t="shared" si="2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187</v>
      </c>
      <c r="AT129" s="152" t="s">
        <v>427</v>
      </c>
      <c r="AU129" s="152" t="s">
        <v>82</v>
      </c>
      <c r="AY129" s="19" t="s">
        <v>145</v>
      </c>
      <c r="BE129" s="153">
        <f t="shared" si="24"/>
        <v>0</v>
      </c>
      <c r="BF129" s="153">
        <f t="shared" si="25"/>
        <v>0</v>
      </c>
      <c r="BG129" s="153">
        <f t="shared" si="26"/>
        <v>0</v>
      </c>
      <c r="BH129" s="153">
        <f t="shared" si="27"/>
        <v>0</v>
      </c>
      <c r="BI129" s="153">
        <f t="shared" si="28"/>
        <v>0</v>
      </c>
      <c r="BJ129" s="19" t="s">
        <v>80</v>
      </c>
      <c r="BK129" s="153">
        <f t="shared" si="29"/>
        <v>0</v>
      </c>
      <c r="BL129" s="19" t="s">
        <v>152</v>
      </c>
      <c r="BM129" s="152" t="s">
        <v>2101</v>
      </c>
    </row>
    <row r="130" spans="1:65" s="2" customFormat="1" ht="14.45" customHeight="1">
      <c r="A130" s="34"/>
      <c r="B130" s="140"/>
      <c r="C130" s="188" t="s">
        <v>172</v>
      </c>
      <c r="D130" s="188" t="s">
        <v>427</v>
      </c>
      <c r="E130" s="189" t="s">
        <v>2102</v>
      </c>
      <c r="F130" s="190" t="s">
        <v>2103</v>
      </c>
      <c r="G130" s="191" t="s">
        <v>1552</v>
      </c>
      <c r="H130" s="192">
        <v>1</v>
      </c>
      <c r="I130" s="193"/>
      <c r="J130" s="194">
        <f t="shared" si="20"/>
        <v>0</v>
      </c>
      <c r="K130" s="190" t="s">
        <v>3</v>
      </c>
      <c r="L130" s="195"/>
      <c r="M130" s="196" t="s">
        <v>3</v>
      </c>
      <c r="N130" s="197" t="s">
        <v>43</v>
      </c>
      <c r="O130" s="55"/>
      <c r="P130" s="150">
        <f t="shared" si="21"/>
        <v>0</v>
      </c>
      <c r="Q130" s="150">
        <v>0</v>
      </c>
      <c r="R130" s="150">
        <f t="shared" si="22"/>
        <v>0</v>
      </c>
      <c r="S130" s="150">
        <v>0</v>
      </c>
      <c r="T130" s="151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2" t="s">
        <v>187</v>
      </c>
      <c r="AT130" s="152" t="s">
        <v>427</v>
      </c>
      <c r="AU130" s="152" t="s">
        <v>82</v>
      </c>
      <c r="AY130" s="19" t="s">
        <v>145</v>
      </c>
      <c r="BE130" s="153">
        <f t="shared" si="24"/>
        <v>0</v>
      </c>
      <c r="BF130" s="153">
        <f t="shared" si="25"/>
        <v>0</v>
      </c>
      <c r="BG130" s="153">
        <f t="shared" si="26"/>
        <v>0</v>
      </c>
      <c r="BH130" s="153">
        <f t="shared" si="27"/>
        <v>0</v>
      </c>
      <c r="BI130" s="153">
        <f t="shared" si="28"/>
        <v>0</v>
      </c>
      <c r="BJ130" s="19" t="s">
        <v>80</v>
      </c>
      <c r="BK130" s="153">
        <f t="shared" si="29"/>
        <v>0</v>
      </c>
      <c r="BL130" s="19" t="s">
        <v>152</v>
      </c>
      <c r="BM130" s="152" t="s">
        <v>2104</v>
      </c>
    </row>
    <row r="131" spans="1:65" s="2" customFormat="1" ht="14.45" customHeight="1">
      <c r="A131" s="34"/>
      <c r="B131" s="140"/>
      <c r="C131" s="188" t="s">
        <v>178</v>
      </c>
      <c r="D131" s="188" t="s">
        <v>427</v>
      </c>
      <c r="E131" s="189" t="s">
        <v>2105</v>
      </c>
      <c r="F131" s="190" t="s">
        <v>2106</v>
      </c>
      <c r="G131" s="191" t="s">
        <v>1552</v>
      </c>
      <c r="H131" s="192">
        <v>1</v>
      </c>
      <c r="I131" s="193"/>
      <c r="J131" s="194">
        <f t="shared" si="20"/>
        <v>0</v>
      </c>
      <c r="K131" s="190" t="s">
        <v>3</v>
      </c>
      <c r="L131" s="195"/>
      <c r="M131" s="196" t="s">
        <v>3</v>
      </c>
      <c r="N131" s="197" t="s">
        <v>43</v>
      </c>
      <c r="O131" s="55"/>
      <c r="P131" s="150">
        <f t="shared" si="21"/>
        <v>0</v>
      </c>
      <c r="Q131" s="150">
        <v>0</v>
      </c>
      <c r="R131" s="150">
        <f t="shared" si="22"/>
        <v>0</v>
      </c>
      <c r="S131" s="150">
        <v>0</v>
      </c>
      <c r="T131" s="151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187</v>
      </c>
      <c r="AT131" s="152" t="s">
        <v>427</v>
      </c>
      <c r="AU131" s="152" t="s">
        <v>82</v>
      </c>
      <c r="AY131" s="19" t="s">
        <v>145</v>
      </c>
      <c r="BE131" s="153">
        <f t="shared" si="24"/>
        <v>0</v>
      </c>
      <c r="BF131" s="153">
        <f t="shared" si="25"/>
        <v>0</v>
      </c>
      <c r="BG131" s="153">
        <f t="shared" si="26"/>
        <v>0</v>
      </c>
      <c r="BH131" s="153">
        <f t="shared" si="27"/>
        <v>0</v>
      </c>
      <c r="BI131" s="153">
        <f t="shared" si="28"/>
        <v>0</v>
      </c>
      <c r="BJ131" s="19" t="s">
        <v>80</v>
      </c>
      <c r="BK131" s="153">
        <f t="shared" si="29"/>
        <v>0</v>
      </c>
      <c r="BL131" s="19" t="s">
        <v>152</v>
      </c>
      <c r="BM131" s="152" t="s">
        <v>2107</v>
      </c>
    </row>
    <row r="132" spans="1:65" s="2" customFormat="1" ht="24.2" customHeight="1">
      <c r="A132" s="34"/>
      <c r="B132" s="140"/>
      <c r="C132" s="188" t="s">
        <v>183</v>
      </c>
      <c r="D132" s="188" t="s">
        <v>427</v>
      </c>
      <c r="E132" s="189" t="s">
        <v>2108</v>
      </c>
      <c r="F132" s="190" t="s">
        <v>2109</v>
      </c>
      <c r="G132" s="191" t="s">
        <v>1552</v>
      </c>
      <c r="H132" s="192">
        <v>2</v>
      </c>
      <c r="I132" s="193"/>
      <c r="J132" s="194">
        <f t="shared" si="20"/>
        <v>0</v>
      </c>
      <c r="K132" s="190" t="s">
        <v>3</v>
      </c>
      <c r="L132" s="195"/>
      <c r="M132" s="196" t="s">
        <v>3</v>
      </c>
      <c r="N132" s="197" t="s">
        <v>43</v>
      </c>
      <c r="O132" s="55"/>
      <c r="P132" s="150">
        <f t="shared" si="21"/>
        <v>0</v>
      </c>
      <c r="Q132" s="150">
        <v>0</v>
      </c>
      <c r="R132" s="150">
        <f t="shared" si="22"/>
        <v>0</v>
      </c>
      <c r="S132" s="150">
        <v>0</v>
      </c>
      <c r="T132" s="151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2" t="s">
        <v>187</v>
      </c>
      <c r="AT132" s="152" t="s">
        <v>427</v>
      </c>
      <c r="AU132" s="152" t="s">
        <v>82</v>
      </c>
      <c r="AY132" s="19" t="s">
        <v>145</v>
      </c>
      <c r="BE132" s="153">
        <f t="shared" si="24"/>
        <v>0</v>
      </c>
      <c r="BF132" s="153">
        <f t="shared" si="25"/>
        <v>0</v>
      </c>
      <c r="BG132" s="153">
        <f t="shared" si="26"/>
        <v>0</v>
      </c>
      <c r="BH132" s="153">
        <f t="shared" si="27"/>
        <v>0</v>
      </c>
      <c r="BI132" s="153">
        <f t="shared" si="28"/>
        <v>0</v>
      </c>
      <c r="BJ132" s="19" t="s">
        <v>80</v>
      </c>
      <c r="BK132" s="153">
        <f t="shared" si="29"/>
        <v>0</v>
      </c>
      <c r="BL132" s="19" t="s">
        <v>152</v>
      </c>
      <c r="BM132" s="152" t="s">
        <v>2110</v>
      </c>
    </row>
    <row r="133" spans="1:65" s="2" customFormat="1" ht="24.2" customHeight="1">
      <c r="A133" s="34"/>
      <c r="B133" s="140"/>
      <c r="C133" s="188" t="s">
        <v>187</v>
      </c>
      <c r="D133" s="188" t="s">
        <v>427</v>
      </c>
      <c r="E133" s="189" t="s">
        <v>2111</v>
      </c>
      <c r="F133" s="190" t="s">
        <v>2112</v>
      </c>
      <c r="G133" s="191" t="s">
        <v>1552</v>
      </c>
      <c r="H133" s="192">
        <v>1</v>
      </c>
      <c r="I133" s="193"/>
      <c r="J133" s="194">
        <f t="shared" si="20"/>
        <v>0</v>
      </c>
      <c r="K133" s="190" t="s">
        <v>3</v>
      </c>
      <c r="L133" s="195"/>
      <c r="M133" s="196" t="s">
        <v>3</v>
      </c>
      <c r="N133" s="197" t="s">
        <v>43</v>
      </c>
      <c r="O133" s="55"/>
      <c r="P133" s="150">
        <f t="shared" si="21"/>
        <v>0</v>
      </c>
      <c r="Q133" s="150">
        <v>0</v>
      </c>
      <c r="R133" s="150">
        <f t="shared" si="22"/>
        <v>0</v>
      </c>
      <c r="S133" s="150">
        <v>0</v>
      </c>
      <c r="T133" s="151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2" t="s">
        <v>187</v>
      </c>
      <c r="AT133" s="152" t="s">
        <v>427</v>
      </c>
      <c r="AU133" s="152" t="s">
        <v>82</v>
      </c>
      <c r="AY133" s="19" t="s">
        <v>145</v>
      </c>
      <c r="BE133" s="153">
        <f t="shared" si="24"/>
        <v>0</v>
      </c>
      <c r="BF133" s="153">
        <f t="shared" si="25"/>
        <v>0</v>
      </c>
      <c r="BG133" s="153">
        <f t="shared" si="26"/>
        <v>0</v>
      </c>
      <c r="BH133" s="153">
        <f t="shared" si="27"/>
        <v>0</v>
      </c>
      <c r="BI133" s="153">
        <f t="shared" si="28"/>
        <v>0</v>
      </c>
      <c r="BJ133" s="19" t="s">
        <v>80</v>
      </c>
      <c r="BK133" s="153">
        <f t="shared" si="29"/>
        <v>0</v>
      </c>
      <c r="BL133" s="19" t="s">
        <v>152</v>
      </c>
      <c r="BM133" s="152" t="s">
        <v>2113</v>
      </c>
    </row>
    <row r="134" spans="1:65" s="2" customFormat="1" ht="14.45" customHeight="1">
      <c r="A134" s="34"/>
      <c r="B134" s="140"/>
      <c r="C134" s="188" t="s">
        <v>192</v>
      </c>
      <c r="D134" s="188" t="s">
        <v>427</v>
      </c>
      <c r="E134" s="189" t="s">
        <v>2114</v>
      </c>
      <c r="F134" s="190" t="s">
        <v>2115</v>
      </c>
      <c r="G134" s="191" t="s">
        <v>1552</v>
      </c>
      <c r="H134" s="192">
        <v>1</v>
      </c>
      <c r="I134" s="193"/>
      <c r="J134" s="194">
        <f t="shared" si="20"/>
        <v>0</v>
      </c>
      <c r="K134" s="190" t="s">
        <v>3</v>
      </c>
      <c r="L134" s="195"/>
      <c r="M134" s="196" t="s">
        <v>3</v>
      </c>
      <c r="N134" s="197" t="s">
        <v>43</v>
      </c>
      <c r="O134" s="55"/>
      <c r="P134" s="150">
        <f t="shared" si="21"/>
        <v>0</v>
      </c>
      <c r="Q134" s="150">
        <v>0</v>
      </c>
      <c r="R134" s="150">
        <f t="shared" si="22"/>
        <v>0</v>
      </c>
      <c r="S134" s="150">
        <v>0</v>
      </c>
      <c r="T134" s="151">
        <f t="shared" si="2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187</v>
      </c>
      <c r="AT134" s="152" t="s">
        <v>427</v>
      </c>
      <c r="AU134" s="152" t="s">
        <v>82</v>
      </c>
      <c r="AY134" s="19" t="s">
        <v>145</v>
      </c>
      <c r="BE134" s="153">
        <f t="shared" si="24"/>
        <v>0</v>
      </c>
      <c r="BF134" s="153">
        <f t="shared" si="25"/>
        <v>0</v>
      </c>
      <c r="BG134" s="153">
        <f t="shared" si="26"/>
        <v>0</v>
      </c>
      <c r="BH134" s="153">
        <f t="shared" si="27"/>
        <v>0</v>
      </c>
      <c r="BI134" s="153">
        <f t="shared" si="28"/>
        <v>0</v>
      </c>
      <c r="BJ134" s="19" t="s">
        <v>80</v>
      </c>
      <c r="BK134" s="153">
        <f t="shared" si="29"/>
        <v>0</v>
      </c>
      <c r="BL134" s="19" t="s">
        <v>152</v>
      </c>
      <c r="BM134" s="152" t="s">
        <v>2116</v>
      </c>
    </row>
    <row r="135" spans="1:65" s="2" customFormat="1" ht="14.45" customHeight="1">
      <c r="A135" s="34"/>
      <c r="B135" s="140"/>
      <c r="C135" s="188" t="s">
        <v>198</v>
      </c>
      <c r="D135" s="188" t="s">
        <v>427</v>
      </c>
      <c r="E135" s="189" t="s">
        <v>2117</v>
      </c>
      <c r="F135" s="190" t="s">
        <v>2118</v>
      </c>
      <c r="G135" s="191" t="s">
        <v>1552</v>
      </c>
      <c r="H135" s="192">
        <v>5</v>
      </c>
      <c r="I135" s="193"/>
      <c r="J135" s="194">
        <f t="shared" si="20"/>
        <v>0</v>
      </c>
      <c r="K135" s="190" t="s">
        <v>3</v>
      </c>
      <c r="L135" s="195"/>
      <c r="M135" s="196" t="s">
        <v>3</v>
      </c>
      <c r="N135" s="197" t="s">
        <v>43</v>
      </c>
      <c r="O135" s="55"/>
      <c r="P135" s="150">
        <f t="shared" si="21"/>
        <v>0</v>
      </c>
      <c r="Q135" s="150">
        <v>0</v>
      </c>
      <c r="R135" s="150">
        <f t="shared" si="22"/>
        <v>0</v>
      </c>
      <c r="S135" s="150">
        <v>0</v>
      </c>
      <c r="T135" s="151">
        <f t="shared" si="2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2" t="s">
        <v>187</v>
      </c>
      <c r="AT135" s="152" t="s">
        <v>427</v>
      </c>
      <c r="AU135" s="152" t="s">
        <v>82</v>
      </c>
      <c r="AY135" s="19" t="s">
        <v>145</v>
      </c>
      <c r="BE135" s="153">
        <f t="shared" si="24"/>
        <v>0</v>
      </c>
      <c r="BF135" s="153">
        <f t="shared" si="25"/>
        <v>0</v>
      </c>
      <c r="BG135" s="153">
        <f t="shared" si="26"/>
        <v>0</v>
      </c>
      <c r="BH135" s="153">
        <f t="shared" si="27"/>
        <v>0</v>
      </c>
      <c r="BI135" s="153">
        <f t="shared" si="28"/>
        <v>0</v>
      </c>
      <c r="BJ135" s="19" t="s">
        <v>80</v>
      </c>
      <c r="BK135" s="153">
        <f t="shared" si="29"/>
        <v>0</v>
      </c>
      <c r="BL135" s="19" t="s">
        <v>152</v>
      </c>
      <c r="BM135" s="152" t="s">
        <v>2119</v>
      </c>
    </row>
    <row r="136" spans="1:65" s="2" customFormat="1" ht="24.2" customHeight="1">
      <c r="A136" s="34"/>
      <c r="B136" s="140"/>
      <c r="C136" s="188" t="s">
        <v>205</v>
      </c>
      <c r="D136" s="188" t="s">
        <v>427</v>
      </c>
      <c r="E136" s="189" t="s">
        <v>2120</v>
      </c>
      <c r="F136" s="190" t="s">
        <v>2121</v>
      </c>
      <c r="G136" s="191" t="s">
        <v>1552</v>
      </c>
      <c r="H136" s="192">
        <v>1</v>
      </c>
      <c r="I136" s="193"/>
      <c r="J136" s="194">
        <f t="shared" si="20"/>
        <v>0</v>
      </c>
      <c r="K136" s="190" t="s">
        <v>3</v>
      </c>
      <c r="L136" s="195"/>
      <c r="M136" s="196" t="s">
        <v>3</v>
      </c>
      <c r="N136" s="197" t="s">
        <v>43</v>
      </c>
      <c r="O136" s="55"/>
      <c r="P136" s="150">
        <f t="shared" si="21"/>
        <v>0</v>
      </c>
      <c r="Q136" s="150">
        <v>0</v>
      </c>
      <c r="R136" s="150">
        <f t="shared" si="22"/>
        <v>0</v>
      </c>
      <c r="S136" s="150">
        <v>0</v>
      </c>
      <c r="T136" s="151">
        <f t="shared" si="2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2" t="s">
        <v>187</v>
      </c>
      <c r="AT136" s="152" t="s">
        <v>427</v>
      </c>
      <c r="AU136" s="152" t="s">
        <v>82</v>
      </c>
      <c r="AY136" s="19" t="s">
        <v>145</v>
      </c>
      <c r="BE136" s="153">
        <f t="shared" si="24"/>
        <v>0</v>
      </c>
      <c r="BF136" s="153">
        <f t="shared" si="25"/>
        <v>0</v>
      </c>
      <c r="BG136" s="153">
        <f t="shared" si="26"/>
        <v>0</v>
      </c>
      <c r="BH136" s="153">
        <f t="shared" si="27"/>
        <v>0</v>
      </c>
      <c r="BI136" s="153">
        <f t="shared" si="28"/>
        <v>0</v>
      </c>
      <c r="BJ136" s="19" t="s">
        <v>80</v>
      </c>
      <c r="BK136" s="153">
        <f t="shared" si="29"/>
        <v>0</v>
      </c>
      <c r="BL136" s="19" t="s">
        <v>152</v>
      </c>
      <c r="BM136" s="152" t="s">
        <v>2122</v>
      </c>
    </row>
    <row r="137" spans="1:65" s="2" customFormat="1" ht="14.45" customHeight="1">
      <c r="A137" s="34"/>
      <c r="B137" s="140"/>
      <c r="C137" s="188" t="s">
        <v>210</v>
      </c>
      <c r="D137" s="188" t="s">
        <v>427</v>
      </c>
      <c r="E137" s="189" t="s">
        <v>2123</v>
      </c>
      <c r="F137" s="190" t="s">
        <v>2124</v>
      </c>
      <c r="G137" s="191" t="s">
        <v>1552</v>
      </c>
      <c r="H137" s="192">
        <v>1</v>
      </c>
      <c r="I137" s="193"/>
      <c r="J137" s="194">
        <f t="shared" si="20"/>
        <v>0</v>
      </c>
      <c r="K137" s="190" t="s">
        <v>3</v>
      </c>
      <c r="L137" s="195"/>
      <c r="M137" s="196" t="s">
        <v>3</v>
      </c>
      <c r="N137" s="197" t="s">
        <v>43</v>
      </c>
      <c r="O137" s="55"/>
      <c r="P137" s="150">
        <f t="shared" si="21"/>
        <v>0</v>
      </c>
      <c r="Q137" s="150">
        <v>0</v>
      </c>
      <c r="R137" s="150">
        <f t="shared" si="22"/>
        <v>0</v>
      </c>
      <c r="S137" s="150">
        <v>0</v>
      </c>
      <c r="T137" s="151">
        <f t="shared" si="2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187</v>
      </c>
      <c r="AT137" s="152" t="s">
        <v>427</v>
      </c>
      <c r="AU137" s="152" t="s">
        <v>82</v>
      </c>
      <c r="AY137" s="19" t="s">
        <v>145</v>
      </c>
      <c r="BE137" s="153">
        <f t="shared" si="24"/>
        <v>0</v>
      </c>
      <c r="BF137" s="153">
        <f t="shared" si="25"/>
        <v>0</v>
      </c>
      <c r="BG137" s="153">
        <f t="shared" si="26"/>
        <v>0</v>
      </c>
      <c r="BH137" s="153">
        <f t="shared" si="27"/>
        <v>0</v>
      </c>
      <c r="BI137" s="153">
        <f t="shared" si="28"/>
        <v>0</v>
      </c>
      <c r="BJ137" s="19" t="s">
        <v>80</v>
      </c>
      <c r="BK137" s="153">
        <f t="shared" si="29"/>
        <v>0</v>
      </c>
      <c r="BL137" s="19" t="s">
        <v>152</v>
      </c>
      <c r="BM137" s="152" t="s">
        <v>2125</v>
      </c>
    </row>
    <row r="138" spans="1:65" s="2" customFormat="1" ht="14.45" customHeight="1">
      <c r="A138" s="34"/>
      <c r="B138" s="140"/>
      <c r="C138" s="188" t="s">
        <v>222</v>
      </c>
      <c r="D138" s="188" t="s">
        <v>427</v>
      </c>
      <c r="E138" s="189" t="s">
        <v>2126</v>
      </c>
      <c r="F138" s="190" t="s">
        <v>2127</v>
      </c>
      <c r="G138" s="191" t="s">
        <v>1552</v>
      </c>
      <c r="H138" s="192">
        <v>1</v>
      </c>
      <c r="I138" s="193"/>
      <c r="J138" s="194">
        <f t="shared" si="20"/>
        <v>0</v>
      </c>
      <c r="K138" s="190" t="s">
        <v>3</v>
      </c>
      <c r="L138" s="195"/>
      <c r="M138" s="196" t="s">
        <v>3</v>
      </c>
      <c r="N138" s="197" t="s">
        <v>43</v>
      </c>
      <c r="O138" s="55"/>
      <c r="P138" s="150">
        <f t="shared" si="21"/>
        <v>0</v>
      </c>
      <c r="Q138" s="150">
        <v>0</v>
      </c>
      <c r="R138" s="150">
        <f t="shared" si="22"/>
        <v>0</v>
      </c>
      <c r="S138" s="150">
        <v>0</v>
      </c>
      <c r="T138" s="151">
        <f t="shared" si="2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2" t="s">
        <v>187</v>
      </c>
      <c r="AT138" s="152" t="s">
        <v>427</v>
      </c>
      <c r="AU138" s="152" t="s">
        <v>82</v>
      </c>
      <c r="AY138" s="19" t="s">
        <v>145</v>
      </c>
      <c r="BE138" s="153">
        <f t="shared" si="24"/>
        <v>0</v>
      </c>
      <c r="BF138" s="153">
        <f t="shared" si="25"/>
        <v>0</v>
      </c>
      <c r="BG138" s="153">
        <f t="shared" si="26"/>
        <v>0</v>
      </c>
      <c r="BH138" s="153">
        <f t="shared" si="27"/>
        <v>0</v>
      </c>
      <c r="BI138" s="153">
        <f t="shared" si="28"/>
        <v>0</v>
      </c>
      <c r="BJ138" s="19" t="s">
        <v>80</v>
      </c>
      <c r="BK138" s="153">
        <f t="shared" si="29"/>
        <v>0</v>
      </c>
      <c r="BL138" s="19" t="s">
        <v>152</v>
      </c>
      <c r="BM138" s="152" t="s">
        <v>2128</v>
      </c>
    </row>
    <row r="139" spans="1:65" s="2" customFormat="1" ht="24.2" customHeight="1">
      <c r="A139" s="34"/>
      <c r="B139" s="140"/>
      <c r="C139" s="188" t="s">
        <v>227</v>
      </c>
      <c r="D139" s="188" t="s">
        <v>427</v>
      </c>
      <c r="E139" s="189" t="s">
        <v>2129</v>
      </c>
      <c r="F139" s="190" t="s">
        <v>2130</v>
      </c>
      <c r="G139" s="191" t="s">
        <v>1552</v>
      </c>
      <c r="H139" s="192">
        <v>1</v>
      </c>
      <c r="I139" s="193"/>
      <c r="J139" s="194">
        <f t="shared" si="20"/>
        <v>0</v>
      </c>
      <c r="K139" s="190" t="s">
        <v>3</v>
      </c>
      <c r="L139" s="195"/>
      <c r="M139" s="196" t="s">
        <v>3</v>
      </c>
      <c r="N139" s="197" t="s">
        <v>43</v>
      </c>
      <c r="O139" s="55"/>
      <c r="P139" s="150">
        <f t="shared" si="21"/>
        <v>0</v>
      </c>
      <c r="Q139" s="150">
        <v>0</v>
      </c>
      <c r="R139" s="150">
        <f t="shared" si="22"/>
        <v>0</v>
      </c>
      <c r="S139" s="150">
        <v>0</v>
      </c>
      <c r="T139" s="151">
        <f t="shared" si="2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2" t="s">
        <v>187</v>
      </c>
      <c r="AT139" s="152" t="s">
        <v>427</v>
      </c>
      <c r="AU139" s="152" t="s">
        <v>82</v>
      </c>
      <c r="AY139" s="19" t="s">
        <v>145</v>
      </c>
      <c r="BE139" s="153">
        <f t="shared" si="24"/>
        <v>0</v>
      </c>
      <c r="BF139" s="153">
        <f t="shared" si="25"/>
        <v>0</v>
      </c>
      <c r="BG139" s="153">
        <f t="shared" si="26"/>
        <v>0</v>
      </c>
      <c r="BH139" s="153">
        <f t="shared" si="27"/>
        <v>0</v>
      </c>
      <c r="BI139" s="153">
        <f t="shared" si="28"/>
        <v>0</v>
      </c>
      <c r="BJ139" s="19" t="s">
        <v>80</v>
      </c>
      <c r="BK139" s="153">
        <f t="shared" si="29"/>
        <v>0</v>
      </c>
      <c r="BL139" s="19" t="s">
        <v>152</v>
      </c>
      <c r="BM139" s="152" t="s">
        <v>2131</v>
      </c>
    </row>
    <row r="140" spans="1:65" s="2" customFormat="1" ht="24.2" customHeight="1">
      <c r="A140" s="34"/>
      <c r="B140" s="140"/>
      <c r="C140" s="188" t="s">
        <v>9</v>
      </c>
      <c r="D140" s="188" t="s">
        <v>427</v>
      </c>
      <c r="E140" s="189" t="s">
        <v>2132</v>
      </c>
      <c r="F140" s="190" t="s">
        <v>2133</v>
      </c>
      <c r="G140" s="191" t="s">
        <v>1552</v>
      </c>
      <c r="H140" s="192">
        <v>1</v>
      </c>
      <c r="I140" s="193"/>
      <c r="J140" s="194">
        <f t="shared" si="20"/>
        <v>0</v>
      </c>
      <c r="K140" s="190" t="s">
        <v>3</v>
      </c>
      <c r="L140" s="195"/>
      <c r="M140" s="196" t="s">
        <v>3</v>
      </c>
      <c r="N140" s="197" t="s">
        <v>43</v>
      </c>
      <c r="O140" s="55"/>
      <c r="P140" s="150">
        <f t="shared" si="21"/>
        <v>0</v>
      </c>
      <c r="Q140" s="150">
        <v>0</v>
      </c>
      <c r="R140" s="150">
        <f t="shared" si="22"/>
        <v>0</v>
      </c>
      <c r="S140" s="150">
        <v>0</v>
      </c>
      <c r="T140" s="151">
        <f t="shared" si="2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2" t="s">
        <v>187</v>
      </c>
      <c r="AT140" s="152" t="s">
        <v>427</v>
      </c>
      <c r="AU140" s="152" t="s">
        <v>82</v>
      </c>
      <c r="AY140" s="19" t="s">
        <v>145</v>
      </c>
      <c r="BE140" s="153">
        <f t="shared" si="24"/>
        <v>0</v>
      </c>
      <c r="BF140" s="153">
        <f t="shared" si="25"/>
        <v>0</v>
      </c>
      <c r="BG140" s="153">
        <f t="shared" si="26"/>
        <v>0</v>
      </c>
      <c r="BH140" s="153">
        <f t="shared" si="27"/>
        <v>0</v>
      </c>
      <c r="BI140" s="153">
        <f t="shared" si="28"/>
        <v>0</v>
      </c>
      <c r="BJ140" s="19" t="s">
        <v>80</v>
      </c>
      <c r="BK140" s="153">
        <f t="shared" si="29"/>
        <v>0</v>
      </c>
      <c r="BL140" s="19" t="s">
        <v>152</v>
      </c>
      <c r="BM140" s="152" t="s">
        <v>2134</v>
      </c>
    </row>
    <row r="141" spans="1:65" s="2" customFormat="1" ht="14.45" customHeight="1">
      <c r="A141" s="34"/>
      <c r="B141" s="140"/>
      <c r="C141" s="188" t="s">
        <v>238</v>
      </c>
      <c r="D141" s="188" t="s">
        <v>427</v>
      </c>
      <c r="E141" s="189" t="s">
        <v>2135</v>
      </c>
      <c r="F141" s="190" t="s">
        <v>2136</v>
      </c>
      <c r="G141" s="191" t="s">
        <v>1552</v>
      </c>
      <c r="H141" s="192">
        <v>1</v>
      </c>
      <c r="I141" s="193"/>
      <c r="J141" s="194">
        <f t="shared" si="20"/>
        <v>0</v>
      </c>
      <c r="K141" s="190" t="s">
        <v>3</v>
      </c>
      <c r="L141" s="195"/>
      <c r="M141" s="196" t="s">
        <v>3</v>
      </c>
      <c r="N141" s="197" t="s">
        <v>43</v>
      </c>
      <c r="O141" s="55"/>
      <c r="P141" s="150">
        <f t="shared" si="21"/>
        <v>0</v>
      </c>
      <c r="Q141" s="150">
        <v>0</v>
      </c>
      <c r="R141" s="150">
        <f t="shared" si="22"/>
        <v>0</v>
      </c>
      <c r="S141" s="150">
        <v>0</v>
      </c>
      <c r="T141" s="151">
        <f t="shared" si="2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2" t="s">
        <v>187</v>
      </c>
      <c r="AT141" s="152" t="s">
        <v>427</v>
      </c>
      <c r="AU141" s="152" t="s">
        <v>82</v>
      </c>
      <c r="AY141" s="19" t="s">
        <v>145</v>
      </c>
      <c r="BE141" s="153">
        <f t="shared" si="24"/>
        <v>0</v>
      </c>
      <c r="BF141" s="153">
        <f t="shared" si="25"/>
        <v>0</v>
      </c>
      <c r="BG141" s="153">
        <f t="shared" si="26"/>
        <v>0</v>
      </c>
      <c r="BH141" s="153">
        <f t="shared" si="27"/>
        <v>0</v>
      </c>
      <c r="BI141" s="153">
        <f t="shared" si="28"/>
        <v>0</v>
      </c>
      <c r="BJ141" s="19" t="s">
        <v>80</v>
      </c>
      <c r="BK141" s="153">
        <f t="shared" si="29"/>
        <v>0</v>
      </c>
      <c r="BL141" s="19" t="s">
        <v>152</v>
      </c>
      <c r="BM141" s="152" t="s">
        <v>2137</v>
      </c>
    </row>
    <row r="142" spans="1:65" s="2" customFormat="1" ht="14.45" customHeight="1">
      <c r="A142" s="34"/>
      <c r="B142" s="140"/>
      <c r="C142" s="188" t="s">
        <v>243</v>
      </c>
      <c r="D142" s="188" t="s">
        <v>427</v>
      </c>
      <c r="E142" s="189" t="s">
        <v>2138</v>
      </c>
      <c r="F142" s="190" t="s">
        <v>2139</v>
      </c>
      <c r="G142" s="191" t="s">
        <v>1552</v>
      </c>
      <c r="H142" s="192">
        <v>2</v>
      </c>
      <c r="I142" s="193"/>
      <c r="J142" s="194">
        <f t="shared" si="20"/>
        <v>0</v>
      </c>
      <c r="K142" s="190" t="s">
        <v>3</v>
      </c>
      <c r="L142" s="195"/>
      <c r="M142" s="196" t="s">
        <v>3</v>
      </c>
      <c r="N142" s="197" t="s">
        <v>43</v>
      </c>
      <c r="O142" s="55"/>
      <c r="P142" s="150">
        <f t="shared" si="21"/>
        <v>0</v>
      </c>
      <c r="Q142" s="150">
        <v>0</v>
      </c>
      <c r="R142" s="150">
        <f t="shared" si="22"/>
        <v>0</v>
      </c>
      <c r="S142" s="150">
        <v>0</v>
      </c>
      <c r="T142" s="151">
        <f t="shared" si="2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2" t="s">
        <v>187</v>
      </c>
      <c r="AT142" s="152" t="s">
        <v>427</v>
      </c>
      <c r="AU142" s="152" t="s">
        <v>82</v>
      </c>
      <c r="AY142" s="19" t="s">
        <v>145</v>
      </c>
      <c r="BE142" s="153">
        <f t="shared" si="24"/>
        <v>0</v>
      </c>
      <c r="BF142" s="153">
        <f t="shared" si="25"/>
        <v>0</v>
      </c>
      <c r="BG142" s="153">
        <f t="shared" si="26"/>
        <v>0</v>
      </c>
      <c r="BH142" s="153">
        <f t="shared" si="27"/>
        <v>0</v>
      </c>
      <c r="BI142" s="153">
        <f t="shared" si="28"/>
        <v>0</v>
      </c>
      <c r="BJ142" s="19" t="s">
        <v>80</v>
      </c>
      <c r="BK142" s="153">
        <f t="shared" si="29"/>
        <v>0</v>
      </c>
      <c r="BL142" s="19" t="s">
        <v>152</v>
      </c>
      <c r="BM142" s="152" t="s">
        <v>2140</v>
      </c>
    </row>
    <row r="143" spans="1:65" s="2" customFormat="1" ht="24.2" customHeight="1">
      <c r="A143" s="34"/>
      <c r="B143" s="140"/>
      <c r="C143" s="188" t="s">
        <v>248</v>
      </c>
      <c r="D143" s="188" t="s">
        <v>427</v>
      </c>
      <c r="E143" s="189" t="s">
        <v>2141</v>
      </c>
      <c r="F143" s="190" t="s">
        <v>2142</v>
      </c>
      <c r="G143" s="191" t="s">
        <v>1552</v>
      </c>
      <c r="H143" s="192">
        <v>1</v>
      </c>
      <c r="I143" s="193"/>
      <c r="J143" s="194">
        <f t="shared" si="20"/>
        <v>0</v>
      </c>
      <c r="K143" s="190" t="s">
        <v>3</v>
      </c>
      <c r="L143" s="195"/>
      <c r="M143" s="196" t="s">
        <v>3</v>
      </c>
      <c r="N143" s="197" t="s">
        <v>43</v>
      </c>
      <c r="O143" s="55"/>
      <c r="P143" s="150">
        <f t="shared" si="21"/>
        <v>0</v>
      </c>
      <c r="Q143" s="150">
        <v>0</v>
      </c>
      <c r="R143" s="150">
        <f t="shared" si="22"/>
        <v>0</v>
      </c>
      <c r="S143" s="150">
        <v>0</v>
      </c>
      <c r="T143" s="151">
        <f t="shared" si="2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2" t="s">
        <v>187</v>
      </c>
      <c r="AT143" s="152" t="s">
        <v>427</v>
      </c>
      <c r="AU143" s="152" t="s">
        <v>82</v>
      </c>
      <c r="AY143" s="19" t="s">
        <v>145</v>
      </c>
      <c r="BE143" s="153">
        <f t="shared" si="24"/>
        <v>0</v>
      </c>
      <c r="BF143" s="153">
        <f t="shared" si="25"/>
        <v>0</v>
      </c>
      <c r="BG143" s="153">
        <f t="shared" si="26"/>
        <v>0</v>
      </c>
      <c r="BH143" s="153">
        <f t="shared" si="27"/>
        <v>0</v>
      </c>
      <c r="BI143" s="153">
        <f t="shared" si="28"/>
        <v>0</v>
      </c>
      <c r="BJ143" s="19" t="s">
        <v>80</v>
      </c>
      <c r="BK143" s="153">
        <f t="shared" si="29"/>
        <v>0</v>
      </c>
      <c r="BL143" s="19" t="s">
        <v>152</v>
      </c>
      <c r="BM143" s="152" t="s">
        <v>2143</v>
      </c>
    </row>
    <row r="144" spans="1:65" s="2" customFormat="1" ht="14.45" customHeight="1">
      <c r="A144" s="34"/>
      <c r="B144" s="140"/>
      <c r="C144" s="188" t="s">
        <v>264</v>
      </c>
      <c r="D144" s="188" t="s">
        <v>427</v>
      </c>
      <c r="E144" s="189" t="s">
        <v>2144</v>
      </c>
      <c r="F144" s="190" t="s">
        <v>2145</v>
      </c>
      <c r="G144" s="191" t="s">
        <v>1552</v>
      </c>
      <c r="H144" s="192">
        <v>1</v>
      </c>
      <c r="I144" s="193"/>
      <c r="J144" s="194">
        <f t="shared" si="20"/>
        <v>0</v>
      </c>
      <c r="K144" s="190" t="s">
        <v>3</v>
      </c>
      <c r="L144" s="195"/>
      <c r="M144" s="196" t="s">
        <v>3</v>
      </c>
      <c r="N144" s="197" t="s">
        <v>43</v>
      </c>
      <c r="O144" s="55"/>
      <c r="P144" s="150">
        <f t="shared" si="21"/>
        <v>0</v>
      </c>
      <c r="Q144" s="150">
        <v>0</v>
      </c>
      <c r="R144" s="150">
        <f t="shared" si="22"/>
        <v>0</v>
      </c>
      <c r="S144" s="150">
        <v>0</v>
      </c>
      <c r="T144" s="151">
        <f t="shared" si="2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2" t="s">
        <v>187</v>
      </c>
      <c r="AT144" s="152" t="s">
        <v>427</v>
      </c>
      <c r="AU144" s="152" t="s">
        <v>82</v>
      </c>
      <c r="AY144" s="19" t="s">
        <v>145</v>
      </c>
      <c r="BE144" s="153">
        <f t="shared" si="24"/>
        <v>0</v>
      </c>
      <c r="BF144" s="153">
        <f t="shared" si="25"/>
        <v>0</v>
      </c>
      <c r="BG144" s="153">
        <f t="shared" si="26"/>
        <v>0</v>
      </c>
      <c r="BH144" s="153">
        <f t="shared" si="27"/>
        <v>0</v>
      </c>
      <c r="BI144" s="153">
        <f t="shared" si="28"/>
        <v>0</v>
      </c>
      <c r="BJ144" s="19" t="s">
        <v>80</v>
      </c>
      <c r="BK144" s="153">
        <f t="shared" si="29"/>
        <v>0</v>
      </c>
      <c r="BL144" s="19" t="s">
        <v>152</v>
      </c>
      <c r="BM144" s="152" t="s">
        <v>2146</v>
      </c>
    </row>
    <row r="145" spans="1:65" s="2" customFormat="1" ht="24.2" customHeight="1">
      <c r="A145" s="34"/>
      <c r="B145" s="140"/>
      <c r="C145" s="188" t="s">
        <v>271</v>
      </c>
      <c r="D145" s="188" t="s">
        <v>427</v>
      </c>
      <c r="E145" s="189" t="s">
        <v>2147</v>
      </c>
      <c r="F145" s="190" t="s">
        <v>2148</v>
      </c>
      <c r="G145" s="191" t="s">
        <v>1552</v>
      </c>
      <c r="H145" s="192">
        <v>1</v>
      </c>
      <c r="I145" s="193"/>
      <c r="J145" s="194">
        <f t="shared" si="20"/>
        <v>0</v>
      </c>
      <c r="K145" s="190" t="s">
        <v>3</v>
      </c>
      <c r="L145" s="195"/>
      <c r="M145" s="196" t="s">
        <v>3</v>
      </c>
      <c r="N145" s="197" t="s">
        <v>43</v>
      </c>
      <c r="O145" s="55"/>
      <c r="P145" s="150">
        <f t="shared" si="21"/>
        <v>0</v>
      </c>
      <c r="Q145" s="150">
        <v>0</v>
      </c>
      <c r="R145" s="150">
        <f t="shared" si="22"/>
        <v>0</v>
      </c>
      <c r="S145" s="150">
        <v>0</v>
      </c>
      <c r="T145" s="151">
        <f t="shared" si="2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2" t="s">
        <v>187</v>
      </c>
      <c r="AT145" s="152" t="s">
        <v>427</v>
      </c>
      <c r="AU145" s="152" t="s">
        <v>82</v>
      </c>
      <c r="AY145" s="19" t="s">
        <v>145</v>
      </c>
      <c r="BE145" s="153">
        <f t="shared" si="24"/>
        <v>0</v>
      </c>
      <c r="BF145" s="153">
        <f t="shared" si="25"/>
        <v>0</v>
      </c>
      <c r="BG145" s="153">
        <f t="shared" si="26"/>
        <v>0</v>
      </c>
      <c r="BH145" s="153">
        <f t="shared" si="27"/>
        <v>0</v>
      </c>
      <c r="BI145" s="153">
        <f t="shared" si="28"/>
        <v>0</v>
      </c>
      <c r="BJ145" s="19" t="s">
        <v>80</v>
      </c>
      <c r="BK145" s="153">
        <f t="shared" si="29"/>
        <v>0</v>
      </c>
      <c r="BL145" s="19" t="s">
        <v>152</v>
      </c>
      <c r="BM145" s="152" t="s">
        <v>2149</v>
      </c>
    </row>
    <row r="146" spans="1:65" s="2" customFormat="1" ht="14.45" customHeight="1">
      <c r="A146" s="34"/>
      <c r="B146" s="140"/>
      <c r="C146" s="188" t="s">
        <v>8</v>
      </c>
      <c r="D146" s="188" t="s">
        <v>427</v>
      </c>
      <c r="E146" s="189" t="s">
        <v>2150</v>
      </c>
      <c r="F146" s="190" t="s">
        <v>2151</v>
      </c>
      <c r="G146" s="191" t="s">
        <v>1552</v>
      </c>
      <c r="H146" s="192">
        <v>1</v>
      </c>
      <c r="I146" s="193"/>
      <c r="J146" s="194">
        <f t="shared" si="20"/>
        <v>0</v>
      </c>
      <c r="K146" s="190" t="s">
        <v>3</v>
      </c>
      <c r="L146" s="195"/>
      <c r="M146" s="196" t="s">
        <v>3</v>
      </c>
      <c r="N146" s="197" t="s">
        <v>43</v>
      </c>
      <c r="O146" s="55"/>
      <c r="P146" s="150">
        <f t="shared" si="21"/>
        <v>0</v>
      </c>
      <c r="Q146" s="150">
        <v>0</v>
      </c>
      <c r="R146" s="150">
        <f t="shared" si="22"/>
        <v>0</v>
      </c>
      <c r="S146" s="150">
        <v>0</v>
      </c>
      <c r="T146" s="151">
        <f t="shared" si="2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2" t="s">
        <v>187</v>
      </c>
      <c r="AT146" s="152" t="s">
        <v>427</v>
      </c>
      <c r="AU146" s="152" t="s">
        <v>82</v>
      </c>
      <c r="AY146" s="19" t="s">
        <v>145</v>
      </c>
      <c r="BE146" s="153">
        <f t="shared" si="24"/>
        <v>0</v>
      </c>
      <c r="BF146" s="153">
        <f t="shared" si="25"/>
        <v>0</v>
      </c>
      <c r="BG146" s="153">
        <f t="shared" si="26"/>
        <v>0</v>
      </c>
      <c r="BH146" s="153">
        <f t="shared" si="27"/>
        <v>0</v>
      </c>
      <c r="BI146" s="153">
        <f t="shared" si="28"/>
        <v>0</v>
      </c>
      <c r="BJ146" s="19" t="s">
        <v>80</v>
      </c>
      <c r="BK146" s="153">
        <f t="shared" si="29"/>
        <v>0</v>
      </c>
      <c r="BL146" s="19" t="s">
        <v>152</v>
      </c>
      <c r="BM146" s="152" t="s">
        <v>2152</v>
      </c>
    </row>
    <row r="147" spans="1:65" s="2" customFormat="1" ht="14.45" customHeight="1">
      <c r="A147" s="34"/>
      <c r="B147" s="140"/>
      <c r="C147" s="188" t="s">
        <v>282</v>
      </c>
      <c r="D147" s="188" t="s">
        <v>427</v>
      </c>
      <c r="E147" s="189" t="s">
        <v>2153</v>
      </c>
      <c r="F147" s="190" t="s">
        <v>2154</v>
      </c>
      <c r="G147" s="191" t="s">
        <v>1552</v>
      </c>
      <c r="H147" s="192">
        <v>1</v>
      </c>
      <c r="I147" s="193"/>
      <c r="J147" s="194">
        <f t="shared" si="20"/>
        <v>0</v>
      </c>
      <c r="K147" s="190" t="s">
        <v>3</v>
      </c>
      <c r="L147" s="195"/>
      <c r="M147" s="196" t="s">
        <v>3</v>
      </c>
      <c r="N147" s="197" t="s">
        <v>43</v>
      </c>
      <c r="O147" s="55"/>
      <c r="P147" s="150">
        <f t="shared" si="21"/>
        <v>0</v>
      </c>
      <c r="Q147" s="150">
        <v>0</v>
      </c>
      <c r="R147" s="150">
        <f t="shared" si="22"/>
        <v>0</v>
      </c>
      <c r="S147" s="150">
        <v>0</v>
      </c>
      <c r="T147" s="151">
        <f t="shared" si="2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2" t="s">
        <v>187</v>
      </c>
      <c r="AT147" s="152" t="s">
        <v>427</v>
      </c>
      <c r="AU147" s="152" t="s">
        <v>82</v>
      </c>
      <c r="AY147" s="19" t="s">
        <v>145</v>
      </c>
      <c r="BE147" s="153">
        <f t="shared" si="24"/>
        <v>0</v>
      </c>
      <c r="BF147" s="153">
        <f t="shared" si="25"/>
        <v>0</v>
      </c>
      <c r="BG147" s="153">
        <f t="shared" si="26"/>
        <v>0</v>
      </c>
      <c r="BH147" s="153">
        <f t="shared" si="27"/>
        <v>0</v>
      </c>
      <c r="BI147" s="153">
        <f t="shared" si="28"/>
        <v>0</v>
      </c>
      <c r="BJ147" s="19" t="s">
        <v>80</v>
      </c>
      <c r="BK147" s="153">
        <f t="shared" si="29"/>
        <v>0</v>
      </c>
      <c r="BL147" s="19" t="s">
        <v>152</v>
      </c>
      <c r="BM147" s="152" t="s">
        <v>2155</v>
      </c>
    </row>
    <row r="148" spans="1:65" s="2" customFormat="1" ht="14.45" customHeight="1">
      <c r="A148" s="34"/>
      <c r="B148" s="140"/>
      <c r="C148" s="188" t="s">
        <v>288</v>
      </c>
      <c r="D148" s="188" t="s">
        <v>427</v>
      </c>
      <c r="E148" s="189" t="s">
        <v>2156</v>
      </c>
      <c r="F148" s="190" t="s">
        <v>2157</v>
      </c>
      <c r="G148" s="191" t="s">
        <v>1552</v>
      </c>
      <c r="H148" s="192">
        <v>1</v>
      </c>
      <c r="I148" s="193"/>
      <c r="J148" s="194">
        <f t="shared" si="20"/>
        <v>0</v>
      </c>
      <c r="K148" s="190" t="s">
        <v>3</v>
      </c>
      <c r="L148" s="195"/>
      <c r="M148" s="196" t="s">
        <v>3</v>
      </c>
      <c r="N148" s="197" t="s">
        <v>43</v>
      </c>
      <c r="O148" s="55"/>
      <c r="P148" s="150">
        <f t="shared" si="21"/>
        <v>0</v>
      </c>
      <c r="Q148" s="150">
        <v>0</v>
      </c>
      <c r="R148" s="150">
        <f t="shared" si="22"/>
        <v>0</v>
      </c>
      <c r="S148" s="150">
        <v>0</v>
      </c>
      <c r="T148" s="151">
        <f t="shared" si="2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2" t="s">
        <v>187</v>
      </c>
      <c r="AT148" s="152" t="s">
        <v>427</v>
      </c>
      <c r="AU148" s="152" t="s">
        <v>82</v>
      </c>
      <c r="AY148" s="19" t="s">
        <v>145</v>
      </c>
      <c r="BE148" s="153">
        <f t="shared" si="24"/>
        <v>0</v>
      </c>
      <c r="BF148" s="153">
        <f t="shared" si="25"/>
        <v>0</v>
      </c>
      <c r="BG148" s="153">
        <f t="shared" si="26"/>
        <v>0</v>
      </c>
      <c r="BH148" s="153">
        <f t="shared" si="27"/>
        <v>0</v>
      </c>
      <c r="BI148" s="153">
        <f t="shared" si="28"/>
        <v>0</v>
      </c>
      <c r="BJ148" s="19" t="s">
        <v>80</v>
      </c>
      <c r="BK148" s="153">
        <f t="shared" si="29"/>
        <v>0</v>
      </c>
      <c r="BL148" s="19" t="s">
        <v>152</v>
      </c>
      <c r="BM148" s="152" t="s">
        <v>2158</v>
      </c>
    </row>
    <row r="149" spans="1:65" s="2" customFormat="1" ht="14.45" customHeight="1">
      <c r="A149" s="34"/>
      <c r="B149" s="140"/>
      <c r="C149" s="188" t="s">
        <v>292</v>
      </c>
      <c r="D149" s="188" t="s">
        <v>427</v>
      </c>
      <c r="E149" s="189" t="s">
        <v>2159</v>
      </c>
      <c r="F149" s="190" t="s">
        <v>2160</v>
      </c>
      <c r="G149" s="191" t="s">
        <v>1552</v>
      </c>
      <c r="H149" s="192">
        <v>3</v>
      </c>
      <c r="I149" s="193"/>
      <c r="J149" s="194">
        <f t="shared" si="20"/>
        <v>0</v>
      </c>
      <c r="K149" s="190" t="s">
        <v>3</v>
      </c>
      <c r="L149" s="195"/>
      <c r="M149" s="196" t="s">
        <v>3</v>
      </c>
      <c r="N149" s="197" t="s">
        <v>43</v>
      </c>
      <c r="O149" s="55"/>
      <c r="P149" s="150">
        <f t="shared" si="21"/>
        <v>0</v>
      </c>
      <c r="Q149" s="150">
        <v>0</v>
      </c>
      <c r="R149" s="150">
        <f t="shared" si="22"/>
        <v>0</v>
      </c>
      <c r="S149" s="150">
        <v>0</v>
      </c>
      <c r="T149" s="151">
        <f t="shared" si="2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2" t="s">
        <v>187</v>
      </c>
      <c r="AT149" s="152" t="s">
        <v>427</v>
      </c>
      <c r="AU149" s="152" t="s">
        <v>82</v>
      </c>
      <c r="AY149" s="19" t="s">
        <v>145</v>
      </c>
      <c r="BE149" s="153">
        <f t="shared" si="24"/>
        <v>0</v>
      </c>
      <c r="BF149" s="153">
        <f t="shared" si="25"/>
        <v>0</v>
      </c>
      <c r="BG149" s="153">
        <f t="shared" si="26"/>
        <v>0</v>
      </c>
      <c r="BH149" s="153">
        <f t="shared" si="27"/>
        <v>0</v>
      </c>
      <c r="BI149" s="153">
        <f t="shared" si="28"/>
        <v>0</v>
      </c>
      <c r="BJ149" s="19" t="s">
        <v>80</v>
      </c>
      <c r="BK149" s="153">
        <f t="shared" si="29"/>
        <v>0</v>
      </c>
      <c r="BL149" s="19" t="s">
        <v>152</v>
      </c>
      <c r="BM149" s="152" t="s">
        <v>2161</v>
      </c>
    </row>
    <row r="150" spans="1:65" s="2" customFormat="1" ht="14.45" customHeight="1">
      <c r="A150" s="34"/>
      <c r="B150" s="140"/>
      <c r="C150" s="188" t="s">
        <v>300</v>
      </c>
      <c r="D150" s="188" t="s">
        <v>427</v>
      </c>
      <c r="E150" s="189" t="s">
        <v>2162</v>
      </c>
      <c r="F150" s="190" t="s">
        <v>2163</v>
      </c>
      <c r="G150" s="191" t="s">
        <v>1552</v>
      </c>
      <c r="H150" s="192">
        <v>1</v>
      </c>
      <c r="I150" s="193"/>
      <c r="J150" s="194">
        <f t="shared" si="20"/>
        <v>0</v>
      </c>
      <c r="K150" s="190" t="s">
        <v>3</v>
      </c>
      <c r="L150" s="195"/>
      <c r="M150" s="196" t="s">
        <v>3</v>
      </c>
      <c r="N150" s="197" t="s">
        <v>43</v>
      </c>
      <c r="O150" s="55"/>
      <c r="P150" s="150">
        <f t="shared" si="21"/>
        <v>0</v>
      </c>
      <c r="Q150" s="150">
        <v>0</v>
      </c>
      <c r="R150" s="150">
        <f t="shared" si="22"/>
        <v>0</v>
      </c>
      <c r="S150" s="150">
        <v>0</v>
      </c>
      <c r="T150" s="151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2" t="s">
        <v>187</v>
      </c>
      <c r="AT150" s="152" t="s">
        <v>427</v>
      </c>
      <c r="AU150" s="152" t="s">
        <v>82</v>
      </c>
      <c r="AY150" s="19" t="s">
        <v>145</v>
      </c>
      <c r="BE150" s="153">
        <f t="shared" si="24"/>
        <v>0</v>
      </c>
      <c r="BF150" s="153">
        <f t="shared" si="25"/>
        <v>0</v>
      </c>
      <c r="BG150" s="153">
        <f t="shared" si="26"/>
        <v>0</v>
      </c>
      <c r="BH150" s="153">
        <f t="shared" si="27"/>
        <v>0</v>
      </c>
      <c r="BI150" s="153">
        <f t="shared" si="28"/>
        <v>0</v>
      </c>
      <c r="BJ150" s="19" t="s">
        <v>80</v>
      </c>
      <c r="BK150" s="153">
        <f t="shared" si="29"/>
        <v>0</v>
      </c>
      <c r="BL150" s="19" t="s">
        <v>152</v>
      </c>
      <c r="BM150" s="152" t="s">
        <v>2164</v>
      </c>
    </row>
    <row r="151" spans="1:65" s="2" customFormat="1" ht="14.45" customHeight="1">
      <c r="A151" s="34"/>
      <c r="B151" s="140"/>
      <c r="C151" s="188" t="s">
        <v>307</v>
      </c>
      <c r="D151" s="188" t="s">
        <v>427</v>
      </c>
      <c r="E151" s="189" t="s">
        <v>2165</v>
      </c>
      <c r="F151" s="190" t="s">
        <v>2166</v>
      </c>
      <c r="G151" s="191" t="s">
        <v>1552</v>
      </c>
      <c r="H151" s="192">
        <v>1</v>
      </c>
      <c r="I151" s="193"/>
      <c r="J151" s="194">
        <f t="shared" si="20"/>
        <v>0</v>
      </c>
      <c r="K151" s="190" t="s">
        <v>3</v>
      </c>
      <c r="L151" s="195"/>
      <c r="M151" s="196" t="s">
        <v>3</v>
      </c>
      <c r="N151" s="197" t="s">
        <v>43</v>
      </c>
      <c r="O151" s="55"/>
      <c r="P151" s="150">
        <f t="shared" si="21"/>
        <v>0</v>
      </c>
      <c r="Q151" s="150">
        <v>0</v>
      </c>
      <c r="R151" s="150">
        <f t="shared" si="22"/>
        <v>0</v>
      </c>
      <c r="S151" s="150">
        <v>0</v>
      </c>
      <c r="T151" s="151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2" t="s">
        <v>187</v>
      </c>
      <c r="AT151" s="152" t="s">
        <v>427</v>
      </c>
      <c r="AU151" s="152" t="s">
        <v>82</v>
      </c>
      <c r="AY151" s="19" t="s">
        <v>145</v>
      </c>
      <c r="BE151" s="153">
        <f t="shared" si="24"/>
        <v>0</v>
      </c>
      <c r="BF151" s="153">
        <f t="shared" si="25"/>
        <v>0</v>
      </c>
      <c r="BG151" s="153">
        <f t="shared" si="26"/>
        <v>0</v>
      </c>
      <c r="BH151" s="153">
        <f t="shared" si="27"/>
        <v>0</v>
      </c>
      <c r="BI151" s="153">
        <f t="shared" si="28"/>
        <v>0</v>
      </c>
      <c r="BJ151" s="19" t="s">
        <v>80</v>
      </c>
      <c r="BK151" s="153">
        <f t="shared" si="29"/>
        <v>0</v>
      </c>
      <c r="BL151" s="19" t="s">
        <v>152</v>
      </c>
      <c r="BM151" s="152" t="s">
        <v>2167</v>
      </c>
    </row>
    <row r="152" spans="1:65" s="2" customFormat="1" ht="14.45" customHeight="1">
      <c r="A152" s="34"/>
      <c r="B152" s="140"/>
      <c r="C152" s="188" t="s">
        <v>312</v>
      </c>
      <c r="D152" s="188" t="s">
        <v>427</v>
      </c>
      <c r="E152" s="189" t="s">
        <v>2168</v>
      </c>
      <c r="F152" s="190" t="s">
        <v>2169</v>
      </c>
      <c r="G152" s="191" t="s">
        <v>1552</v>
      </c>
      <c r="H152" s="192">
        <v>1</v>
      </c>
      <c r="I152" s="193"/>
      <c r="J152" s="194">
        <f t="shared" si="20"/>
        <v>0</v>
      </c>
      <c r="K152" s="190" t="s">
        <v>3</v>
      </c>
      <c r="L152" s="195"/>
      <c r="M152" s="196" t="s">
        <v>3</v>
      </c>
      <c r="N152" s="197" t="s">
        <v>43</v>
      </c>
      <c r="O152" s="55"/>
      <c r="P152" s="150">
        <f t="shared" si="21"/>
        <v>0</v>
      </c>
      <c r="Q152" s="150">
        <v>0</v>
      </c>
      <c r="R152" s="150">
        <f t="shared" si="22"/>
        <v>0</v>
      </c>
      <c r="S152" s="150">
        <v>0</v>
      </c>
      <c r="T152" s="151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2" t="s">
        <v>187</v>
      </c>
      <c r="AT152" s="152" t="s">
        <v>427</v>
      </c>
      <c r="AU152" s="152" t="s">
        <v>82</v>
      </c>
      <c r="AY152" s="19" t="s">
        <v>145</v>
      </c>
      <c r="BE152" s="153">
        <f t="shared" si="24"/>
        <v>0</v>
      </c>
      <c r="BF152" s="153">
        <f t="shared" si="25"/>
        <v>0</v>
      </c>
      <c r="BG152" s="153">
        <f t="shared" si="26"/>
        <v>0</v>
      </c>
      <c r="BH152" s="153">
        <f t="shared" si="27"/>
        <v>0</v>
      </c>
      <c r="BI152" s="153">
        <f t="shared" si="28"/>
        <v>0</v>
      </c>
      <c r="BJ152" s="19" t="s">
        <v>80</v>
      </c>
      <c r="BK152" s="153">
        <f t="shared" si="29"/>
        <v>0</v>
      </c>
      <c r="BL152" s="19" t="s">
        <v>152</v>
      </c>
      <c r="BM152" s="152" t="s">
        <v>2170</v>
      </c>
    </row>
    <row r="153" spans="1:65" s="2" customFormat="1" ht="14.45" customHeight="1">
      <c r="A153" s="34"/>
      <c r="B153" s="140"/>
      <c r="C153" s="188" t="s">
        <v>319</v>
      </c>
      <c r="D153" s="188" t="s">
        <v>427</v>
      </c>
      <c r="E153" s="189" t="s">
        <v>2171</v>
      </c>
      <c r="F153" s="190" t="s">
        <v>2172</v>
      </c>
      <c r="G153" s="191" t="s">
        <v>1552</v>
      </c>
      <c r="H153" s="192">
        <v>3</v>
      </c>
      <c r="I153" s="193"/>
      <c r="J153" s="194">
        <f t="shared" si="20"/>
        <v>0</v>
      </c>
      <c r="K153" s="190" t="s">
        <v>3</v>
      </c>
      <c r="L153" s="195"/>
      <c r="M153" s="196" t="s">
        <v>3</v>
      </c>
      <c r="N153" s="197" t="s">
        <v>43</v>
      </c>
      <c r="O153" s="55"/>
      <c r="P153" s="150">
        <f t="shared" si="21"/>
        <v>0</v>
      </c>
      <c r="Q153" s="150">
        <v>0</v>
      </c>
      <c r="R153" s="150">
        <f t="shared" si="22"/>
        <v>0</v>
      </c>
      <c r="S153" s="150">
        <v>0</v>
      </c>
      <c r="T153" s="151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2" t="s">
        <v>187</v>
      </c>
      <c r="AT153" s="152" t="s">
        <v>427</v>
      </c>
      <c r="AU153" s="152" t="s">
        <v>82</v>
      </c>
      <c r="AY153" s="19" t="s">
        <v>145</v>
      </c>
      <c r="BE153" s="153">
        <f t="shared" si="24"/>
        <v>0</v>
      </c>
      <c r="BF153" s="153">
        <f t="shared" si="25"/>
        <v>0</v>
      </c>
      <c r="BG153" s="153">
        <f t="shared" si="26"/>
        <v>0</v>
      </c>
      <c r="BH153" s="153">
        <f t="shared" si="27"/>
        <v>0</v>
      </c>
      <c r="BI153" s="153">
        <f t="shared" si="28"/>
        <v>0</v>
      </c>
      <c r="BJ153" s="19" t="s">
        <v>80</v>
      </c>
      <c r="BK153" s="153">
        <f t="shared" si="29"/>
        <v>0</v>
      </c>
      <c r="BL153" s="19" t="s">
        <v>152</v>
      </c>
      <c r="BM153" s="152" t="s">
        <v>2173</v>
      </c>
    </row>
    <row r="154" spans="1:65" s="2" customFormat="1" ht="14.45" customHeight="1">
      <c r="A154" s="34"/>
      <c r="B154" s="140"/>
      <c r="C154" s="188" t="s">
        <v>324</v>
      </c>
      <c r="D154" s="188" t="s">
        <v>427</v>
      </c>
      <c r="E154" s="189" t="s">
        <v>2174</v>
      </c>
      <c r="F154" s="190" t="s">
        <v>2175</v>
      </c>
      <c r="G154" s="191" t="s">
        <v>1552</v>
      </c>
      <c r="H154" s="192">
        <v>1</v>
      </c>
      <c r="I154" s="193"/>
      <c r="J154" s="194">
        <f t="shared" si="20"/>
        <v>0</v>
      </c>
      <c r="K154" s="190" t="s">
        <v>3</v>
      </c>
      <c r="L154" s="195"/>
      <c r="M154" s="196" t="s">
        <v>3</v>
      </c>
      <c r="N154" s="197" t="s">
        <v>43</v>
      </c>
      <c r="O154" s="55"/>
      <c r="P154" s="150">
        <f t="shared" si="21"/>
        <v>0</v>
      </c>
      <c r="Q154" s="150">
        <v>0</v>
      </c>
      <c r="R154" s="150">
        <f t="shared" si="22"/>
        <v>0</v>
      </c>
      <c r="S154" s="150">
        <v>0</v>
      </c>
      <c r="T154" s="151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2" t="s">
        <v>187</v>
      </c>
      <c r="AT154" s="152" t="s">
        <v>427</v>
      </c>
      <c r="AU154" s="152" t="s">
        <v>82</v>
      </c>
      <c r="AY154" s="19" t="s">
        <v>145</v>
      </c>
      <c r="BE154" s="153">
        <f t="shared" si="24"/>
        <v>0</v>
      </c>
      <c r="BF154" s="153">
        <f t="shared" si="25"/>
        <v>0</v>
      </c>
      <c r="BG154" s="153">
        <f t="shared" si="26"/>
        <v>0</v>
      </c>
      <c r="BH154" s="153">
        <f t="shared" si="27"/>
        <v>0</v>
      </c>
      <c r="BI154" s="153">
        <f t="shared" si="28"/>
        <v>0</v>
      </c>
      <c r="BJ154" s="19" t="s">
        <v>80</v>
      </c>
      <c r="BK154" s="153">
        <f t="shared" si="29"/>
        <v>0</v>
      </c>
      <c r="BL154" s="19" t="s">
        <v>152</v>
      </c>
      <c r="BM154" s="152" t="s">
        <v>2176</v>
      </c>
    </row>
    <row r="155" spans="1:65" s="2" customFormat="1" ht="14.45" customHeight="1">
      <c r="A155" s="34"/>
      <c r="B155" s="140"/>
      <c r="C155" s="188" t="s">
        <v>329</v>
      </c>
      <c r="D155" s="188" t="s">
        <v>427</v>
      </c>
      <c r="E155" s="189" t="s">
        <v>2177</v>
      </c>
      <c r="F155" s="190" t="s">
        <v>2178</v>
      </c>
      <c r="G155" s="191" t="s">
        <v>1552</v>
      </c>
      <c r="H155" s="192">
        <v>24</v>
      </c>
      <c r="I155" s="193"/>
      <c r="J155" s="194">
        <f t="shared" si="20"/>
        <v>0</v>
      </c>
      <c r="K155" s="190" t="s">
        <v>3</v>
      </c>
      <c r="L155" s="195"/>
      <c r="M155" s="196" t="s">
        <v>3</v>
      </c>
      <c r="N155" s="197" t="s">
        <v>43</v>
      </c>
      <c r="O155" s="55"/>
      <c r="P155" s="150">
        <f t="shared" si="21"/>
        <v>0</v>
      </c>
      <c r="Q155" s="150">
        <v>0</v>
      </c>
      <c r="R155" s="150">
        <f t="shared" si="22"/>
        <v>0</v>
      </c>
      <c r="S155" s="150">
        <v>0</v>
      </c>
      <c r="T155" s="151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2" t="s">
        <v>187</v>
      </c>
      <c r="AT155" s="152" t="s">
        <v>427</v>
      </c>
      <c r="AU155" s="152" t="s">
        <v>82</v>
      </c>
      <c r="AY155" s="19" t="s">
        <v>145</v>
      </c>
      <c r="BE155" s="153">
        <f t="shared" si="24"/>
        <v>0</v>
      </c>
      <c r="BF155" s="153">
        <f t="shared" si="25"/>
        <v>0</v>
      </c>
      <c r="BG155" s="153">
        <f t="shared" si="26"/>
        <v>0</v>
      </c>
      <c r="BH155" s="153">
        <f t="shared" si="27"/>
        <v>0</v>
      </c>
      <c r="BI155" s="153">
        <f t="shared" si="28"/>
        <v>0</v>
      </c>
      <c r="BJ155" s="19" t="s">
        <v>80</v>
      </c>
      <c r="BK155" s="153">
        <f t="shared" si="29"/>
        <v>0</v>
      </c>
      <c r="BL155" s="19" t="s">
        <v>152</v>
      </c>
      <c r="BM155" s="152" t="s">
        <v>2179</v>
      </c>
    </row>
    <row r="156" spans="1:65" s="2" customFormat="1" ht="14.45" customHeight="1">
      <c r="A156" s="34"/>
      <c r="B156" s="140"/>
      <c r="C156" s="188" t="s">
        <v>333</v>
      </c>
      <c r="D156" s="188" t="s">
        <v>427</v>
      </c>
      <c r="E156" s="189" t="s">
        <v>2180</v>
      </c>
      <c r="F156" s="190" t="s">
        <v>2181</v>
      </c>
      <c r="G156" s="191" t="s">
        <v>1552</v>
      </c>
      <c r="H156" s="192">
        <v>5</v>
      </c>
      <c r="I156" s="193"/>
      <c r="J156" s="194">
        <f t="shared" si="20"/>
        <v>0</v>
      </c>
      <c r="K156" s="190" t="s">
        <v>3</v>
      </c>
      <c r="L156" s="195"/>
      <c r="M156" s="196" t="s">
        <v>3</v>
      </c>
      <c r="N156" s="197" t="s">
        <v>43</v>
      </c>
      <c r="O156" s="55"/>
      <c r="P156" s="150">
        <f t="shared" si="21"/>
        <v>0</v>
      </c>
      <c r="Q156" s="150">
        <v>0</v>
      </c>
      <c r="R156" s="150">
        <f t="shared" si="22"/>
        <v>0</v>
      </c>
      <c r="S156" s="150">
        <v>0</v>
      </c>
      <c r="T156" s="151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2" t="s">
        <v>187</v>
      </c>
      <c r="AT156" s="152" t="s">
        <v>427</v>
      </c>
      <c r="AU156" s="152" t="s">
        <v>82</v>
      </c>
      <c r="AY156" s="19" t="s">
        <v>145</v>
      </c>
      <c r="BE156" s="153">
        <f t="shared" si="24"/>
        <v>0</v>
      </c>
      <c r="BF156" s="153">
        <f t="shared" si="25"/>
        <v>0</v>
      </c>
      <c r="BG156" s="153">
        <f t="shared" si="26"/>
        <v>0</v>
      </c>
      <c r="BH156" s="153">
        <f t="shared" si="27"/>
        <v>0</v>
      </c>
      <c r="BI156" s="153">
        <f t="shared" si="28"/>
        <v>0</v>
      </c>
      <c r="BJ156" s="19" t="s">
        <v>80</v>
      </c>
      <c r="BK156" s="153">
        <f t="shared" si="29"/>
        <v>0</v>
      </c>
      <c r="BL156" s="19" t="s">
        <v>152</v>
      </c>
      <c r="BM156" s="152" t="s">
        <v>2182</v>
      </c>
    </row>
    <row r="157" spans="1:65" s="2" customFormat="1" ht="14.45" customHeight="1">
      <c r="A157" s="34"/>
      <c r="B157" s="140"/>
      <c r="C157" s="188" t="s">
        <v>338</v>
      </c>
      <c r="D157" s="188" t="s">
        <v>427</v>
      </c>
      <c r="E157" s="189" t="s">
        <v>2183</v>
      </c>
      <c r="F157" s="190" t="s">
        <v>2184</v>
      </c>
      <c r="G157" s="191" t="s">
        <v>1552</v>
      </c>
      <c r="H157" s="192">
        <v>6</v>
      </c>
      <c r="I157" s="193"/>
      <c r="J157" s="194">
        <f t="shared" si="20"/>
        <v>0</v>
      </c>
      <c r="K157" s="190" t="s">
        <v>3</v>
      </c>
      <c r="L157" s="195"/>
      <c r="M157" s="196" t="s">
        <v>3</v>
      </c>
      <c r="N157" s="197" t="s">
        <v>43</v>
      </c>
      <c r="O157" s="55"/>
      <c r="P157" s="150">
        <f t="shared" si="21"/>
        <v>0</v>
      </c>
      <c r="Q157" s="150">
        <v>0</v>
      </c>
      <c r="R157" s="150">
        <f t="shared" si="22"/>
        <v>0</v>
      </c>
      <c r="S157" s="150">
        <v>0</v>
      </c>
      <c r="T157" s="151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2" t="s">
        <v>187</v>
      </c>
      <c r="AT157" s="152" t="s">
        <v>427</v>
      </c>
      <c r="AU157" s="152" t="s">
        <v>82</v>
      </c>
      <c r="AY157" s="19" t="s">
        <v>145</v>
      </c>
      <c r="BE157" s="153">
        <f t="shared" si="24"/>
        <v>0</v>
      </c>
      <c r="BF157" s="153">
        <f t="shared" si="25"/>
        <v>0</v>
      </c>
      <c r="BG157" s="153">
        <f t="shared" si="26"/>
        <v>0</v>
      </c>
      <c r="BH157" s="153">
        <f t="shared" si="27"/>
        <v>0</v>
      </c>
      <c r="BI157" s="153">
        <f t="shared" si="28"/>
        <v>0</v>
      </c>
      <c r="BJ157" s="19" t="s">
        <v>80</v>
      </c>
      <c r="BK157" s="153">
        <f t="shared" si="29"/>
        <v>0</v>
      </c>
      <c r="BL157" s="19" t="s">
        <v>152</v>
      </c>
      <c r="BM157" s="152" t="s">
        <v>2185</v>
      </c>
    </row>
    <row r="158" spans="1:65" s="2" customFormat="1" ht="14.45" customHeight="1">
      <c r="A158" s="34"/>
      <c r="B158" s="140"/>
      <c r="C158" s="188" t="s">
        <v>342</v>
      </c>
      <c r="D158" s="188" t="s">
        <v>427</v>
      </c>
      <c r="E158" s="189" t="s">
        <v>2186</v>
      </c>
      <c r="F158" s="190" t="s">
        <v>2187</v>
      </c>
      <c r="G158" s="191" t="s">
        <v>1552</v>
      </c>
      <c r="H158" s="192">
        <v>11</v>
      </c>
      <c r="I158" s="193"/>
      <c r="J158" s="194">
        <f t="shared" si="20"/>
        <v>0</v>
      </c>
      <c r="K158" s="190" t="s">
        <v>3</v>
      </c>
      <c r="L158" s="195"/>
      <c r="M158" s="196" t="s">
        <v>3</v>
      </c>
      <c r="N158" s="197" t="s">
        <v>43</v>
      </c>
      <c r="O158" s="55"/>
      <c r="P158" s="150">
        <f t="shared" si="21"/>
        <v>0</v>
      </c>
      <c r="Q158" s="150">
        <v>0</v>
      </c>
      <c r="R158" s="150">
        <f t="shared" si="22"/>
        <v>0</v>
      </c>
      <c r="S158" s="150">
        <v>0</v>
      </c>
      <c r="T158" s="151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2" t="s">
        <v>187</v>
      </c>
      <c r="AT158" s="152" t="s">
        <v>427</v>
      </c>
      <c r="AU158" s="152" t="s">
        <v>82</v>
      </c>
      <c r="AY158" s="19" t="s">
        <v>145</v>
      </c>
      <c r="BE158" s="153">
        <f t="shared" si="24"/>
        <v>0</v>
      </c>
      <c r="BF158" s="153">
        <f t="shared" si="25"/>
        <v>0</v>
      </c>
      <c r="BG158" s="153">
        <f t="shared" si="26"/>
        <v>0</v>
      </c>
      <c r="BH158" s="153">
        <f t="shared" si="27"/>
        <v>0</v>
      </c>
      <c r="BI158" s="153">
        <f t="shared" si="28"/>
        <v>0</v>
      </c>
      <c r="BJ158" s="19" t="s">
        <v>80</v>
      </c>
      <c r="BK158" s="153">
        <f t="shared" si="29"/>
        <v>0</v>
      </c>
      <c r="BL158" s="19" t="s">
        <v>152</v>
      </c>
      <c r="BM158" s="152" t="s">
        <v>2188</v>
      </c>
    </row>
    <row r="159" spans="1:65" s="2" customFormat="1" ht="14.45" customHeight="1">
      <c r="A159" s="34"/>
      <c r="B159" s="140"/>
      <c r="C159" s="188" t="s">
        <v>347</v>
      </c>
      <c r="D159" s="188" t="s">
        <v>427</v>
      </c>
      <c r="E159" s="189" t="s">
        <v>2189</v>
      </c>
      <c r="F159" s="190" t="s">
        <v>2190</v>
      </c>
      <c r="G159" s="191" t="s">
        <v>1552</v>
      </c>
      <c r="H159" s="192">
        <v>4</v>
      </c>
      <c r="I159" s="193"/>
      <c r="J159" s="194">
        <f t="shared" si="20"/>
        <v>0</v>
      </c>
      <c r="K159" s="190" t="s">
        <v>3</v>
      </c>
      <c r="L159" s="195"/>
      <c r="M159" s="196" t="s">
        <v>3</v>
      </c>
      <c r="N159" s="197" t="s">
        <v>43</v>
      </c>
      <c r="O159" s="55"/>
      <c r="P159" s="150">
        <f t="shared" si="21"/>
        <v>0</v>
      </c>
      <c r="Q159" s="150">
        <v>0</v>
      </c>
      <c r="R159" s="150">
        <f t="shared" si="22"/>
        <v>0</v>
      </c>
      <c r="S159" s="150">
        <v>0</v>
      </c>
      <c r="T159" s="151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187</v>
      </c>
      <c r="AT159" s="152" t="s">
        <v>427</v>
      </c>
      <c r="AU159" s="152" t="s">
        <v>82</v>
      </c>
      <c r="AY159" s="19" t="s">
        <v>145</v>
      </c>
      <c r="BE159" s="153">
        <f t="shared" si="24"/>
        <v>0</v>
      </c>
      <c r="BF159" s="153">
        <f t="shared" si="25"/>
        <v>0</v>
      </c>
      <c r="BG159" s="153">
        <f t="shared" si="26"/>
        <v>0</v>
      </c>
      <c r="BH159" s="153">
        <f t="shared" si="27"/>
        <v>0</v>
      </c>
      <c r="BI159" s="153">
        <f t="shared" si="28"/>
        <v>0</v>
      </c>
      <c r="BJ159" s="19" t="s">
        <v>80</v>
      </c>
      <c r="BK159" s="153">
        <f t="shared" si="29"/>
        <v>0</v>
      </c>
      <c r="BL159" s="19" t="s">
        <v>152</v>
      </c>
      <c r="BM159" s="152" t="s">
        <v>2191</v>
      </c>
    </row>
    <row r="160" spans="1:65" s="2" customFormat="1" ht="14.45" customHeight="1">
      <c r="A160" s="34"/>
      <c r="B160" s="140"/>
      <c r="C160" s="188" t="s">
        <v>352</v>
      </c>
      <c r="D160" s="188" t="s">
        <v>427</v>
      </c>
      <c r="E160" s="189" t="s">
        <v>2192</v>
      </c>
      <c r="F160" s="190" t="s">
        <v>2193</v>
      </c>
      <c r="G160" s="191" t="s">
        <v>1552</v>
      </c>
      <c r="H160" s="192">
        <v>26</v>
      </c>
      <c r="I160" s="193"/>
      <c r="J160" s="194">
        <f t="shared" si="20"/>
        <v>0</v>
      </c>
      <c r="K160" s="190" t="s">
        <v>3</v>
      </c>
      <c r="L160" s="195"/>
      <c r="M160" s="196" t="s">
        <v>3</v>
      </c>
      <c r="N160" s="197" t="s">
        <v>43</v>
      </c>
      <c r="O160" s="55"/>
      <c r="P160" s="150">
        <f t="shared" si="21"/>
        <v>0</v>
      </c>
      <c r="Q160" s="150">
        <v>0</v>
      </c>
      <c r="R160" s="150">
        <f t="shared" si="22"/>
        <v>0</v>
      </c>
      <c r="S160" s="150">
        <v>0</v>
      </c>
      <c r="T160" s="151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2" t="s">
        <v>187</v>
      </c>
      <c r="AT160" s="152" t="s">
        <v>427</v>
      </c>
      <c r="AU160" s="152" t="s">
        <v>82</v>
      </c>
      <c r="AY160" s="19" t="s">
        <v>145</v>
      </c>
      <c r="BE160" s="153">
        <f t="shared" si="24"/>
        <v>0</v>
      </c>
      <c r="BF160" s="153">
        <f t="shared" si="25"/>
        <v>0</v>
      </c>
      <c r="BG160" s="153">
        <f t="shared" si="26"/>
        <v>0</v>
      </c>
      <c r="BH160" s="153">
        <f t="shared" si="27"/>
        <v>0</v>
      </c>
      <c r="BI160" s="153">
        <f t="shared" si="28"/>
        <v>0</v>
      </c>
      <c r="BJ160" s="19" t="s">
        <v>80</v>
      </c>
      <c r="BK160" s="153">
        <f t="shared" si="29"/>
        <v>0</v>
      </c>
      <c r="BL160" s="19" t="s">
        <v>152</v>
      </c>
      <c r="BM160" s="152" t="s">
        <v>2194</v>
      </c>
    </row>
    <row r="161" spans="1:65" s="2" customFormat="1" ht="14.45" customHeight="1">
      <c r="A161" s="34"/>
      <c r="B161" s="140"/>
      <c r="C161" s="188" t="s">
        <v>358</v>
      </c>
      <c r="D161" s="188" t="s">
        <v>427</v>
      </c>
      <c r="E161" s="189" t="s">
        <v>2195</v>
      </c>
      <c r="F161" s="190" t="s">
        <v>2196</v>
      </c>
      <c r="G161" s="191" t="s">
        <v>1552</v>
      </c>
      <c r="H161" s="192">
        <v>1</v>
      </c>
      <c r="I161" s="193"/>
      <c r="J161" s="194">
        <f t="shared" si="20"/>
        <v>0</v>
      </c>
      <c r="K161" s="190" t="s">
        <v>3</v>
      </c>
      <c r="L161" s="195"/>
      <c r="M161" s="196" t="s">
        <v>3</v>
      </c>
      <c r="N161" s="197" t="s">
        <v>43</v>
      </c>
      <c r="O161" s="55"/>
      <c r="P161" s="150">
        <f t="shared" si="21"/>
        <v>0</v>
      </c>
      <c r="Q161" s="150">
        <v>0</v>
      </c>
      <c r="R161" s="150">
        <f t="shared" si="22"/>
        <v>0</v>
      </c>
      <c r="S161" s="150">
        <v>0</v>
      </c>
      <c r="T161" s="151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2" t="s">
        <v>187</v>
      </c>
      <c r="AT161" s="152" t="s">
        <v>427</v>
      </c>
      <c r="AU161" s="152" t="s">
        <v>82</v>
      </c>
      <c r="AY161" s="19" t="s">
        <v>145</v>
      </c>
      <c r="BE161" s="153">
        <f t="shared" si="24"/>
        <v>0</v>
      </c>
      <c r="BF161" s="153">
        <f t="shared" si="25"/>
        <v>0</v>
      </c>
      <c r="BG161" s="153">
        <f t="shared" si="26"/>
        <v>0</v>
      </c>
      <c r="BH161" s="153">
        <f t="shared" si="27"/>
        <v>0</v>
      </c>
      <c r="BI161" s="153">
        <f t="shared" si="28"/>
        <v>0</v>
      </c>
      <c r="BJ161" s="19" t="s">
        <v>80</v>
      </c>
      <c r="BK161" s="153">
        <f t="shared" si="29"/>
        <v>0</v>
      </c>
      <c r="BL161" s="19" t="s">
        <v>152</v>
      </c>
      <c r="BM161" s="152" t="s">
        <v>2197</v>
      </c>
    </row>
    <row r="162" spans="1:65" s="2" customFormat="1" ht="14.45" customHeight="1">
      <c r="A162" s="34"/>
      <c r="B162" s="140"/>
      <c r="C162" s="188" t="s">
        <v>575</v>
      </c>
      <c r="D162" s="188" t="s">
        <v>427</v>
      </c>
      <c r="E162" s="189" t="s">
        <v>2198</v>
      </c>
      <c r="F162" s="190" t="s">
        <v>2199</v>
      </c>
      <c r="G162" s="191" t="s">
        <v>1552</v>
      </c>
      <c r="H162" s="192">
        <v>1</v>
      </c>
      <c r="I162" s="193"/>
      <c r="J162" s="194">
        <f t="shared" si="20"/>
        <v>0</v>
      </c>
      <c r="K162" s="190" t="s">
        <v>3</v>
      </c>
      <c r="L162" s="195"/>
      <c r="M162" s="196" t="s">
        <v>3</v>
      </c>
      <c r="N162" s="197" t="s">
        <v>43</v>
      </c>
      <c r="O162" s="55"/>
      <c r="P162" s="150">
        <f t="shared" si="21"/>
        <v>0</v>
      </c>
      <c r="Q162" s="150">
        <v>0</v>
      </c>
      <c r="R162" s="150">
        <f t="shared" si="22"/>
        <v>0</v>
      </c>
      <c r="S162" s="150">
        <v>0</v>
      </c>
      <c r="T162" s="151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2" t="s">
        <v>187</v>
      </c>
      <c r="AT162" s="152" t="s">
        <v>427</v>
      </c>
      <c r="AU162" s="152" t="s">
        <v>82</v>
      </c>
      <c r="AY162" s="19" t="s">
        <v>145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9" t="s">
        <v>80</v>
      </c>
      <c r="BK162" s="153">
        <f t="shared" si="29"/>
        <v>0</v>
      </c>
      <c r="BL162" s="19" t="s">
        <v>152</v>
      </c>
      <c r="BM162" s="152" t="s">
        <v>2200</v>
      </c>
    </row>
    <row r="163" spans="1:65" s="2" customFormat="1" ht="14.45" customHeight="1">
      <c r="A163" s="34"/>
      <c r="B163" s="140"/>
      <c r="C163" s="188" t="s">
        <v>581</v>
      </c>
      <c r="D163" s="188" t="s">
        <v>427</v>
      </c>
      <c r="E163" s="189" t="s">
        <v>2201</v>
      </c>
      <c r="F163" s="190" t="s">
        <v>2202</v>
      </c>
      <c r="G163" s="191" t="s">
        <v>1552</v>
      </c>
      <c r="H163" s="192">
        <v>1</v>
      </c>
      <c r="I163" s="193"/>
      <c r="J163" s="194">
        <f t="shared" si="20"/>
        <v>0</v>
      </c>
      <c r="K163" s="190" t="s">
        <v>3</v>
      </c>
      <c r="L163" s="195"/>
      <c r="M163" s="196" t="s">
        <v>3</v>
      </c>
      <c r="N163" s="197" t="s">
        <v>43</v>
      </c>
      <c r="O163" s="55"/>
      <c r="P163" s="150">
        <f t="shared" si="21"/>
        <v>0</v>
      </c>
      <c r="Q163" s="150">
        <v>0</v>
      </c>
      <c r="R163" s="150">
        <f t="shared" si="22"/>
        <v>0</v>
      </c>
      <c r="S163" s="150">
        <v>0</v>
      </c>
      <c r="T163" s="151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2" t="s">
        <v>187</v>
      </c>
      <c r="AT163" s="152" t="s">
        <v>427</v>
      </c>
      <c r="AU163" s="152" t="s">
        <v>82</v>
      </c>
      <c r="AY163" s="19" t="s">
        <v>145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9" t="s">
        <v>80</v>
      </c>
      <c r="BK163" s="153">
        <f t="shared" si="29"/>
        <v>0</v>
      </c>
      <c r="BL163" s="19" t="s">
        <v>152</v>
      </c>
      <c r="BM163" s="152" t="s">
        <v>2203</v>
      </c>
    </row>
    <row r="164" spans="1:65" s="2" customFormat="1" ht="14.45" customHeight="1">
      <c r="A164" s="34"/>
      <c r="B164" s="140"/>
      <c r="C164" s="188" t="s">
        <v>586</v>
      </c>
      <c r="D164" s="188" t="s">
        <v>427</v>
      </c>
      <c r="E164" s="189" t="s">
        <v>2204</v>
      </c>
      <c r="F164" s="190" t="s">
        <v>2205</v>
      </c>
      <c r="G164" s="191" t="s">
        <v>1552</v>
      </c>
      <c r="H164" s="192">
        <v>12</v>
      </c>
      <c r="I164" s="193"/>
      <c r="J164" s="194">
        <f t="shared" si="20"/>
        <v>0</v>
      </c>
      <c r="K164" s="190" t="s">
        <v>3</v>
      </c>
      <c r="L164" s="195"/>
      <c r="M164" s="196" t="s">
        <v>3</v>
      </c>
      <c r="N164" s="197" t="s">
        <v>43</v>
      </c>
      <c r="O164" s="55"/>
      <c r="P164" s="150">
        <f t="shared" si="21"/>
        <v>0</v>
      </c>
      <c r="Q164" s="150">
        <v>0</v>
      </c>
      <c r="R164" s="150">
        <f t="shared" si="22"/>
        <v>0</v>
      </c>
      <c r="S164" s="150">
        <v>0</v>
      </c>
      <c r="T164" s="151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2" t="s">
        <v>187</v>
      </c>
      <c r="AT164" s="152" t="s">
        <v>427</v>
      </c>
      <c r="AU164" s="152" t="s">
        <v>82</v>
      </c>
      <c r="AY164" s="19" t="s">
        <v>145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9" t="s">
        <v>80</v>
      </c>
      <c r="BK164" s="153">
        <f t="shared" si="29"/>
        <v>0</v>
      </c>
      <c r="BL164" s="19" t="s">
        <v>152</v>
      </c>
      <c r="BM164" s="152" t="s">
        <v>2206</v>
      </c>
    </row>
    <row r="165" spans="1:65" s="2" customFormat="1" ht="14.45" customHeight="1">
      <c r="A165" s="34"/>
      <c r="B165" s="140"/>
      <c r="C165" s="188" t="s">
        <v>591</v>
      </c>
      <c r="D165" s="188" t="s">
        <v>427</v>
      </c>
      <c r="E165" s="189" t="s">
        <v>2207</v>
      </c>
      <c r="F165" s="190" t="s">
        <v>2208</v>
      </c>
      <c r="G165" s="191" t="s">
        <v>1552</v>
      </c>
      <c r="H165" s="192">
        <v>1</v>
      </c>
      <c r="I165" s="193"/>
      <c r="J165" s="194">
        <f t="shared" si="20"/>
        <v>0</v>
      </c>
      <c r="K165" s="190" t="s">
        <v>3</v>
      </c>
      <c r="L165" s="195"/>
      <c r="M165" s="196" t="s">
        <v>3</v>
      </c>
      <c r="N165" s="197" t="s">
        <v>43</v>
      </c>
      <c r="O165" s="55"/>
      <c r="P165" s="150">
        <f t="shared" si="21"/>
        <v>0</v>
      </c>
      <c r="Q165" s="150">
        <v>0</v>
      </c>
      <c r="R165" s="150">
        <f t="shared" si="22"/>
        <v>0</v>
      </c>
      <c r="S165" s="150">
        <v>0</v>
      </c>
      <c r="T165" s="151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2" t="s">
        <v>187</v>
      </c>
      <c r="AT165" s="152" t="s">
        <v>427</v>
      </c>
      <c r="AU165" s="152" t="s">
        <v>82</v>
      </c>
      <c r="AY165" s="19" t="s">
        <v>145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9" t="s">
        <v>80</v>
      </c>
      <c r="BK165" s="153">
        <f t="shared" si="29"/>
        <v>0</v>
      </c>
      <c r="BL165" s="19" t="s">
        <v>152</v>
      </c>
      <c r="BM165" s="152" t="s">
        <v>2209</v>
      </c>
    </row>
    <row r="166" spans="1:65" s="2" customFormat="1" ht="14.45" customHeight="1">
      <c r="A166" s="34"/>
      <c r="B166" s="140"/>
      <c r="C166" s="188" t="s">
        <v>596</v>
      </c>
      <c r="D166" s="188" t="s">
        <v>427</v>
      </c>
      <c r="E166" s="189" t="s">
        <v>2210</v>
      </c>
      <c r="F166" s="190" t="s">
        <v>2067</v>
      </c>
      <c r="G166" s="191" t="s">
        <v>251</v>
      </c>
      <c r="H166" s="192">
        <v>1</v>
      </c>
      <c r="I166" s="193"/>
      <c r="J166" s="194">
        <f t="shared" si="20"/>
        <v>0</v>
      </c>
      <c r="K166" s="190" t="s">
        <v>3</v>
      </c>
      <c r="L166" s="195"/>
      <c r="M166" s="196" t="s">
        <v>3</v>
      </c>
      <c r="N166" s="197" t="s">
        <v>43</v>
      </c>
      <c r="O166" s="55"/>
      <c r="P166" s="150">
        <f t="shared" si="21"/>
        <v>0</v>
      </c>
      <c r="Q166" s="150">
        <v>0</v>
      </c>
      <c r="R166" s="150">
        <f t="shared" si="22"/>
        <v>0</v>
      </c>
      <c r="S166" s="150">
        <v>0</v>
      </c>
      <c r="T166" s="151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2" t="s">
        <v>187</v>
      </c>
      <c r="AT166" s="152" t="s">
        <v>427</v>
      </c>
      <c r="AU166" s="152" t="s">
        <v>82</v>
      </c>
      <c r="AY166" s="19" t="s">
        <v>145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9" t="s">
        <v>80</v>
      </c>
      <c r="BK166" s="153">
        <f t="shared" si="29"/>
        <v>0</v>
      </c>
      <c r="BL166" s="19" t="s">
        <v>152</v>
      </c>
      <c r="BM166" s="152" t="s">
        <v>2211</v>
      </c>
    </row>
    <row r="167" spans="1:65" s="2" customFormat="1" ht="14.45" customHeight="1">
      <c r="A167" s="34"/>
      <c r="B167" s="140"/>
      <c r="C167" s="188" t="s">
        <v>600</v>
      </c>
      <c r="D167" s="188" t="s">
        <v>427</v>
      </c>
      <c r="E167" s="189" t="s">
        <v>2212</v>
      </c>
      <c r="F167" s="190" t="s">
        <v>2069</v>
      </c>
      <c r="G167" s="191" t="s">
        <v>251</v>
      </c>
      <c r="H167" s="192">
        <v>1</v>
      </c>
      <c r="I167" s="193"/>
      <c r="J167" s="194">
        <f t="shared" si="20"/>
        <v>0</v>
      </c>
      <c r="K167" s="190" t="s">
        <v>3</v>
      </c>
      <c r="L167" s="195"/>
      <c r="M167" s="196" t="s">
        <v>3</v>
      </c>
      <c r="N167" s="197" t="s">
        <v>43</v>
      </c>
      <c r="O167" s="55"/>
      <c r="P167" s="150">
        <f t="shared" si="21"/>
        <v>0</v>
      </c>
      <c r="Q167" s="150">
        <v>0</v>
      </c>
      <c r="R167" s="150">
        <f t="shared" si="22"/>
        <v>0</v>
      </c>
      <c r="S167" s="150">
        <v>0</v>
      </c>
      <c r="T167" s="151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2" t="s">
        <v>187</v>
      </c>
      <c r="AT167" s="152" t="s">
        <v>427</v>
      </c>
      <c r="AU167" s="152" t="s">
        <v>82</v>
      </c>
      <c r="AY167" s="19" t="s">
        <v>145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9" t="s">
        <v>80</v>
      </c>
      <c r="BK167" s="153">
        <f t="shared" si="29"/>
        <v>0</v>
      </c>
      <c r="BL167" s="19" t="s">
        <v>152</v>
      </c>
      <c r="BM167" s="152" t="s">
        <v>2213</v>
      </c>
    </row>
    <row r="168" spans="1:65" s="2" customFormat="1" ht="14.45" customHeight="1">
      <c r="A168" s="34"/>
      <c r="B168" s="140"/>
      <c r="C168" s="188" t="s">
        <v>605</v>
      </c>
      <c r="D168" s="188" t="s">
        <v>427</v>
      </c>
      <c r="E168" s="189" t="s">
        <v>2214</v>
      </c>
      <c r="F168" s="190" t="s">
        <v>2071</v>
      </c>
      <c r="G168" s="191" t="s">
        <v>251</v>
      </c>
      <c r="H168" s="192">
        <v>1</v>
      </c>
      <c r="I168" s="193"/>
      <c r="J168" s="194">
        <f t="shared" si="20"/>
        <v>0</v>
      </c>
      <c r="K168" s="190" t="s">
        <v>3</v>
      </c>
      <c r="L168" s="195"/>
      <c r="M168" s="196" t="s">
        <v>3</v>
      </c>
      <c r="N168" s="197" t="s">
        <v>43</v>
      </c>
      <c r="O168" s="55"/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187</v>
      </c>
      <c r="AT168" s="152" t="s">
        <v>427</v>
      </c>
      <c r="AU168" s="152" t="s">
        <v>82</v>
      </c>
      <c r="AY168" s="19" t="s">
        <v>145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9" t="s">
        <v>80</v>
      </c>
      <c r="BK168" s="153">
        <f t="shared" si="29"/>
        <v>0</v>
      </c>
      <c r="BL168" s="19" t="s">
        <v>152</v>
      </c>
      <c r="BM168" s="152" t="s">
        <v>2215</v>
      </c>
    </row>
    <row r="169" spans="1:65" s="2" customFormat="1" ht="14.45" customHeight="1">
      <c r="A169" s="34"/>
      <c r="B169" s="140"/>
      <c r="C169" s="141" t="s">
        <v>610</v>
      </c>
      <c r="D169" s="141" t="s">
        <v>147</v>
      </c>
      <c r="E169" s="142" t="s">
        <v>2216</v>
      </c>
      <c r="F169" s="143" t="s">
        <v>2217</v>
      </c>
      <c r="G169" s="144" t="s">
        <v>1552</v>
      </c>
      <c r="H169" s="145">
        <v>1</v>
      </c>
      <c r="I169" s="146"/>
      <c r="J169" s="147">
        <f t="shared" si="20"/>
        <v>0</v>
      </c>
      <c r="K169" s="143" t="s">
        <v>3</v>
      </c>
      <c r="L169" s="35"/>
      <c r="M169" s="148" t="s">
        <v>3</v>
      </c>
      <c r="N169" s="149" t="s">
        <v>43</v>
      </c>
      <c r="O169" s="55"/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2" t="s">
        <v>152</v>
      </c>
      <c r="AT169" s="152" t="s">
        <v>147</v>
      </c>
      <c r="AU169" s="152" t="s">
        <v>82</v>
      </c>
      <c r="AY169" s="19" t="s">
        <v>145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9" t="s">
        <v>80</v>
      </c>
      <c r="BK169" s="153">
        <f t="shared" si="29"/>
        <v>0</v>
      </c>
      <c r="BL169" s="19" t="s">
        <v>152</v>
      </c>
      <c r="BM169" s="152" t="s">
        <v>2218</v>
      </c>
    </row>
    <row r="170" spans="1:65" s="2" customFormat="1" ht="14.45" customHeight="1">
      <c r="A170" s="34"/>
      <c r="B170" s="140"/>
      <c r="C170" s="141" t="s">
        <v>614</v>
      </c>
      <c r="D170" s="141" t="s">
        <v>147</v>
      </c>
      <c r="E170" s="142" t="s">
        <v>2219</v>
      </c>
      <c r="F170" s="143" t="s">
        <v>2220</v>
      </c>
      <c r="G170" s="144" t="s">
        <v>251</v>
      </c>
      <c r="H170" s="145">
        <v>1</v>
      </c>
      <c r="I170" s="146"/>
      <c r="J170" s="147">
        <f t="shared" si="20"/>
        <v>0</v>
      </c>
      <c r="K170" s="143" t="s">
        <v>3</v>
      </c>
      <c r="L170" s="35"/>
      <c r="M170" s="148" t="s">
        <v>3</v>
      </c>
      <c r="N170" s="149" t="s">
        <v>43</v>
      </c>
      <c r="O170" s="55"/>
      <c r="P170" s="150">
        <f t="shared" si="21"/>
        <v>0</v>
      </c>
      <c r="Q170" s="150">
        <v>0</v>
      </c>
      <c r="R170" s="150">
        <f t="shared" si="22"/>
        <v>0</v>
      </c>
      <c r="S170" s="150">
        <v>0</v>
      </c>
      <c r="T170" s="151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2" t="s">
        <v>152</v>
      </c>
      <c r="AT170" s="152" t="s">
        <v>147</v>
      </c>
      <c r="AU170" s="152" t="s">
        <v>82</v>
      </c>
      <c r="AY170" s="19" t="s">
        <v>145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9" t="s">
        <v>80</v>
      </c>
      <c r="BK170" s="153">
        <f t="shared" si="29"/>
        <v>0</v>
      </c>
      <c r="BL170" s="19" t="s">
        <v>152</v>
      </c>
      <c r="BM170" s="152" t="s">
        <v>2221</v>
      </c>
    </row>
    <row r="171" spans="2:63" s="12" customFormat="1" ht="20.85" customHeight="1">
      <c r="B171" s="127"/>
      <c r="D171" s="128" t="s">
        <v>71</v>
      </c>
      <c r="E171" s="138" t="s">
        <v>160</v>
      </c>
      <c r="F171" s="138" t="s">
        <v>2222</v>
      </c>
      <c r="I171" s="130"/>
      <c r="J171" s="139">
        <f>BK171</f>
        <v>0</v>
      </c>
      <c r="L171" s="127"/>
      <c r="M171" s="132"/>
      <c r="N171" s="133"/>
      <c r="O171" s="133"/>
      <c r="P171" s="134">
        <f>SUM(P172:P181)</f>
        <v>0</v>
      </c>
      <c r="Q171" s="133"/>
      <c r="R171" s="134">
        <f>SUM(R172:R181)</f>
        <v>0</v>
      </c>
      <c r="S171" s="133"/>
      <c r="T171" s="135">
        <f>SUM(T172:T181)</f>
        <v>0</v>
      </c>
      <c r="AR171" s="128" t="s">
        <v>80</v>
      </c>
      <c r="AT171" s="136" t="s">
        <v>71</v>
      </c>
      <c r="AU171" s="136" t="s">
        <v>82</v>
      </c>
      <c r="AY171" s="128" t="s">
        <v>145</v>
      </c>
      <c r="BK171" s="137">
        <f>SUM(BK172:BK181)</f>
        <v>0</v>
      </c>
    </row>
    <row r="172" spans="1:65" s="2" customFormat="1" ht="24.2" customHeight="1">
      <c r="A172" s="34"/>
      <c r="B172" s="140"/>
      <c r="C172" s="188" t="s">
        <v>618</v>
      </c>
      <c r="D172" s="188" t="s">
        <v>427</v>
      </c>
      <c r="E172" s="189" t="s">
        <v>2223</v>
      </c>
      <c r="F172" s="190" t="s">
        <v>2059</v>
      </c>
      <c r="G172" s="191" t="s">
        <v>1552</v>
      </c>
      <c r="H172" s="192">
        <v>2</v>
      </c>
      <c r="I172" s="193"/>
      <c r="J172" s="194">
        <f aca="true" t="shared" si="30" ref="J172:J181">ROUND(I172*H172,2)</f>
        <v>0</v>
      </c>
      <c r="K172" s="190" t="s">
        <v>3</v>
      </c>
      <c r="L172" s="195"/>
      <c r="M172" s="196" t="s">
        <v>3</v>
      </c>
      <c r="N172" s="197" t="s">
        <v>43</v>
      </c>
      <c r="O172" s="55"/>
      <c r="P172" s="150">
        <f aca="true" t="shared" si="31" ref="P172:P181">O172*H172</f>
        <v>0</v>
      </c>
      <c r="Q172" s="150">
        <v>0</v>
      </c>
      <c r="R172" s="150">
        <f aca="true" t="shared" si="32" ref="R172:R181">Q172*H172</f>
        <v>0</v>
      </c>
      <c r="S172" s="150">
        <v>0</v>
      </c>
      <c r="T172" s="151">
        <f aca="true" t="shared" si="33" ref="T172:T181"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187</v>
      </c>
      <c r="AT172" s="152" t="s">
        <v>427</v>
      </c>
      <c r="AU172" s="152" t="s">
        <v>160</v>
      </c>
      <c r="AY172" s="19" t="s">
        <v>145</v>
      </c>
      <c r="BE172" s="153">
        <f aca="true" t="shared" si="34" ref="BE172:BE181">IF(N172="základní",J172,0)</f>
        <v>0</v>
      </c>
      <c r="BF172" s="153">
        <f aca="true" t="shared" si="35" ref="BF172:BF181">IF(N172="snížená",J172,0)</f>
        <v>0</v>
      </c>
      <c r="BG172" s="153">
        <f aca="true" t="shared" si="36" ref="BG172:BG181">IF(N172="zákl. přenesená",J172,0)</f>
        <v>0</v>
      </c>
      <c r="BH172" s="153">
        <f aca="true" t="shared" si="37" ref="BH172:BH181">IF(N172="sníž. přenesená",J172,0)</f>
        <v>0</v>
      </c>
      <c r="BI172" s="153">
        <f aca="true" t="shared" si="38" ref="BI172:BI181">IF(N172="nulová",J172,0)</f>
        <v>0</v>
      </c>
      <c r="BJ172" s="19" t="s">
        <v>80</v>
      </c>
      <c r="BK172" s="153">
        <f aca="true" t="shared" si="39" ref="BK172:BK181">ROUND(I172*H172,2)</f>
        <v>0</v>
      </c>
      <c r="BL172" s="19" t="s">
        <v>152</v>
      </c>
      <c r="BM172" s="152" t="s">
        <v>2224</v>
      </c>
    </row>
    <row r="173" spans="1:65" s="2" customFormat="1" ht="14.45" customHeight="1">
      <c r="A173" s="34"/>
      <c r="B173" s="140"/>
      <c r="C173" s="188" t="s">
        <v>623</v>
      </c>
      <c r="D173" s="188" t="s">
        <v>427</v>
      </c>
      <c r="E173" s="189" t="s">
        <v>2225</v>
      </c>
      <c r="F173" s="190" t="s">
        <v>2226</v>
      </c>
      <c r="G173" s="191" t="s">
        <v>1552</v>
      </c>
      <c r="H173" s="192">
        <v>34</v>
      </c>
      <c r="I173" s="193"/>
      <c r="J173" s="194">
        <f t="shared" si="30"/>
        <v>0</v>
      </c>
      <c r="K173" s="190" t="s">
        <v>3</v>
      </c>
      <c r="L173" s="195"/>
      <c r="M173" s="196" t="s">
        <v>3</v>
      </c>
      <c r="N173" s="197" t="s">
        <v>43</v>
      </c>
      <c r="O173" s="55"/>
      <c r="P173" s="150">
        <f t="shared" si="31"/>
        <v>0</v>
      </c>
      <c r="Q173" s="150">
        <v>0</v>
      </c>
      <c r="R173" s="150">
        <f t="shared" si="32"/>
        <v>0</v>
      </c>
      <c r="S173" s="150">
        <v>0</v>
      </c>
      <c r="T173" s="151">
        <f t="shared" si="3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2" t="s">
        <v>187</v>
      </c>
      <c r="AT173" s="152" t="s">
        <v>427</v>
      </c>
      <c r="AU173" s="152" t="s">
        <v>160</v>
      </c>
      <c r="AY173" s="19" t="s">
        <v>145</v>
      </c>
      <c r="BE173" s="153">
        <f t="shared" si="34"/>
        <v>0</v>
      </c>
      <c r="BF173" s="153">
        <f t="shared" si="35"/>
        <v>0</v>
      </c>
      <c r="BG173" s="153">
        <f t="shared" si="36"/>
        <v>0</v>
      </c>
      <c r="BH173" s="153">
        <f t="shared" si="37"/>
        <v>0</v>
      </c>
      <c r="BI173" s="153">
        <f t="shared" si="38"/>
        <v>0</v>
      </c>
      <c r="BJ173" s="19" t="s">
        <v>80</v>
      </c>
      <c r="BK173" s="153">
        <f t="shared" si="39"/>
        <v>0</v>
      </c>
      <c r="BL173" s="19" t="s">
        <v>152</v>
      </c>
      <c r="BM173" s="152" t="s">
        <v>2227</v>
      </c>
    </row>
    <row r="174" spans="1:65" s="2" customFormat="1" ht="14.45" customHeight="1">
      <c r="A174" s="34"/>
      <c r="B174" s="140"/>
      <c r="C174" s="188" t="s">
        <v>628</v>
      </c>
      <c r="D174" s="188" t="s">
        <v>427</v>
      </c>
      <c r="E174" s="189" t="s">
        <v>2228</v>
      </c>
      <c r="F174" s="190" t="s">
        <v>2229</v>
      </c>
      <c r="G174" s="191" t="s">
        <v>1552</v>
      </c>
      <c r="H174" s="192">
        <v>2</v>
      </c>
      <c r="I174" s="193"/>
      <c r="J174" s="194">
        <f t="shared" si="30"/>
        <v>0</v>
      </c>
      <c r="K174" s="190" t="s">
        <v>3</v>
      </c>
      <c r="L174" s="195"/>
      <c r="M174" s="196" t="s">
        <v>3</v>
      </c>
      <c r="N174" s="197" t="s">
        <v>43</v>
      </c>
      <c r="O174" s="55"/>
      <c r="P174" s="150">
        <f t="shared" si="31"/>
        <v>0</v>
      </c>
      <c r="Q174" s="150">
        <v>0</v>
      </c>
      <c r="R174" s="150">
        <f t="shared" si="32"/>
        <v>0</v>
      </c>
      <c r="S174" s="150">
        <v>0</v>
      </c>
      <c r="T174" s="151">
        <f t="shared" si="3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2" t="s">
        <v>187</v>
      </c>
      <c r="AT174" s="152" t="s">
        <v>427</v>
      </c>
      <c r="AU174" s="152" t="s">
        <v>160</v>
      </c>
      <c r="AY174" s="19" t="s">
        <v>145</v>
      </c>
      <c r="BE174" s="153">
        <f t="shared" si="34"/>
        <v>0</v>
      </c>
      <c r="BF174" s="153">
        <f t="shared" si="35"/>
        <v>0</v>
      </c>
      <c r="BG174" s="153">
        <f t="shared" si="36"/>
        <v>0</v>
      </c>
      <c r="BH174" s="153">
        <f t="shared" si="37"/>
        <v>0</v>
      </c>
      <c r="BI174" s="153">
        <f t="shared" si="38"/>
        <v>0</v>
      </c>
      <c r="BJ174" s="19" t="s">
        <v>80</v>
      </c>
      <c r="BK174" s="153">
        <f t="shared" si="39"/>
        <v>0</v>
      </c>
      <c r="BL174" s="19" t="s">
        <v>152</v>
      </c>
      <c r="BM174" s="152" t="s">
        <v>2230</v>
      </c>
    </row>
    <row r="175" spans="1:65" s="2" customFormat="1" ht="14.45" customHeight="1">
      <c r="A175" s="34"/>
      <c r="B175" s="140"/>
      <c r="C175" s="188" t="s">
        <v>632</v>
      </c>
      <c r="D175" s="188" t="s">
        <v>427</v>
      </c>
      <c r="E175" s="189" t="s">
        <v>2231</v>
      </c>
      <c r="F175" s="190" t="s">
        <v>2065</v>
      </c>
      <c r="G175" s="191" t="s">
        <v>1552</v>
      </c>
      <c r="H175" s="192">
        <v>1</v>
      </c>
      <c r="I175" s="193"/>
      <c r="J175" s="194">
        <f t="shared" si="30"/>
        <v>0</v>
      </c>
      <c r="K175" s="190" t="s">
        <v>3</v>
      </c>
      <c r="L175" s="195"/>
      <c r="M175" s="196" t="s">
        <v>3</v>
      </c>
      <c r="N175" s="197" t="s">
        <v>43</v>
      </c>
      <c r="O175" s="55"/>
      <c r="P175" s="150">
        <f t="shared" si="31"/>
        <v>0</v>
      </c>
      <c r="Q175" s="150">
        <v>0</v>
      </c>
      <c r="R175" s="150">
        <f t="shared" si="32"/>
        <v>0</v>
      </c>
      <c r="S175" s="150">
        <v>0</v>
      </c>
      <c r="T175" s="151">
        <f t="shared" si="3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2" t="s">
        <v>187</v>
      </c>
      <c r="AT175" s="152" t="s">
        <v>427</v>
      </c>
      <c r="AU175" s="152" t="s">
        <v>160</v>
      </c>
      <c r="AY175" s="19" t="s">
        <v>145</v>
      </c>
      <c r="BE175" s="153">
        <f t="shared" si="34"/>
        <v>0</v>
      </c>
      <c r="BF175" s="153">
        <f t="shared" si="35"/>
        <v>0</v>
      </c>
      <c r="BG175" s="153">
        <f t="shared" si="36"/>
        <v>0</v>
      </c>
      <c r="BH175" s="153">
        <f t="shared" si="37"/>
        <v>0</v>
      </c>
      <c r="BI175" s="153">
        <f t="shared" si="38"/>
        <v>0</v>
      </c>
      <c r="BJ175" s="19" t="s">
        <v>80</v>
      </c>
      <c r="BK175" s="153">
        <f t="shared" si="39"/>
        <v>0</v>
      </c>
      <c r="BL175" s="19" t="s">
        <v>152</v>
      </c>
      <c r="BM175" s="152" t="s">
        <v>2232</v>
      </c>
    </row>
    <row r="176" spans="1:65" s="2" customFormat="1" ht="14.45" customHeight="1">
      <c r="A176" s="34"/>
      <c r="B176" s="140"/>
      <c r="C176" s="188" t="s">
        <v>638</v>
      </c>
      <c r="D176" s="188" t="s">
        <v>427</v>
      </c>
      <c r="E176" s="189" t="s">
        <v>2233</v>
      </c>
      <c r="F176" s="190" t="s">
        <v>2234</v>
      </c>
      <c r="G176" s="191" t="s">
        <v>1552</v>
      </c>
      <c r="H176" s="192">
        <v>1</v>
      </c>
      <c r="I176" s="193"/>
      <c r="J176" s="194">
        <f t="shared" si="30"/>
        <v>0</v>
      </c>
      <c r="K176" s="190" t="s">
        <v>3</v>
      </c>
      <c r="L176" s="195"/>
      <c r="M176" s="196" t="s">
        <v>3</v>
      </c>
      <c r="N176" s="197" t="s">
        <v>43</v>
      </c>
      <c r="O176" s="55"/>
      <c r="P176" s="150">
        <f t="shared" si="31"/>
        <v>0</v>
      </c>
      <c r="Q176" s="150">
        <v>0</v>
      </c>
      <c r="R176" s="150">
        <f t="shared" si="32"/>
        <v>0</v>
      </c>
      <c r="S176" s="150">
        <v>0</v>
      </c>
      <c r="T176" s="151">
        <f t="shared" si="3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2" t="s">
        <v>187</v>
      </c>
      <c r="AT176" s="152" t="s">
        <v>427</v>
      </c>
      <c r="AU176" s="152" t="s">
        <v>160</v>
      </c>
      <c r="AY176" s="19" t="s">
        <v>145</v>
      </c>
      <c r="BE176" s="153">
        <f t="shared" si="34"/>
        <v>0</v>
      </c>
      <c r="BF176" s="153">
        <f t="shared" si="35"/>
        <v>0</v>
      </c>
      <c r="BG176" s="153">
        <f t="shared" si="36"/>
        <v>0</v>
      </c>
      <c r="BH176" s="153">
        <f t="shared" si="37"/>
        <v>0</v>
      </c>
      <c r="BI176" s="153">
        <f t="shared" si="38"/>
        <v>0</v>
      </c>
      <c r="BJ176" s="19" t="s">
        <v>80</v>
      </c>
      <c r="BK176" s="153">
        <f t="shared" si="39"/>
        <v>0</v>
      </c>
      <c r="BL176" s="19" t="s">
        <v>152</v>
      </c>
      <c r="BM176" s="152" t="s">
        <v>2235</v>
      </c>
    </row>
    <row r="177" spans="1:65" s="2" customFormat="1" ht="14.45" customHeight="1">
      <c r="A177" s="34"/>
      <c r="B177" s="140"/>
      <c r="C177" s="188" t="s">
        <v>643</v>
      </c>
      <c r="D177" s="188" t="s">
        <v>427</v>
      </c>
      <c r="E177" s="189" t="s">
        <v>2236</v>
      </c>
      <c r="F177" s="190" t="s">
        <v>2067</v>
      </c>
      <c r="G177" s="191" t="s">
        <v>251</v>
      </c>
      <c r="H177" s="192">
        <v>1</v>
      </c>
      <c r="I177" s="193"/>
      <c r="J177" s="194">
        <f t="shared" si="30"/>
        <v>0</v>
      </c>
      <c r="K177" s="190" t="s">
        <v>3</v>
      </c>
      <c r="L177" s="195"/>
      <c r="M177" s="196" t="s">
        <v>3</v>
      </c>
      <c r="N177" s="197" t="s">
        <v>43</v>
      </c>
      <c r="O177" s="55"/>
      <c r="P177" s="150">
        <f t="shared" si="31"/>
        <v>0</v>
      </c>
      <c r="Q177" s="150">
        <v>0</v>
      </c>
      <c r="R177" s="150">
        <f t="shared" si="32"/>
        <v>0</v>
      </c>
      <c r="S177" s="150">
        <v>0</v>
      </c>
      <c r="T177" s="151">
        <f t="shared" si="3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2" t="s">
        <v>187</v>
      </c>
      <c r="AT177" s="152" t="s">
        <v>427</v>
      </c>
      <c r="AU177" s="152" t="s">
        <v>160</v>
      </c>
      <c r="AY177" s="19" t="s">
        <v>145</v>
      </c>
      <c r="BE177" s="153">
        <f t="shared" si="34"/>
        <v>0</v>
      </c>
      <c r="BF177" s="153">
        <f t="shared" si="35"/>
        <v>0</v>
      </c>
      <c r="BG177" s="153">
        <f t="shared" si="36"/>
        <v>0</v>
      </c>
      <c r="BH177" s="153">
        <f t="shared" si="37"/>
        <v>0</v>
      </c>
      <c r="BI177" s="153">
        <f t="shared" si="38"/>
        <v>0</v>
      </c>
      <c r="BJ177" s="19" t="s">
        <v>80</v>
      </c>
      <c r="BK177" s="153">
        <f t="shared" si="39"/>
        <v>0</v>
      </c>
      <c r="BL177" s="19" t="s">
        <v>152</v>
      </c>
      <c r="BM177" s="152" t="s">
        <v>2237</v>
      </c>
    </row>
    <row r="178" spans="1:65" s="2" customFormat="1" ht="14.45" customHeight="1">
      <c r="A178" s="34"/>
      <c r="B178" s="140"/>
      <c r="C178" s="188" t="s">
        <v>648</v>
      </c>
      <c r="D178" s="188" t="s">
        <v>427</v>
      </c>
      <c r="E178" s="189" t="s">
        <v>2238</v>
      </c>
      <c r="F178" s="190" t="s">
        <v>2069</v>
      </c>
      <c r="G178" s="191" t="s">
        <v>251</v>
      </c>
      <c r="H178" s="192">
        <v>1</v>
      </c>
      <c r="I178" s="193"/>
      <c r="J178" s="194">
        <f t="shared" si="30"/>
        <v>0</v>
      </c>
      <c r="K178" s="190" t="s">
        <v>3</v>
      </c>
      <c r="L178" s="195"/>
      <c r="M178" s="196" t="s">
        <v>3</v>
      </c>
      <c r="N178" s="197" t="s">
        <v>43</v>
      </c>
      <c r="O178" s="55"/>
      <c r="P178" s="150">
        <f t="shared" si="31"/>
        <v>0</v>
      </c>
      <c r="Q178" s="150">
        <v>0</v>
      </c>
      <c r="R178" s="150">
        <f t="shared" si="32"/>
        <v>0</v>
      </c>
      <c r="S178" s="150">
        <v>0</v>
      </c>
      <c r="T178" s="151">
        <f t="shared" si="3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2" t="s">
        <v>187</v>
      </c>
      <c r="AT178" s="152" t="s">
        <v>427</v>
      </c>
      <c r="AU178" s="152" t="s">
        <v>160</v>
      </c>
      <c r="AY178" s="19" t="s">
        <v>145</v>
      </c>
      <c r="BE178" s="153">
        <f t="shared" si="34"/>
        <v>0</v>
      </c>
      <c r="BF178" s="153">
        <f t="shared" si="35"/>
        <v>0</v>
      </c>
      <c r="BG178" s="153">
        <f t="shared" si="36"/>
        <v>0</v>
      </c>
      <c r="BH178" s="153">
        <f t="shared" si="37"/>
        <v>0</v>
      </c>
      <c r="BI178" s="153">
        <f t="shared" si="38"/>
        <v>0</v>
      </c>
      <c r="BJ178" s="19" t="s">
        <v>80</v>
      </c>
      <c r="BK178" s="153">
        <f t="shared" si="39"/>
        <v>0</v>
      </c>
      <c r="BL178" s="19" t="s">
        <v>152</v>
      </c>
      <c r="BM178" s="152" t="s">
        <v>2239</v>
      </c>
    </row>
    <row r="179" spans="1:65" s="2" customFormat="1" ht="14.45" customHeight="1">
      <c r="A179" s="34"/>
      <c r="B179" s="140"/>
      <c r="C179" s="188" t="s">
        <v>654</v>
      </c>
      <c r="D179" s="188" t="s">
        <v>427</v>
      </c>
      <c r="E179" s="189" t="s">
        <v>2240</v>
      </c>
      <c r="F179" s="190" t="s">
        <v>2071</v>
      </c>
      <c r="G179" s="191" t="s">
        <v>251</v>
      </c>
      <c r="H179" s="192">
        <v>1</v>
      </c>
      <c r="I179" s="193"/>
      <c r="J179" s="194">
        <f t="shared" si="30"/>
        <v>0</v>
      </c>
      <c r="K179" s="190" t="s">
        <v>3</v>
      </c>
      <c r="L179" s="195"/>
      <c r="M179" s="196" t="s">
        <v>3</v>
      </c>
      <c r="N179" s="197" t="s">
        <v>43</v>
      </c>
      <c r="O179" s="55"/>
      <c r="P179" s="150">
        <f t="shared" si="31"/>
        <v>0</v>
      </c>
      <c r="Q179" s="150">
        <v>0</v>
      </c>
      <c r="R179" s="150">
        <f t="shared" si="32"/>
        <v>0</v>
      </c>
      <c r="S179" s="150">
        <v>0</v>
      </c>
      <c r="T179" s="151">
        <f t="shared" si="3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2" t="s">
        <v>187</v>
      </c>
      <c r="AT179" s="152" t="s">
        <v>427</v>
      </c>
      <c r="AU179" s="152" t="s">
        <v>160</v>
      </c>
      <c r="AY179" s="19" t="s">
        <v>145</v>
      </c>
      <c r="BE179" s="153">
        <f t="shared" si="34"/>
        <v>0</v>
      </c>
      <c r="BF179" s="153">
        <f t="shared" si="35"/>
        <v>0</v>
      </c>
      <c r="BG179" s="153">
        <f t="shared" si="36"/>
        <v>0</v>
      </c>
      <c r="BH179" s="153">
        <f t="shared" si="37"/>
        <v>0</v>
      </c>
      <c r="BI179" s="153">
        <f t="shared" si="38"/>
        <v>0</v>
      </c>
      <c r="BJ179" s="19" t="s">
        <v>80</v>
      </c>
      <c r="BK179" s="153">
        <f t="shared" si="39"/>
        <v>0</v>
      </c>
      <c r="BL179" s="19" t="s">
        <v>152</v>
      </c>
      <c r="BM179" s="152" t="s">
        <v>2241</v>
      </c>
    </row>
    <row r="180" spans="1:65" s="2" customFormat="1" ht="14.45" customHeight="1">
      <c r="A180" s="34"/>
      <c r="B180" s="140"/>
      <c r="C180" s="141" t="s">
        <v>658</v>
      </c>
      <c r="D180" s="141" t="s">
        <v>147</v>
      </c>
      <c r="E180" s="142" t="s">
        <v>2072</v>
      </c>
      <c r="F180" s="143" t="s">
        <v>2073</v>
      </c>
      <c r="G180" s="144" t="s">
        <v>1552</v>
      </c>
      <c r="H180" s="145">
        <v>2</v>
      </c>
      <c r="I180" s="146"/>
      <c r="J180" s="147">
        <f t="shared" si="30"/>
        <v>0</v>
      </c>
      <c r="K180" s="143" t="s">
        <v>3</v>
      </c>
      <c r="L180" s="35"/>
      <c r="M180" s="148" t="s">
        <v>3</v>
      </c>
      <c r="N180" s="149" t="s">
        <v>43</v>
      </c>
      <c r="O180" s="55"/>
      <c r="P180" s="150">
        <f t="shared" si="31"/>
        <v>0</v>
      </c>
      <c r="Q180" s="150">
        <v>0</v>
      </c>
      <c r="R180" s="150">
        <f t="shared" si="32"/>
        <v>0</v>
      </c>
      <c r="S180" s="150">
        <v>0</v>
      </c>
      <c r="T180" s="151">
        <f t="shared" si="3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2" t="s">
        <v>152</v>
      </c>
      <c r="AT180" s="152" t="s">
        <v>147</v>
      </c>
      <c r="AU180" s="152" t="s">
        <v>160</v>
      </c>
      <c r="AY180" s="19" t="s">
        <v>145</v>
      </c>
      <c r="BE180" s="153">
        <f t="shared" si="34"/>
        <v>0</v>
      </c>
      <c r="BF180" s="153">
        <f t="shared" si="35"/>
        <v>0</v>
      </c>
      <c r="BG180" s="153">
        <f t="shared" si="36"/>
        <v>0</v>
      </c>
      <c r="BH180" s="153">
        <f t="shared" si="37"/>
        <v>0</v>
      </c>
      <c r="BI180" s="153">
        <f t="shared" si="38"/>
        <v>0</v>
      </c>
      <c r="BJ180" s="19" t="s">
        <v>80</v>
      </c>
      <c r="BK180" s="153">
        <f t="shared" si="39"/>
        <v>0</v>
      </c>
      <c r="BL180" s="19" t="s">
        <v>152</v>
      </c>
      <c r="BM180" s="152" t="s">
        <v>2242</v>
      </c>
    </row>
    <row r="181" spans="1:65" s="2" customFormat="1" ht="14.45" customHeight="1">
      <c r="A181" s="34"/>
      <c r="B181" s="140"/>
      <c r="C181" s="141" t="s">
        <v>662</v>
      </c>
      <c r="D181" s="141" t="s">
        <v>147</v>
      </c>
      <c r="E181" s="142" t="s">
        <v>2074</v>
      </c>
      <c r="F181" s="143" t="s">
        <v>2075</v>
      </c>
      <c r="G181" s="144" t="s">
        <v>251</v>
      </c>
      <c r="H181" s="145">
        <v>1</v>
      </c>
      <c r="I181" s="146"/>
      <c r="J181" s="147">
        <f t="shared" si="30"/>
        <v>0</v>
      </c>
      <c r="K181" s="143" t="s">
        <v>3</v>
      </c>
      <c r="L181" s="35"/>
      <c r="M181" s="183" t="s">
        <v>3</v>
      </c>
      <c r="N181" s="184" t="s">
        <v>43</v>
      </c>
      <c r="O181" s="185"/>
      <c r="P181" s="186">
        <f t="shared" si="31"/>
        <v>0</v>
      </c>
      <c r="Q181" s="186">
        <v>0</v>
      </c>
      <c r="R181" s="186">
        <f t="shared" si="32"/>
        <v>0</v>
      </c>
      <c r="S181" s="186">
        <v>0</v>
      </c>
      <c r="T181" s="187">
        <f t="shared" si="3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2" t="s">
        <v>152</v>
      </c>
      <c r="AT181" s="152" t="s">
        <v>147</v>
      </c>
      <c r="AU181" s="152" t="s">
        <v>160</v>
      </c>
      <c r="AY181" s="19" t="s">
        <v>145</v>
      </c>
      <c r="BE181" s="153">
        <f t="shared" si="34"/>
        <v>0</v>
      </c>
      <c r="BF181" s="153">
        <f t="shared" si="35"/>
        <v>0</v>
      </c>
      <c r="BG181" s="153">
        <f t="shared" si="36"/>
        <v>0</v>
      </c>
      <c r="BH181" s="153">
        <f t="shared" si="37"/>
        <v>0</v>
      </c>
      <c r="BI181" s="153">
        <f t="shared" si="38"/>
        <v>0</v>
      </c>
      <c r="BJ181" s="19" t="s">
        <v>80</v>
      </c>
      <c r="BK181" s="153">
        <f t="shared" si="39"/>
        <v>0</v>
      </c>
      <c r="BL181" s="19" t="s">
        <v>152</v>
      </c>
      <c r="BM181" s="152" t="s">
        <v>2243</v>
      </c>
    </row>
    <row r="182" spans="1:31" s="2" customFormat="1" ht="6.95" customHeight="1">
      <c r="A182" s="34"/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35"/>
      <c r="M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autoFilter ref="C81:K18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Kafluk Miloš</cp:lastModifiedBy>
  <dcterms:created xsi:type="dcterms:W3CDTF">2021-12-21T13:40:11Z</dcterms:created>
  <dcterms:modified xsi:type="dcterms:W3CDTF">2022-01-04T06:15:04Z</dcterms:modified>
  <cp:category/>
  <cp:version/>
  <cp:contentType/>
  <cp:contentStatus/>
</cp:coreProperties>
</file>