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VRN" sheetId="2" r:id="rId2"/>
    <sheet name="SO 01.1" sheetId="3" r:id="rId3"/>
    <sheet name="SO 01.2" sheetId="4" r:id="rId4"/>
    <sheet name="SO 02" sheetId="5" r:id="rId5"/>
    <sheet name="SO 03" sheetId="6" r:id="rId6"/>
    <sheet name="SO 04" sheetId="7" r:id="rId7"/>
    <sheet name="SO 05" sheetId="8" r:id="rId8"/>
  </sheets>
  <definedNames/>
  <calcPr fullCalcOnLoad="1"/>
</workbook>
</file>

<file path=xl/sharedStrings.xml><?xml version="1.0" encoding="utf-8"?>
<sst xmlns="http://schemas.openxmlformats.org/spreadsheetml/2006/main" count="9361" uniqueCount="1841">
  <si>
    <t>Soupis objektů s DPH</t>
  </si>
  <si>
    <t>Stavba: 1932 - Benátky nad Jizerou, U Vodojemu - Obnova vodovodu</t>
  </si>
  <si>
    <t>Varianta: DPS - Dokumentace provedení stavby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</si>
  <si>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</si>
  <si>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</si>
  <si>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</si>
  <si>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</si>
  <si>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</si>
  <si>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</si>
  <si>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</si>
  <si>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</si>
  <si>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</si>
  <si>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</si>
  <si>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</si>
  <si>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1932</t>
  </si>
  <si>
    <t>Benátky nad Jizerou, U Vodojemu - Obnova vodovodu</t>
  </si>
  <si>
    <t>O</t>
  </si>
  <si>
    <t>Rozpočet:</t>
  </si>
  <si>
    <t>0,00</t>
  </si>
  <si>
    <t>15,00</t>
  </si>
  <si>
    <t>21,00</t>
  </si>
  <si>
    <t>3</t>
  </si>
  <si>
    <t>2</t>
  </si>
  <si>
    <t/>
  </si>
  <si>
    <t>Vedlejší rozpočtové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</si>
  <si>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</si>
  <si>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</si>
  <si>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</si>
  <si>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</si>
  <si>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</si>
  <si>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</si>
  <si>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</si>
  <si>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</si>
  <si>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</si>
  <si>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</si>
  <si>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</si>
  <si>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</si>
  <si>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</si>
  <si>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</si>
  <si>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</si>
  <si>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</si>
  <si>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</si>
  <si>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</si>
  <si>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</si>
  <si>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</si>
  <si>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1.01</t>
  </si>
  <si>
    <t>Zařízení staveniště, provozní vlivy</t>
  </si>
  <si>
    <t>KPL</t>
  </si>
  <si>
    <t>PP</t>
  </si>
  <si>
    <t>Specifikace dle Technických podmínek</t>
  </si>
  <si>
    <t>VV</t>
  </si>
  <si>
    <t>1.02</t>
  </si>
  <si>
    <t>Skládkovné</t>
  </si>
  <si>
    <t>Specifikace dle Technických podmínek 
Včetně poplatků pokud nebyli uvedeny jinde</t>
  </si>
  <si>
    <t>1.03</t>
  </si>
  <si>
    <t>Fotodokumentace</t>
  </si>
  <si>
    <t>1.05</t>
  </si>
  <si>
    <t>Realizační dokumentace stavby včetně projednání a kontroly na stavbě</t>
  </si>
  <si>
    <t>1.08</t>
  </si>
  <si>
    <t>Doklady požadované k předání a převzetí díla</t>
  </si>
  <si>
    <t>1.09</t>
  </si>
  <si>
    <t>Dokumentace skutečného provedení stavby a dokumentace geodetického zaměření stavby</t>
  </si>
  <si>
    <t>7</t>
  </si>
  <si>
    <t>1.10</t>
  </si>
  <si>
    <t>Další doplňující průzkumy</t>
  </si>
  <si>
    <t>8</t>
  </si>
  <si>
    <t>1.11</t>
  </si>
  <si>
    <t>Pasportizace stávajících objektů – inventarizační prohlídky</t>
  </si>
  <si>
    <t>1.12</t>
  </si>
  <si>
    <t>Vytyčení podzemních zařízení, rizika a zvláštní opatření</t>
  </si>
  <si>
    <t>1.14</t>
  </si>
  <si>
    <t>Vytyčení stavby, ochrana geodetických bodů před poškozením</t>
  </si>
  <si>
    <t>11</t>
  </si>
  <si>
    <t>1.15</t>
  </si>
  <si>
    <t>Zajištění a osvětlení výkopů a překopů</t>
  </si>
  <si>
    <t>12</t>
  </si>
  <si>
    <t>1.17</t>
  </si>
  <si>
    <t>Zvláštní požadavky na zhotovení</t>
  </si>
  <si>
    <t>13</t>
  </si>
  <si>
    <t>1.18</t>
  </si>
  <si>
    <t>Zemní práce</t>
  </si>
  <si>
    <t>14</t>
  </si>
  <si>
    <t>1.19</t>
  </si>
  <si>
    <t>Dopravně inženýrská opatření a dopravní značení DIO</t>
  </si>
  <si>
    <t>15</t>
  </si>
  <si>
    <t>1.20</t>
  </si>
  <si>
    <t>Geometrický plán</t>
  </si>
  <si>
    <t>Geometrický plán pro KSÚS pro SO 01.1, SO 03, SO04 a SO 05</t>
  </si>
  <si>
    <t>16</t>
  </si>
  <si>
    <t>1.21</t>
  </si>
  <si>
    <t>Statické hutnící zkoušky</t>
  </si>
  <si>
    <t>Specifikace dle Technických podmínek 
SO 01 10ks, SO 02 2ks, SO 03 1ks, SO 04 1ks</t>
  </si>
  <si>
    <t>SO 01.1</t>
  </si>
  <si>
    <t>Obnova vodovodního řadu, ulice U Vodojemu</t>
  </si>
  <si>
    <t>113106121</t>
  </si>
  <si>
    <t>Rozebrání dlažeb z betonových nebo kamenných dlaždic komunikací pro pěší ručně</t>
  </si>
  <si>
    <t>M2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</si>
  <si>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 včetně očištění, uložení během stavby a přípravy na znovupoložení 
Chodník Města Benátky nad Jizerou</t>
  </si>
  <si>
    <t>9,80+5,14=14,940 [A]</t>
  </si>
  <si>
    <t>113106123</t>
  </si>
  <si>
    <t>Rozebrání dlažeb ze zámkových dlaždic komunikací pro pěší ručně</t>
  </si>
  <si>
    <t>Rozebrání dlažeb komunikací pro pěší s přemístěním hmot na skládku na vzdálenost do 3 m nebo s naložením na dopravní prostředek včetně lože z kameniva a s jakoukoliv výplní spár ručně ze zámkové dlažby včetně očištění, uložení během stavby a přípravy na znovupoložení 
Obnova konstrukce vozovky u AŠ83</t>
  </si>
  <si>
    <t>113107223</t>
  </si>
  <si>
    <t>Odstranění podkladu z kameniva drceného tl 300 mm strojně pl přes 200 m2</t>
  </si>
  <si>
    <t>Odstranění podkladů nebo krytů strojně plochy jednotlivě přes 200 m2 s přemístěním hmot na skládku na vzdálenost do 20 m nebo s naložením na dopravní prostředek z kameniva hrubého drceného, o tl. vrstvy 300 mm (169,788m3) 
Komunikace Města Benátky nad Jizerou</t>
  </si>
  <si>
    <t>2,90+563,06=565,960 [A]</t>
  </si>
  <si>
    <t>113107241</t>
  </si>
  <si>
    <t>Odstranění podkladu živičného tl 50 mm strojně pl přes 200 m2</t>
  </si>
  <si>
    <t>Odstranění podkladů nebo krytů strojně plochy jednotlivě přes 200 m2 s přemístěním hmot na skládku na vzdálenost do 20 m nebo s naložením na dopravní prostředek živičných, o tl. vrstvy do 50 mm (28,298m3) 
Komunikace Města Benátky nad Jizerou</t>
  </si>
  <si>
    <t>113107312</t>
  </si>
  <si>
    <t>Odstranění podkladu z kameniva těženého tl 200 mm strojně pl do 50 m2</t>
  </si>
  <si>
    <t>Odstranění podkladů nebo krytů strojně plochy jednotlivě do 50 m2 s přemístěním hmot na skládku na vzdálenost do 3 m nebo s naložením na dopravní prostředek z kameniva těženého, o tl. vrstvy 150 mm (2,787m3) 
Komunikace KSÚS</t>
  </si>
  <si>
    <t>113107322</t>
  </si>
  <si>
    <t>Odstranění podkladu z kameniva drceného tl 200 mm strojně pl do 50 m2</t>
  </si>
  <si>
    <t>Odstranění podkladů nebo krytů strojně plochy jednotlivě do 50 m2 s přemístěním hmot na skládku na vzdálenost do 3 m nebo s naložením na dopravní prostředek z kameniva hrubého drceného, o tl. vrstvy 150 mm (2,241m3) 
Chodník Města Benátky nad Jizerou</t>
  </si>
  <si>
    <t>9,80+5,14 =14,940 [A]</t>
  </si>
  <si>
    <t>113107323</t>
  </si>
  <si>
    <t>Odstranění podkladu z kameniva drceného tl 300 mm strojně pl do 50 m2</t>
  </si>
  <si>
    <t>Odstranění podkladů nebo krytů strojně plochy jednotlivě do 50 m2 s přemístěním hmot na skládku na vzdálenost do 3 m nebo s naložením na dopravní prostředek z kameniva hrubého drceného, o tl. vrstvy 300 mm (5,574m3) 
Komunikace KSÚS</t>
  </si>
  <si>
    <t>113107324</t>
  </si>
  <si>
    <t>Odstranění podkladu z kameniva drceného tl 400 mm strojně pl do 50 m2</t>
  </si>
  <si>
    <t>Odstranění podkladů nebo krytů strojně plochy jednotlivě do 50 m2 s přemístěním hmot na skládku na vzdálenost do 3 m nebo s naložením na dopravní prostředek z kameniva hrubého drceného, o tl. vrstvy 400 mm (4,569m3) 
Obnova konstrukce vozovky u AŠ83</t>
  </si>
  <si>
    <t>113107342</t>
  </si>
  <si>
    <t>Odstranění podkladu živičného tl 100 mm strojně pl do 50 m2</t>
  </si>
  <si>
    <t>Odstranění podkladů nebo krytů strojně plochy jednotlivě do 50 m2 s přemístěním hmot na skládku na vzdálenost do 3 m nebo s naložením na dopravní prostředek živičných, o tl. vrstvy 100 mm (1,858m3) 
Komunikace KSÚS</t>
  </si>
  <si>
    <t>113154123</t>
  </si>
  <si>
    <t>Frézování živičného krytu tl 50 mm pruh š 1 m pl do 500 m2 bez překážek v trase</t>
  </si>
  <si>
    <t>Frézování živičného podkladu nebo krytu s naložením na dopravní prostředek plochy do 500 m2 bez překážek v trase pruhu šířky přes 0,5 m do 1 m, tloušťky vrstvy 50 mm (2,054m3) 
Komunikace KSÚS</t>
  </si>
  <si>
    <t>113154253</t>
  </si>
  <si>
    <t>Frézování živičného krytu tl 50 mm pruh š 1 m pl do 1000 m2 s překážkami v trase</t>
  </si>
  <si>
    <t>Frézování živičného podkladu nebo krytu s naložením na dopravní prostředek plochy přes 500 do 1 000 m2 s překážkami v trasepruhu šířky do 1 m, tloušťky vrstvy 50 mm (28,513m3) 
Komunikace Města Benátky nad Jizerou</t>
  </si>
  <si>
    <t>7,20+563,06=570,260 [A]</t>
  </si>
  <si>
    <t>113201112</t>
  </si>
  <si>
    <t>Vytrhání obrub silničních ležatých</t>
  </si>
  <si>
    <t>M</t>
  </si>
  <si>
    <t>Vytrhání obrub silničních včetně lože a opěry včetně naložení na dopravní prostředek</t>
  </si>
  <si>
    <t>8,0 řad A + 6,0 řad B +7,5 AŠ =21,500 [A]</t>
  </si>
  <si>
    <t>115101201</t>
  </si>
  <si>
    <t>Čerpání vody na dopravní výšku do 10 m průměrný přítok do 500 l/min</t>
  </si>
  <si>
    <t>HOD</t>
  </si>
  <si>
    <t>Čerpání vody na dopravní výšku do 10 m s uvažovaným průměrným přítokem do 500 l/min 
Podzemní případně dešťová voda nateklá do výkopu</t>
  </si>
  <si>
    <t>115101301</t>
  </si>
  <si>
    <t>Pohotovost čerpací soupravy pro dopravní výšku do 10 m přítok do 500 l/min</t>
  </si>
  <si>
    <t>DEN</t>
  </si>
  <si>
    <t>Pohotovost záložní čerpací soupravy pro dopravní výšku do 10 m s uvažovaným průměrným přítokem do 500 l/min 
Podzemní případně dešťová voda nateklá do výkopu</t>
  </si>
  <si>
    <t>119001401</t>
  </si>
  <si>
    <t>Dočasné zajištění potrubí ocelového nebo litinového DN do 200</t>
  </si>
  <si>
    <t>Dočasné zajištění podzemního potrubí nebo vedení ve výkopišti opotřebením hmot potrubí ocelového, plastového nebo litinového, jmenovité světlosti DN do 200</t>
  </si>
  <si>
    <t>5*1,0 řad A + 11*1,0 řad B + 1*1,0 propoj PE + 10*1,0 přípojky A + 5*1,0 přípojky B + 1*5,0 AŠ =37,000 [A]</t>
  </si>
  <si>
    <t>119001421</t>
  </si>
  <si>
    <t>Dočasné zajištění kabelů a kabelových tratí ze 3 volně ložených kabelů</t>
  </si>
  <si>
    <t>Dočasné zajištění podzemního potrubí nebo vedení ve výkopišti opotřebením hmot kabelů a kabelových tratí z volně ložených kabelů a to do 3 kabelů</t>
  </si>
  <si>
    <t>11*1,0 řad A + 15*1,0 řad B + 1*1,0 propoj PE + 19*1,0 přípojky A + 21*1,0 přípojky B =67,000 [A]</t>
  </si>
  <si>
    <t>17</t>
  </si>
  <si>
    <t>120001101</t>
  </si>
  <si>
    <t>Příplatek za ztížení odkopávky nebo prokkopávky v blízkosti inženýrských sítí</t>
  </si>
  <si>
    <t>M3</t>
  </si>
  <si>
    <t>Příplatek k cenám vykopávek za ztížení vykopávky v blízkosti inženýrských sítí nebo výbušnin v horninách jakékoliv třídy</t>
  </si>
  <si>
    <t>(11+5+7)*1,5 řad A + (15+11+6)*1,5 řad B + (1+1)*1,5 propoj PE + (19+10+3)*1,5 přípojky A + (21+5+4)*1,5 přípojky B + 1*5*1,5 AŠ =186,000 [A]</t>
  </si>
  <si>
    <t>18</t>
  </si>
  <si>
    <t>121101101</t>
  </si>
  <si>
    <t>Sejmutí ornice s přemístěním na vzdálenost do 50 m</t>
  </si>
  <si>
    <t>Sejmutí ornice nebo lesní půdy složením, na vzdálenost do 50 m 
U armaturní šachty</t>
  </si>
  <si>
    <t>15,0*4,5*0,2=13,500 [A]</t>
  </si>
  <si>
    <t>19</t>
  </si>
  <si>
    <t>131201101</t>
  </si>
  <si>
    <t>Hloubení jam nezapažených v hornině tř. 3 objemu do 100 m3</t>
  </si>
  <si>
    <t>Hloubení nezapažených jam a zářezů s urovnáním dna do předepsaného profilu a spádu v hornině tř. 3 do 100 m3 
Armaturní šachta A83</t>
  </si>
  <si>
    <t>45,0*0,45=20,250 [A]</t>
  </si>
  <si>
    <t>20</t>
  </si>
  <si>
    <t>131201201</t>
  </si>
  <si>
    <t>Hloubení jam zapažených v hornině tř. 3 objemu do 100 m3</t>
  </si>
  <si>
    <t>Hloubení zapažených jam a zářezů s urovnáním dna do předepsaného profilu a spádu v hornině tř. 3 do 100 m3</t>
  </si>
  <si>
    <t>((2,25*2+3,34)m2*1,6 - (2,25*2+3,34)m2*0,4 vozovka) ul. Nad Remízkem =9,408 [A] 
((4,00m2*2,0) - 4,00m2*0,4 vozovka) sonda =6,400 [B] 
Celkem: (A+B) * 0,45 =7,114 [C]</t>
  </si>
  <si>
    <t>21</t>
  </si>
  <si>
    <t>131201209</t>
  </si>
  <si>
    <t>Příplatek za lepivost u hloubení jam zapažených v hornině tř. 3</t>
  </si>
  <si>
    <t>Hloubení zapažených jam a zářezů s urovnáním dna do předepsaného profilu a spádu 
Příplatek k cenám za lepivost horniny tř. 3</t>
  </si>
  <si>
    <t>(20,25+7,114)/2=13,682 [A]</t>
  </si>
  <si>
    <t>22</t>
  </si>
  <si>
    <t>131301101</t>
  </si>
  <si>
    <t>Hloubení jam nezapažených v hornině tř. 4 objemu do 100 m3</t>
  </si>
  <si>
    <t>Hloubení nezapažených jam a zářezů s urovnáním dna do předepsaného profilu a spádu v hornině tř. 4 do 100 m3 
Armaturní šachta A83</t>
  </si>
  <si>
    <t>45,0*0,40=18,000 [A]</t>
  </si>
  <si>
    <t>23</t>
  </si>
  <si>
    <t>131301201</t>
  </si>
  <si>
    <t>Hloubení jam zapažených v hornině tř. 4 objemu do 100 m3</t>
  </si>
  <si>
    <t>Hloubení zapažených jam a zářezů s urovnáním dna do předepsaného profilu a spádu v hornině tř. 4 do 100 m3</t>
  </si>
  <si>
    <t>((2,25*2+3,34)m2*1,6 - (2,25*2+3,34)m2*0,4 vozovka) ul. Nad Remízkem =9,408 [A] 
((4,00m2*2,0) - 4,00m2*0,4 vozovka) sonda =6,400 [B] 
Celkem: (A+B) * 0,40 =6,323 [C]</t>
  </si>
  <si>
    <t>24</t>
  </si>
  <si>
    <t>131301209</t>
  </si>
  <si>
    <t>Příplatek za lepivost u hloubení jam zapažených v hornině tř. 4</t>
  </si>
  <si>
    <t>Hloubení zapažených jam a zářezů s urovnáním dna do předepsaného profilu a spádu 
Příplatek k cenám za lepivost horniny tř. 4</t>
  </si>
  <si>
    <t>(18,00+6,323)/2=12,162 [A]</t>
  </si>
  <si>
    <t>25</t>
  </si>
  <si>
    <t>132201202</t>
  </si>
  <si>
    <t>Hloubení rýh š do 2000 mm v hornině tř. 3 objemu do 1000 m3</t>
  </si>
  <si>
    <t>Hloubení zapažených i nezapažených rýh šířky přes 600 do 2 000 mm s urovnáním dna do předepsaného profilu a spádu v hornině tř. 3 přes 100 do 1 000 m3</t>
  </si>
  <si>
    <t>Řady: (430,06 řad A +288,79 řad B +9,49 propoj PE +6,28 propoj LTH) - ((11,61*0,9*0,6) vozovka KSÚS + (473,96*0,9*0,4 vozovka město) + (3,18*0,9*0,25 nezpevněná vozovka město)) =557,010 [A] 
Přípojky: (84,22*0,9*1,4) - ((67,62*0,9*0,4 vozovka město) + (16,6*0,9*0,24 chodník)) =78,188 [B] 
Celkem: ((A+B) * 0,45) - 8,012 ruční výkop =277,827 [C]</t>
  </si>
  <si>
    <t>26</t>
  </si>
  <si>
    <t>132201209</t>
  </si>
  <si>
    <t>Příplatek za lepivost k hloubení rýh š do 2000 mm v hornině tř. 3</t>
  </si>
  <si>
    <t>Hloubení zapažených i nezapažených rýh šířky přes 600 do 2 000 mm s urovnáním dna do předepsaného profilu a spádu v hornině tř. 3 
Příplatek k cenám za lepivost horniny tř. 3</t>
  </si>
  <si>
    <t>285,839/2=142,920 [A]</t>
  </si>
  <si>
    <t>27</t>
  </si>
  <si>
    <t>132212202</t>
  </si>
  <si>
    <t>Hloubení rýh š přes 600 do 2000 mm ručním nebo pneum nářadím v nesoudržných horninách tř. 3</t>
  </si>
  <si>
    <t>Hloubení zapažených i nezapažených rýh šířky přes 600 do 2 000 mm ručním nebo pneumatickým nářadím s urovnáním dna do předepsaného profilu a spádu v horninách tř. 3 nesoudržných 
Ruční výkop rýhy pro přípojky v předzahrádkách čp.626-631</t>
  </si>
  <si>
    <t>(14,13*0,9*1,40) * 0,45=8,012 [A]</t>
  </si>
  <si>
    <t>28</t>
  </si>
  <si>
    <t>132301202</t>
  </si>
  <si>
    <t>Hloubení rýh š do 2000 mm v hornině tř. 4 objemu do 1000 m3</t>
  </si>
  <si>
    <t>Hloubení zapažených i nezapažených rýh šířky přes 600 do 2 000 mm s urovnáním dna do předepsaného profilu a spádu v hornině tř. 4 přes 100 do 1 000 m3</t>
  </si>
  <si>
    <t>Řady: (430,06 řad A +288,79 řad B +9,49 propoj PE +6,28 propoj LTH) - ((11,61*0,9*0,6) vozovka KSÚS + (473,96*0,9*0,4 vozovka město) + (3,18*0,9*0,25 nezpevněná vozovka město)) =557,010 [A] 
Přípojky: (84,22*0,9*1,4) - ((67,62*0,9*0,4 vozovka město) + (16,6*0,9*0,24 chodník)) =78,188 [B] 
Celkem: ((A+B) * 0,40) - 7,122 ruční výkop =246,957 [C]</t>
  </si>
  <si>
    <t>29</t>
  </si>
  <si>
    <t>132301209</t>
  </si>
  <si>
    <t>Příplatek za lepivost k hloubení rýh š do 2000 mm v hornině tř. 4</t>
  </si>
  <si>
    <t>Hloubení zapažených i nezapažených rýh šířky přes 600 do 2 000 mm s urovnáním dna do předepsaného profilu a spádu v hornině tř. 4 
Příplatek k cenám za lepivost horniny tř. 4</t>
  </si>
  <si>
    <t>254,079/2=127,040 [A]</t>
  </si>
  <si>
    <t>30</t>
  </si>
  <si>
    <t>132312202</t>
  </si>
  <si>
    <t>Hloubení rýh š přes 600 do 2000 mm ručním nebo pneum nářadím v nesoudržných horninách tř. 4</t>
  </si>
  <si>
    <t>Hloubení zapažených i nezapažených rýh šířky přes 600 do 2 000 mm ručním nebo pneumatickým nářadím s urovnáním dna do předepsaného profilu a spádu v horninách tř. 4 nesoudržných 
Ruční výkop rýhy pro přípojky v předzahrádkách čp.626-631</t>
  </si>
  <si>
    <t>(14,13*0,9*1,40) * 0,40 =7,122 [A]</t>
  </si>
  <si>
    <t>31</t>
  </si>
  <si>
    <t>132412202</t>
  </si>
  <si>
    <t>Hloubení rýh š přes 600 do 2000 mm ručním nebo pneum nářadím v nesoudržných horninách tř. 5</t>
  </si>
  <si>
    <t>Hloubení zapažených i nezapažených rýh šířky přes 600 do 2 000 mm ručním nebo pneumatickým nářadím s urovnáním dna do předepsaného profilu a spádu v horninách tř. 5 nesoudržných 
Ruční výkop rýhy pro přípojky v předzahrádkách čp.626-631</t>
  </si>
  <si>
    <t>(14,13*0,9*1,40) * 0,15 =2,671 [A]</t>
  </si>
  <si>
    <t>32</t>
  </si>
  <si>
    <t>138401101</t>
  </si>
  <si>
    <t>01</t>
  </si>
  <si>
    <t>Dolamování hloubených vykopávek jam ve vrstvě tl do 1000 mm v hornině tř. 5</t>
  </si>
  <si>
    <t>Dolamování zapažených nebo nezapažených hloubených vykopávek v horninách tř. 5 až 7 s použitím pneum s příp. nutným přemístěním výkopku ve výkopišti, bez naložení jam nebo zářezů, ve vrstvě tl. do 1 000 mm v hornině tř. 5</t>
  </si>
  <si>
    <t>((2,25*2+3,34)m2*1,6 - (2,25*2+3,34)m2*0,4 vozovka) ul. Nad Remízkem =9,408 [A] 
((4,00m2*2,0) - 4,00m2*0,4 vozovka) sonda =6,400 [B] 
Celkem: (A+B) * 0,15 =2,371 [C]</t>
  </si>
  <si>
    <t>33</t>
  </si>
  <si>
    <t>02</t>
  </si>
  <si>
    <t>Dolamování zapažených nebo nezapažených hloubených vykopávek v horninách tř. 5 až 7 s použitím pneum s příp. nutným přemístěním výkopku ve výkopišti, bez naložení jam nebo zářezů, ve vrstvě tl. do 1 000 mm v hornině tř. 5 
Armaturní šachta A83</t>
  </si>
  <si>
    <t>45,00*0,15=6,750 [A]</t>
  </si>
  <si>
    <t>34</t>
  </si>
  <si>
    <t>138401201</t>
  </si>
  <si>
    <t>Dolamování hloubených vykopávek rýh ve vrstvě tl do 500 mm v hornině tř. 5</t>
  </si>
  <si>
    <t>Dolamování zapažených nebo nezapažených hloubených vykopávek v horninách tř. 5 až 7 s použitím pneum s příp. nutným přemístěním výkopku ve výkopišti, bez naložení rýh, ve vrstvě tl. do 500 mm v hornině tř. 5</t>
  </si>
  <si>
    <t>Řady: (430,06 řad A +288,79 řad B +9,49 propoj PE +6,28 propoj LTH) - ((11,61*0,9*0,6) vozovka KSÚS + (473,96*0,9*0,4 vozovka město) + (3,18*0,9*0,25 nezpevněná vozovka město)) =557,010 [A] 
Přípojky: (84,22*0,9*1,4) - ((67,62*0,9*0,4 vozovka město) + (16,6*0,9*0,24 chodník)) =78,188 [B] 
Celkem: ((A+B) * 0,15) - 2,671 ruční výkop =92,609 [C]</t>
  </si>
  <si>
    <t>35</t>
  </si>
  <si>
    <t>151811131</t>
  </si>
  <si>
    <t>Osazení pažicího boxu hl výkopu do 4 m š do 1,2 m</t>
  </si>
  <si>
    <t>Zřízení pažicích boxů pro pažení a rozepření stěn rýh podzemního vedení hloubka výkopu do 4 m, šířka do 1,2 m</t>
  </si>
  <si>
    <t>Řady: 955,16 řad A + 641,43 řad B + 19,34 propoj PE + 13,95 propoj LTH =1 629,880 [A] 
Přípojky: (84,22*1,4*2)  =235,816 [B] 
Celkem: (A+B) =1 865,696 [C]</t>
  </si>
  <si>
    <t>36</t>
  </si>
  <si>
    <t>151811132</t>
  </si>
  <si>
    <t>Osazení pažicího boxu hl výkopu do 4 m š do 2,5 m</t>
  </si>
  <si>
    <t>Zřízení pažicích boxů pro pažení a rozepření stěn rýh podzemního vedení hloubka výkopu do 4 m, šířka přes 1,2 do 2,5 m</t>
  </si>
  <si>
    <t>(1,5*4*1,6)*2 + 7,69*1,6 ul. Nad Remízkem =31,504 [A] 
2,0*4*2,0 sonda =16,000 [B] 
Celkem: (A+B) =47,504 [C]</t>
  </si>
  <si>
    <t>37</t>
  </si>
  <si>
    <t>151811231</t>
  </si>
  <si>
    <t>Odstranění pažicího boxu hl výkopu do 4 m š do 1,2 m</t>
  </si>
  <si>
    <t>Odstranění pažicích boxů pro pažení a rozepření stěn rýh podzemního vedení hloubka výkopu do 4 m, šířka do 1,2 m</t>
  </si>
  <si>
    <t>38</t>
  </si>
  <si>
    <t>151811232</t>
  </si>
  <si>
    <t>Odstranění pažicího boxu hl výkopu do 4 m š do 2,5 m</t>
  </si>
  <si>
    <t>Odstranění pažicích boxů pro pažení a rozepření stěn rýh podzemního vedení, hloubka výkopu do 4 m, šířka přes 1,2 do 2,5 m</t>
  </si>
  <si>
    <t>39</t>
  </si>
  <si>
    <t>161101101</t>
  </si>
  <si>
    <t>Svislé přemístění výkopku z horniny tř. 1 až 4 hl výkopu do 2,5 m</t>
  </si>
  <si>
    <t>Svislé přemístění výkopku na dopravní prostředek z horniny tř. 1 až 4, při hloubce výkopu do 2,5 m</t>
  </si>
  <si>
    <t>285,839+254,079+95,280+7,114+6,323+2,371+20,25+18,0+6,75=696,006 [A]</t>
  </si>
  <si>
    <t>40</t>
  </si>
  <si>
    <t>171201101</t>
  </si>
  <si>
    <t>Uložení sypaniny do násypů nezhutněných</t>
  </si>
  <si>
    <t>Uložení sypaniny do násypů s rozprostřením sypaniny ve vrstvách a s hrubým urovnáním nezhutněných z jakýchkoliv hornin 
Uložení přebytečného výkopku a rozerbrané konstrukce vozovky na trvalou skládku</t>
  </si>
  <si>
    <t>((285,839+254,079+95,280+7,114+6,323+2,371) výkop - 174,246 zásyp zeminou - 84,459 provizorní dosyp rýhy) + (169,788+2,787+2,241+5,574+4,596+28,298+1,858+2,054+28,513 konstrukce vozovky) =638,010 [A]</t>
  </si>
  <si>
    <t>41</t>
  </si>
  <si>
    <t>171201211</t>
  </si>
  <si>
    <t>Poplatek za uložení stavebního odpadu - zeminy a kameniva na skládce</t>
  </si>
  <si>
    <t>T</t>
  </si>
  <si>
    <t>Poplatek za uložení stavebního odpadu na skládce (skládkovné) zeminy a kameniva zatříděného do Katalogu odpadů pod kódem 170 504</t>
  </si>
  <si>
    <t>((285,839+254,079+95,280+7,114+6,323+2,371) výkop - 174,246 zásyp zeminou - 84,459 provizorní dosyp rýhy) * 2,0 =784,602 [A]</t>
  </si>
  <si>
    <t>42</t>
  </si>
  <si>
    <t>174101101</t>
  </si>
  <si>
    <t>Zásypání jam, šachet rýh nebo kolem objektů sypaninou se zhutněním</t>
  </si>
  <si>
    <t>Zásyp sypaninou z jakékoliv horniny s uložením výkopku ve vrstvách se zhutněním jam, šachet, rýh nebo kolem objektů v těchto vykopávkách 
Hutněná šterkodrť, zrno 0-63mm</t>
  </si>
  <si>
    <t>((285,839+254,079+95,280+7,114+6,323+2,371) výkop - (51,567 podsyp - 208,527 obsyp - 7,382 potrubí - 4,21 bloky -1,479 obetonování - 6,40 zásyp sondy - (12,10*0,9*2,42 - 12,10*0,9*(0,6 vozovka + 0,737podsyb+obsyp) vozovka KSÚS))) =839,231 [A] 
(12,10*0,9*2,42 - 12,10*0,9*(0,6 vozovka + 0,737podsyb+obsyp) vozovka KSÚS) =11,794 [B] 
1,7*1,8*2,3 zásyp A101 + 1,5*1,0*1,6 zásyp A102 + 1,7*1,8*1,95 zásyp A103 + 2,5*1,85*2,3 zásyp A105 =26,043 [C] 
Celkem: (A*0,8)+B+C=709,222 [D]</t>
  </si>
  <si>
    <t>PN</t>
  </si>
  <si>
    <t>58343959</t>
  </si>
  <si>
    <t>kamenivo drcené hrubé frakce 32-63</t>
  </si>
  <si>
    <t>Štěrkodrť 0-63mm pro zásyp rýhy</t>
  </si>
  <si>
    <t>709,222*1,85=1 312,061 [A]</t>
  </si>
  <si>
    <t>43</t>
  </si>
  <si>
    <t>Zásyp sypaninou z jakékoliv horniny s uložením výkopku ve vrstvách se zhutněním jam, šachet, rýh nebo kolem objektů v těchto vykopávkách 
Stávající zemina</t>
  </si>
  <si>
    <t>((285,839+254,079+95,280+7,114+6,323+2,371) výkop - (51,567 podsyp - 208,527 obsyp - 7,382 potrubí - 4,21 bloky -1,479 obetonování - 6,40 zásyp sondy - (12,10*0,9*2,42 - 12,10*0,9*(0,6 vozovka + 0,737podsyb+obsyp) vozovka KSÚS))) =839,231 [A] 
6,40 zásyp sondy =6,400 [B] 
Celkem: (A*0,2)+B=174,246 [C]</t>
  </si>
  <si>
    <t>44</t>
  </si>
  <si>
    <t>03</t>
  </si>
  <si>
    <t>Zásyp sypaninou z jakékoliv horniny s uložením výkopku ve vrstvách se zhutněním jam, šachet, rýh nebo kolem objektů v těchto vykopávkách 
Stávající zemina, provizorní dosypání 150mm rozdílu mezi odstraněním stávajícího krytu vozovky a provyzorním vyspravením rýhy</t>
  </si>
  <si>
    <t>563,06*0,15=84,459 [A]</t>
  </si>
  <si>
    <t>45</t>
  </si>
  <si>
    <t>04</t>
  </si>
  <si>
    <t>Zásyp sypaninou z jakékoliv horniny s uložením výkopku ve vrstvách se zhutněním jam, šachet, rýh nebo kolem objektů v těchto vykopávkách 
Stávající zemina 
Armaturní šachta A83</t>
  </si>
  <si>
    <t>20,25+18,00+6,75=45,000 [A]</t>
  </si>
  <si>
    <t>46</t>
  </si>
  <si>
    <t>175111101</t>
  </si>
  <si>
    <t>Obsypání potrubí ručně sypaninou bez prohození sítem, uloženou do 3 m</t>
  </si>
  <si>
    <t>Obsypání potrubí ručně 3 m od jeho kraje, pro jakoukoliv hloubku výkopu a míru zhutnění bez prohození sypaniny sítem 
Hutněný písek, zrno 0-4mm</t>
  </si>
  <si>
    <t>Řady: 73,67*0,9*0,470 - (3,14*0,085*0,085*73,67 potrubí DN150) + 196,00*0,9*0,418 - (3,14*0,059*0,059*196,00 potrubí DN100) + 11,40*0,9*0,677 - (3,14*0,1885*0,1885*11,40 chránička) řad A + 197,68*0,9*0,418 - (3,14*0,059*0,059*197,68 potrubí DN100) řad B + 6,82*0,9*0,39 - (3,14*0,045*0,045*6,82 potrubí d90) propj PE + 3,18*0,9*0,398 - (3,14*0,049*0,049*3,18 potrubí DN80) propoj LTH =182,430 [A] 
Přípojky: 84,22*0,9*0,332 - (3,14*0,016*0,016*84,22 potrubí) + 4*0,25 přepojení přípojek Nad Remízkem =26,097 [B] 
Celkem: (A+B) =208,527 [C]</t>
  </si>
  <si>
    <t>58337310</t>
  </si>
  <si>
    <t>štěrkopísek frakce 0-4 třída B</t>
  </si>
  <si>
    <t>Písek 0-4mm pro obsyp potrubí</t>
  </si>
  <si>
    <t>208,527*2,075=432,694 [A]</t>
  </si>
  <si>
    <t>47</t>
  </si>
  <si>
    <t>181301103</t>
  </si>
  <si>
    <t>Rozprostření ornice tl vrstvy do 200 mm pl do 500 m2 v rovině nebo ve svahu do 1:5</t>
  </si>
  <si>
    <t>Rozprostření a urovnání ornice v rovině nebo ve svahu sklonu do 1:5 při souvislé ploše do 500 m2, tl. vrstvy přes 150 do 200 mm 
V ZÚ u armaturní šachty</t>
  </si>
  <si>
    <t>15*4,5=67,500 [A]</t>
  </si>
  <si>
    <t>48</t>
  </si>
  <si>
    <t>181411131</t>
  </si>
  <si>
    <t>Založení parkového trávníku výsevem plochy do 1000 m2 v rovině a ve svahu do 1:5</t>
  </si>
  <si>
    <t>Založení trávníku na půdě předem připravené plochy do 1000 m2 výsevem včetně utažení parkového v rovině nebo na svahu do 1:5 
V ZÚ u armaturní šachty</t>
  </si>
  <si>
    <t>00572410</t>
  </si>
  <si>
    <t>osivo směs travní parková</t>
  </si>
  <si>
    <t>KG</t>
  </si>
  <si>
    <t>67,5/100=0,675 [A]</t>
  </si>
  <si>
    <t>49</t>
  </si>
  <si>
    <t>R.01-001</t>
  </si>
  <si>
    <t>Vodorovné přemístění výkopku/sypaniny z horniny tř. 1 až 4</t>
  </si>
  <si>
    <t>Vodorovné přemístění výkopku nebo sypaniny po suchu na obvyklém dopravním prostředku, bez naložení výkopku, avšak se složením bez rozhrnutí z horniny tř. 1 až 4. Přepava výkopku na skládku. Vzdálenost doplní dodavatel dle zvolené skládky.</t>
  </si>
  <si>
    <t>((285,839+254,079+95,280+7,114+6,323+2,371) výkop - 174,246 zásyp zeminou - 84,459 provizorní dosyp rýhy) =392,301 [A]</t>
  </si>
  <si>
    <t>Základy</t>
  </si>
  <si>
    <t>50</t>
  </si>
  <si>
    <t>274313511</t>
  </si>
  <si>
    <t>Základové pásy z betonu tř. C 12/15</t>
  </si>
  <si>
    <t>Základy z betonu prostého pasy betonu kamenem neprokládaného tř. C 12/15 
Armaturní šachta AŠ83</t>
  </si>
  <si>
    <t>5,2*0,55*0,2+1,45*0,60*0,2*2=0,920 [A]</t>
  </si>
  <si>
    <t>51</t>
  </si>
  <si>
    <t>274352110</t>
  </si>
  <si>
    <t>Bednění základových pasů plochy rovinné</t>
  </si>
  <si>
    <t>Bednění základových konstrukcí pasů ploch rovinných 
Montáž, domontáž, likvidace 
Armaturní šachta AŠ83</t>
  </si>
  <si>
    <t>(0,6+2,0+5,2+2,0+0,6)*0,2=2,080 [A]</t>
  </si>
  <si>
    <t>Svislé konstrukce</t>
  </si>
  <si>
    <t>52</t>
  </si>
  <si>
    <t>311271511</t>
  </si>
  <si>
    <t>Zdivo nosné rovné tl 200 mm z vibrolisovaných betonových skořepinových tvárnic na MC</t>
  </si>
  <si>
    <t>Zdivo z vibrolisovaných betonových skořepinových tvárnic nosné s plně promaltovanými styčnými spárami, na MC15 rovné, tl. zdiva 200 mm včetně výplně dutin betonem včetně zákrytových prvků 
Armaturní šachta AŠ83</t>
  </si>
  <si>
    <t>4,8*0,2*1,8+0,80*0,2*1,8*2+0,8*0,2*1,40*2=2,752 [A]</t>
  </si>
  <si>
    <t>53</t>
  </si>
  <si>
    <t>311361821</t>
  </si>
  <si>
    <t>Výztuž nosných zdí betonářskou ocelí 10 505</t>
  </si>
  <si>
    <t>Výztuž nadzákladových zdí nosných svislých nebo odkloněných od svislice, rovných nebo oblých z betonářské oceli10 505 (R) nebo BSt 500 
Armaturní šachta AŠ83</t>
  </si>
  <si>
    <t>(2,1*30 + 1,7*8) *0,000617 =0,047 [A]</t>
  </si>
  <si>
    <t>54</t>
  </si>
  <si>
    <t>341311711</t>
  </si>
  <si>
    <t>Stěny nosné z betonu tř. C 20/25</t>
  </si>
  <si>
    <t>Stěny a příčky z betonu nosné prostého tř. C 20/25 
Lokální vyspravení vnitřního líce zdí a stropů AŠ83</t>
  </si>
  <si>
    <t>55</t>
  </si>
  <si>
    <t>341311811</t>
  </si>
  <si>
    <t>Stěny nosné z betonu tř. C 25/30</t>
  </si>
  <si>
    <t>Stěny a příčky z betonu nosné prostého tř. C 20/25 
Komínek pro nový poklop 600x600 na armaturní šachtě</t>
  </si>
  <si>
    <t>1,0*1,0*0,23-0,6*0,6*0,23=0,147 [A]</t>
  </si>
  <si>
    <t>56</t>
  </si>
  <si>
    <t>341351111</t>
  </si>
  <si>
    <t>Zřízení oboustranného bednění nosných stěn</t>
  </si>
  <si>
    <t>Bednění stěn a příček nosných rovné oboustranné za každou stranu zřízení 
Komínek pro nový poklop 600x600 na armaturní šachtě AŠ83</t>
  </si>
  <si>
    <t>(1,0*0,23)*4=0,920 [A]</t>
  </si>
  <si>
    <t>57</t>
  </si>
  <si>
    <t>341351112</t>
  </si>
  <si>
    <t>Odstranění oboustranného bednění nosných stěn</t>
  </si>
  <si>
    <t>Bednění stěn a příček nosných rovné oboustranné za každou stranu odstranění 
Komínek pro nový poklop 600x600 na armaturní šachtě AŠ83</t>
  </si>
  <si>
    <t>Vodorovné konstrukce</t>
  </si>
  <si>
    <t>58</t>
  </si>
  <si>
    <t>451315116</t>
  </si>
  <si>
    <t>Podkladní nebo výplňová vrstva z betonu C 20/25 tl do 100 mm</t>
  </si>
  <si>
    <t>Podkladní a výplňové vrstvy z betonu prostého tloušťky 30 mm, z betonu C 20/25 
Armaturní šachta AŠ83 - srovnání dna</t>
  </si>
  <si>
    <t>3,7*2,1 =7,770 [A]</t>
  </si>
  <si>
    <t>59</t>
  </si>
  <si>
    <t>451315117</t>
  </si>
  <si>
    <t>Podkladní nebo výplňová vrstva z betonu C 25/30 tl do 100 mm</t>
  </si>
  <si>
    <t>Podkladní a výplňové vrstvy z betonu prostého tloušťky 50-100 mm, z betonu C 25/30 
Armaturní šachta AŠ83 - spádový beton</t>
  </si>
  <si>
    <t>60</t>
  </si>
  <si>
    <t>451535111</t>
  </si>
  <si>
    <t>Podkladní vrstva tl do 250 mm ze štěrku</t>
  </si>
  <si>
    <t>Podkladní vrstva tl. 100 mm s dodáním hmot, s jejich rozprostřením a zhutněním a s urovnáním horní plochy ze štěrku 
Armaturní šachta AŠ83</t>
  </si>
  <si>
    <t>5,5*0,7*0,1+1,6*0,7*0,1*2=0,609 [A]</t>
  </si>
  <si>
    <t>61</t>
  </si>
  <si>
    <t>451573111</t>
  </si>
  <si>
    <t>Lože pod potrubí otevřený výkop ze štěrkopísku</t>
  </si>
  <si>
    <t>Lože pod potrubí, stoky a drobné objekty v otevřeném výkopu z písku a štěrkopísku do 63 mm 
Hutněný písek, zrno 0-4mm</t>
  </si>
  <si>
    <t>(281,07 řad A + 197,68 řad B + 6,82 propj PE + 3,18 propoj LTH + 84,22 přípojky)*0,9*0,1 =51,567 [A]</t>
  </si>
  <si>
    <t>62</t>
  </si>
  <si>
    <t>452313151</t>
  </si>
  <si>
    <t>Podkladní bloky z betonu prostého tř. C 20/25 otevřený výkop</t>
  </si>
  <si>
    <t>Podkladní a zajišťovací konstrukce z betonu prostého v otevřeném výkopu bloky pro potrubí z betonu tř. C 20/25 
Vodovodní řad</t>
  </si>
  <si>
    <t>Řad A: 0,60+0,23*2+0,06*3+0,15+0,15+0,60+0,23*2+0,23=2,830 [A] 
Řad B: 0,23+0,15+0,15*3+0,05+0,03+0,23+0,08=1,220 [B] 
Propoj LTH: 0,08*2=0,160 [C] 
Celkem: A+B+C=4,210 [D]</t>
  </si>
  <si>
    <t>63</t>
  </si>
  <si>
    <t>452313161</t>
  </si>
  <si>
    <t>Podkladní bloky z betonu prostého tř. C 25/30</t>
  </si>
  <si>
    <t>Podkladní a zajišťovací konstrukce z betonu prostého bloky pro potrubí z betonu tř. C 25/30 
Bloky v AŠ83</t>
  </si>
  <si>
    <t>0,50*0,30*0,530+0,25*0,25*0,10=0,086 [A]</t>
  </si>
  <si>
    <t>64</t>
  </si>
  <si>
    <t>452353101</t>
  </si>
  <si>
    <t>Bednění podkladních bloků otevřený výkop</t>
  </si>
  <si>
    <t>Bednění podkladních a zajišťovacích konstrukcí v otevřeném výkopu bloků pro potrubí 
Montáž, domontáž, likvidace 
Vodovodní řad</t>
  </si>
  <si>
    <t>Řad A: ((0,45*1,21)*2+1,10*0,45)+((0,30*0,92)*2+0,83*0,3)*2+((0,35*0,55)*2+0,31*0,35)*3+((0,30*0,77)*2+0,65*0,30)+((0,30*0,77)*2+0,65*0,30)+((0,30*0,92)*2+1,10+0,45)+((0,30+0,92)*2+0,83*0,30)*2+((0,28*0,97)*2+0,85+0,28) =15,134 [A] 
Řad B: ((0,30*0,92)*2+0,83*0,30)+((0,30*0,77)*2+0,65*0,30)+((0,30*0,77)*2+0,65*0,30)*3+((0,30*0,48)*2+0,35*0,30)+((0,30*0,55)*2+0,18*0,30)+((0,28*0,97)*2+0,85*0,28)+((0,28*0,58)*2+0,49*0,28) =5,449 [B] 
Propoj LTH: ((0,28*0,58)*2+0,49*0,28)*2 =0,924 [C] 
Celkem: A+B+C=21,507 [D]</t>
  </si>
  <si>
    <t>65</t>
  </si>
  <si>
    <t>Bednění podkladních bloků</t>
  </si>
  <si>
    <t>Bednění podkladních a zajišťovacích konstrukcí bloků pro potrubí 
Montáž, domontáž, likvidace 
Bloky v AŠ83</t>
  </si>
  <si>
    <t>(0,30*0,530)*2+0,30*0,50 + 0,25*0,10*4=0,568 [A]</t>
  </si>
  <si>
    <t>Komunikace</t>
  </si>
  <si>
    <t>66</t>
  </si>
  <si>
    <t>564231111</t>
  </si>
  <si>
    <t>Podklad nebo podsyp ze štěrkopísku ŠP tl 100 mm</t>
  </si>
  <si>
    <t>Podklad nebo podsyp ze štěrkopísku ŠP 0-8 s rozprostřením, vlhčením a zhutněním, po zhutnění tl. 100 mm 
Obnova konstrukce vozovky u AŠ83</t>
  </si>
  <si>
    <t>67</t>
  </si>
  <si>
    <t>564251111</t>
  </si>
  <si>
    <t>Podklad nebo podsyp ze štěrkopísku ŠP tl 150 mm</t>
  </si>
  <si>
    <t>Podklad nebo podsyp ze štěrkopísku ŠP s rozprostřením, vlhčením a zhutněním, po zhutnění tl. 150 mm 
Komunikace KSÚS</t>
  </si>
  <si>
    <t>68</t>
  </si>
  <si>
    <t>564831111</t>
  </si>
  <si>
    <t>Podklad ze štěrkodrtě ŠD tl 100 mm</t>
  </si>
  <si>
    <t>Podklad ze štěrkodrti ŠD 8-16 s rozprostřením a zhutněním, po zhutnění tl. 100 mm 
Obnova konstrukce vozovky u AŠ83</t>
  </si>
  <si>
    <t>69</t>
  </si>
  <si>
    <t>564851111</t>
  </si>
  <si>
    <t>Podklad ze štěrkodrtě ŠD tl 150 mm</t>
  </si>
  <si>
    <t>Podklad ze štěrkodrti ŠD 8-16 s rozprostřením a zhutněním, po zhutnění tl. 150 mm 
Chodník Města Benátky nad Jizerou - Provizorní vyspravení rýhy</t>
  </si>
  <si>
    <t>70</t>
  </si>
  <si>
    <t>Podklad ze štěrkodrti ŠD B 0-32 s rozprostřením a zhutněním, po zhutnění tl. 150 mm 
Chodník Města Benátky nad Jizerou - Definitivní revitalizace - chodník</t>
  </si>
  <si>
    <t>8,48+5,14=13,620 [A]</t>
  </si>
  <si>
    <t>71</t>
  </si>
  <si>
    <t>Podklad ze štěrkodrti ŠD 0-63 s rozprostřením a zhutněním, po zhutnění tl. 150 mm 
Komunikace Města Benátky nad Jizerou - Provizorní vyspravení rýhy</t>
  </si>
  <si>
    <t>563,06+3,31=566,370 [A]</t>
  </si>
  <si>
    <t>72</t>
  </si>
  <si>
    <t>Podklad ze štěrkodrti ŠD B 0-63 s rozprostřením a zhutněním, po zhutnění tl. 150 mm 
Komunikace Města Benátky nad Jizerou - Definitivní revitalizace - asfaltová komunikace</t>
  </si>
  <si>
    <t>563,06-199,08-(34,08+10,10)=319,800 [A]</t>
  </si>
  <si>
    <t>73</t>
  </si>
  <si>
    <t>05</t>
  </si>
  <si>
    <t>Podklad ze štěrkodrti ŠD A 0-63 s rozprostřením a zhutněním, po zhutnění tl. 150 mm 
Komunikace Města Benátky nad Jizerou - Definitivní revitalizace - asfaltová komunikace</t>
  </si>
  <si>
    <t>74</t>
  </si>
  <si>
    <t>06</t>
  </si>
  <si>
    <t>Podklad ze štěrkodrti ŠD B 0-63 s rozprostřením a zhutněním, po zhutnění tl. 150 mm 
Komunikace Města Benátky nad Jizerou - Definitivní revitalizace - komunikace ze zámková dlažby</t>
  </si>
  <si>
    <t>75</t>
  </si>
  <si>
    <t>564861111</t>
  </si>
  <si>
    <t>Podklad ze štěrkodrtě ŠD tl 200 mm</t>
  </si>
  <si>
    <t>Podklad ze štěrkodrti ŠD B 0-63  s rozprostřením a zhutněním, po zhutnění tl. 200 mm 
Komunikace Města Benátky nad Jizerou - Definitivní revitalizace - zpomalení komunikace ze zámková dlažby</t>
  </si>
  <si>
    <t>34,08+10,10=44,180 [A]</t>
  </si>
  <si>
    <t>76</t>
  </si>
  <si>
    <t>Podklad ze štěrkodrti ŠD 16-32 s rozprostřením a zhutněním, po zhutnění tl. 200 mm 
Obnova konstrukce vozovky u AŠ83</t>
  </si>
  <si>
    <t>77</t>
  </si>
  <si>
    <t>564871111</t>
  </si>
  <si>
    <t>Podklad ze štěrkodrtě ŠD tl 250 mm</t>
  </si>
  <si>
    <t>Podklad ze štěrkodrti ŠD A 0-63 s rozprostřením a zhutněním, po zhutnění tl. 250 mm 
Chodník Města Benátky nad Jizerou - Definitivní revitalizace - vjezd</t>
  </si>
  <si>
    <t>78</t>
  </si>
  <si>
    <t>564871116</t>
  </si>
  <si>
    <t>Podklad ze štěrkodrtě ŠD tl. 300 mm</t>
  </si>
  <si>
    <t>Podklad ze štěrkodrti ŠD 0-63 s rozprostřením a zhutněním, po zhutnění tl. 300 mm 
Komunikace KSÚS</t>
  </si>
  <si>
    <t>79</t>
  </si>
  <si>
    <t>Podklad ze štěrkodrti ŠD 0-63 s rozprostřením a zhutněním, po zhutnění tl. 300 mm 
Komunikace Města Benátky nad Jizerou</t>
  </si>
  <si>
    <t>80</t>
  </si>
  <si>
    <t>564931412</t>
  </si>
  <si>
    <t>Podklad z asfaltového recyklátu tl 100 mm</t>
  </si>
  <si>
    <t>Podklad nebo podsyp z asfaltového recyklátu s rozprostřením a zhutněním, po zhutnění tl. 100 mm 
Komunikace Města Benátky nad Jizerou - Provizorní vyspravení rýhy</t>
  </si>
  <si>
    <t>81</t>
  </si>
  <si>
    <t>564952111</t>
  </si>
  <si>
    <t>Podklad z mechanicky zpevněného kameniva MZK tl 150 mm</t>
  </si>
  <si>
    <t>Podklad z mechanicky zpevněného kameniva MZK (minerální beton) s rozprostřením a s hutněním, po zhutnění tl. 150 mm 
Komunikace Města Benátky nad Jizerou - Definitivní revitalizace - komunikace ze zámková dlažby</t>
  </si>
  <si>
    <t>82</t>
  </si>
  <si>
    <t>564962111</t>
  </si>
  <si>
    <t>Podklad z mechanicky zpevněného kameniva MZK tl 200 mm</t>
  </si>
  <si>
    <t>Podklad z mechanicky zpevněného kameniva MZK (minerální beton) s rozprostřením a s hutněním, po zhutnění tl. 200 mm 
Komunikace Města Benátky nad Jizerou - Definitivní revitalizace - zpomalení komunikace ze zámková dlažby</t>
  </si>
  <si>
    <t>34,08+10,1=44,180 [A]</t>
  </si>
  <si>
    <t>83</t>
  </si>
  <si>
    <t>565155111</t>
  </si>
  <si>
    <t>Asfaltový beton vrstva podkladní ACP 16 (obalované kamenivo OKS) tl 70 mm š do 3 m</t>
  </si>
  <si>
    <t>Asfaltový beton vrstva podkladní ACP 16+ (obalované kamenivo střednězrnné - OKS) s rozprostřením a zhutněním v pruhu šířky do 3 m, po zhutnění tl. 70 mm 
Komunikace Města Benátky nad Jizerou - Definitivní revitalizace - asfaltová komunikace</t>
  </si>
  <si>
    <t>84</t>
  </si>
  <si>
    <t>573111112</t>
  </si>
  <si>
    <t>Postřik živičný infiltrační s posypem z asfaltu množství 1 kg/m2</t>
  </si>
  <si>
    <t>Postřik infiltrační PI z asfaltu silničního s posypem kamenivem, v množství 0,80 kg/m2 
Komunikace Města Benátky nad Jizerou - Definitivní revitalizace - asfaltová komunikace</t>
  </si>
  <si>
    <t>85</t>
  </si>
  <si>
    <t>573231106</t>
  </si>
  <si>
    <t>Postřik živičný spojovací ze silniční emulze v množství 0,30 kg/m2</t>
  </si>
  <si>
    <t>Postřik spojovací PSE bez posypu kamenivem ze silniční emulze, v množství 0,30 kg/m2 
Komunikace KSÚS</t>
  </si>
  <si>
    <t>18,58+41,85=60,430 [A]</t>
  </si>
  <si>
    <t>86</t>
  </si>
  <si>
    <t>Postřik spojovací PSE bez posypu kamenivem ze silniční emulze, v množství 0,30 kg/m2 
Komunikace Města Benátky nad Jizerou</t>
  </si>
  <si>
    <t>87</t>
  </si>
  <si>
    <t>Postřik spojovací PSE bez posypu kamenivem ze silniční emulze, v množství 0,30 kg/m2 
Komunikace Města Benátky nad Jizerou - Definitivní revitalizace - asfaltová komunikace</t>
  </si>
  <si>
    <t>88</t>
  </si>
  <si>
    <t>577134111</t>
  </si>
  <si>
    <t>Asfaltový beton vrstva obrusná ACO 11 (ABS) tř. I tl 40 mm š do 3 m z nemodifikovaného asfaltu</t>
  </si>
  <si>
    <t>Asfaltový beton vrstva obrusná ACO 11 (ABS) s rozprostřením a se zhutněním z nemodifikovaného asfaltu v pruhu šířky do 3 m tř. I, po zhutnění tl. 40 mm 
Komunikace Města Benátky nad Jizerou - Definitivní revitalizace - asfaltová komunikace</t>
  </si>
  <si>
    <t>89</t>
  </si>
  <si>
    <t>577144121</t>
  </si>
  <si>
    <t>Asfaltový beton vrstva obrusná ACO 11 (ABS) tř. I tl 50 mm š přes 3 m z nemodifikovaného asfaltu</t>
  </si>
  <si>
    <t>Asfaltový beton vrstva obrusná ACO 11S 50/70 (ABS) s rozprostřením a se zhutněním z nemodifikovaného asfaltu v pruhu šířky přes 3 m tř. I, po zhutnění tl. 50 mm 
Komunikace Města Benátky nad Jizerou</t>
  </si>
  <si>
    <t>90</t>
  </si>
  <si>
    <t>Asfaltový beton vrstva obrusná ACO 11S 50/70 (ABS) s rozprostřením a se zhutněním z nemodifikovaného asfaltu v pruhu šířky přes 3 m tř. I, po zhutnění tl. 50 mm 
Komunikace KSÚS</t>
  </si>
  <si>
    <t>91</t>
  </si>
  <si>
    <t>577145112</t>
  </si>
  <si>
    <t>Asfaltový beton vrstva ložní ACL 16 (ABH) tl 50 mm š do 3 m z nemodifikovaného asfaltu</t>
  </si>
  <si>
    <t>Asfaltový beton vrstva ložní ACL 16S 50/70 (ABH) s rozprostřením a zhutněním z nemodifikovaného asfaltu v pruhu šířky do 3 m, po zhutnění tl. 50 mm 
Komunikace KSÚS</t>
  </si>
  <si>
    <t>18,58*2=37,160 [A]</t>
  </si>
  <si>
    <t>92</t>
  </si>
  <si>
    <t>577146111</t>
  </si>
  <si>
    <t>Asfaltový beton vrstva ložní ACL 22 (ABVH) tl 50 mm š do 3 m z nemodifikovaného asfaltu</t>
  </si>
  <si>
    <t>Asfaltový beton vrstva ložní ACL 22+ 50/70 (ABVH) s rozprostřením a zhutněním z nemodifikovaného asfaltu v pruhu šířky do 3 m, po zhutnění tl. 50 mm 
Komunikace Města Benátky nad Jizerou</t>
  </si>
  <si>
    <t>93</t>
  </si>
  <si>
    <t>596211110</t>
  </si>
  <si>
    <t>Kladení zámkové dlažby komunikací pro pěší tl 60 mm skupiny A pl do 50 m2</t>
  </si>
  <si>
    <t>Kladení dlažby z betonových zámkových dlaždic komunikací pro pěší vibrováním a se smetením přebytečného materiálu na krajnici tl. 60 mm skupiny A, pro plochy do 50 m2 včetně lože ŠD 2-4 a výplně spar 
Chodník Města Benátky nad Jizerou - Definitivní revitalizace - chodník</t>
  </si>
  <si>
    <t>59245212</t>
  </si>
  <si>
    <t>dlažba zámková profilová základní 19,6x16,1x6 cm přírodní</t>
  </si>
  <si>
    <t>Šedá, tvar cihla</t>
  </si>
  <si>
    <t>94</t>
  </si>
  <si>
    <t>596211210</t>
  </si>
  <si>
    <t>Kladení zámkové dlažby komunikací pro pěší tl 80 mm skupiny A pl do 50 m2</t>
  </si>
  <si>
    <t>Kladení dlažby z betonových zámkových dlaždic komunikací pro pěší vibrováním a se smetením přebytečného materiálu na krajnici tl. 80 mm skupiny A, pro plochy do 50 m2 včetně lože ŠD 2-4 a výplně spar 
Chodník Města Benátky nad Jizerou - Definitivní revitalizace - vjezd</t>
  </si>
  <si>
    <t>59245213</t>
  </si>
  <si>
    <t>dlažba zámková profilová základní 19,6x16,1x8 cm přírodní</t>
  </si>
  <si>
    <t>95</t>
  </si>
  <si>
    <t>Kladení dlažby z betonových zámkových dlaždic komunikací pro pěší vibrováním a se smetením přebytečného materiálu na krajnici tl. 80 mm skupiny A, pro plochy do 50 m2 včetně lože ŠD 2-4 a výplně spar 
Komunikace Města Benátky nad Jizerou - Definitivní revitalizace - zpomalení komunikace ze zámková dlažby</t>
  </si>
  <si>
    <t>59245203</t>
  </si>
  <si>
    <t>dlažba zámková profilová základní 19,6x16,1x8 cm barevná</t>
  </si>
  <si>
    <t>Červená, tvar cihla</t>
  </si>
  <si>
    <t>96</t>
  </si>
  <si>
    <t>Kladení dlažby z betonových zámkových dlaždic komunikací pro pěší vibrováním a se smetením přebytečného materiálu na krajnici tl. 80 mm skupiny A, pro plochy do 50 m2 včetně lože ŠD 2-4 a výplně spar 
Obnova konstrukce vozovky u AŠ83</t>
  </si>
  <si>
    <t>Obnova 10% plochy dlažby</t>
  </si>
  <si>
    <t>11,49*0,1=1,149 [A]</t>
  </si>
  <si>
    <t>97</t>
  </si>
  <si>
    <t>596211212</t>
  </si>
  <si>
    <t>Kladení zámkové dlažby komunikací pro pěší tl 80 mm skupiny A pl do 300 m2</t>
  </si>
  <si>
    <t>Kladení dlažby z betonových zámkových dlaždic komunikací pro pěší vibrováním a se smetením přebytečného materiálu na krajnici tl. 80 mm skupiny A, pro plochy přes 100 do 300 m2  včetně lože ŠD 2-4 a výplně spar 
Komunikace Města Benátky nad Jizerou - Definitivní revitalizace - komunikace ze zámková dlažby</t>
  </si>
  <si>
    <t>98</t>
  </si>
  <si>
    <t>596811220</t>
  </si>
  <si>
    <t>Kladení betonové dlažby komunikací pro pěší do lože z kameniva vel do 0,25 m2 plochy do 50 m2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</si>
  <si>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m2, stávající rozebraná dlažba 
Chodník Města Benátky nad Jizerou - Provizorní vyspravení rýhy</t>
  </si>
  <si>
    <t>59246115</t>
  </si>
  <si>
    <t>dlažba betonová chodníková 30 x 30 x 3,2 cm přírodní</t>
  </si>
  <si>
    <t>14,94*0,1=1,494 [A]</t>
  </si>
  <si>
    <t>99</t>
  </si>
  <si>
    <t>R.05-001</t>
  </si>
  <si>
    <t>Ošetření pracovní spáry asfaltovou hmotou s povrchovým překrytem</t>
  </si>
  <si>
    <t>Zálivka pracovní spáry mezi novou a stávající obrusnou vrstvou komunikace s překrytem 
Komunikace KSÚS</t>
  </si>
  <si>
    <t>100</t>
  </si>
  <si>
    <t>Zálivka pracovní spáry mezi novou a stávající obrusnou vrstvou komunikace s překrytem 
Komunikace Města Benátky nad Jizerou</t>
  </si>
  <si>
    <t>5,86+1,28=7,140 [A]</t>
  </si>
  <si>
    <t>Přidružená stavební výroba</t>
  </si>
  <si>
    <t>101</t>
  </si>
  <si>
    <t>711111002</t>
  </si>
  <si>
    <t>Provedení izolace proti zemní vlhkosti vodorovné za studena lakem asfaltovým</t>
  </si>
  <si>
    <t>Provedení izolace proti zemní vlhkosti natěradly a tmely za studena na ploše vodorovné V nátěrem lakem asfaltovým 
Armaturní šachta AŠ83</t>
  </si>
  <si>
    <t>4,30*2,70 strop AŠ83 + 3,70*2,10 dno šachty AŠ83 =19,380 [A]</t>
  </si>
  <si>
    <t>11163152</t>
  </si>
  <si>
    <t>lak asfaltový izolační</t>
  </si>
  <si>
    <t>19,38*0,001=0,019 [A]</t>
  </si>
  <si>
    <t>102</t>
  </si>
  <si>
    <t>711112002</t>
  </si>
  <si>
    <t>Provedení izolace proti zemní vlhkosti svislé za studena lakem asfaltovým</t>
  </si>
  <si>
    <t>Provedení izolace proti zemní vlhkosti natěradly a tmely za studena na ploše svislé S nátěrem lakem asfaltovým 
Armaturní šachta AŠ83</t>
  </si>
  <si>
    <t>4,16*1,00*2 + 2,86*1,00*2 stěny AŠ83 + 3,70*0,25*2+2,10*0,25*2 stěny AŠ83 =16,940 [A]</t>
  </si>
  <si>
    <t>16,94*0,001=0,017 [A]</t>
  </si>
  <si>
    <t>103</t>
  </si>
  <si>
    <t>711141559</t>
  </si>
  <si>
    <t>Provedení izolace proti zemní vlhkosti pásy přitavením vodorovné NAIP</t>
  </si>
  <si>
    <t>Provedení izolace proti zemní vlhkosti pásy přitavením NAIP na ploše vodorovné V 
Armaturní šachta AŠ83</t>
  </si>
  <si>
    <t>62851002</t>
  </si>
  <si>
    <t>pás asfaltový modifikovaný samolepící podkladní tl. 3 mm na různé povrchy</t>
  </si>
  <si>
    <t>104</t>
  </si>
  <si>
    <t>711142559</t>
  </si>
  <si>
    <t>Provedení izolace proti zemní vlhkosti pásy přitavením svislé NAIP</t>
  </si>
  <si>
    <t>Provedení izolace proti zemní vlhkosti pásy přitavením NAIP na ploše svislé S 
Armaturní šachta AŠ83</t>
  </si>
  <si>
    <t>105</t>
  </si>
  <si>
    <t>711161115</t>
  </si>
  <si>
    <t>Izolace proti zemní vlhkosti nopovou fólií vodorovná, nopek v 20,0 mm, tl do 1,0 mm</t>
  </si>
  <si>
    <t>Izolace proti zemní vlhkosti a beztlakové vodě nopovými fóliemi na ploše vodorovné V vrstva ochranná, odvětrávací a drenážní výška nopku 20,0 mm, tl. fólie do 1,0 mm 
Armaturní šachta AŠ83</t>
  </si>
  <si>
    <t>4,16*2,86 strop AŠ83 =11,898 [A]</t>
  </si>
  <si>
    <t>106</t>
  </si>
  <si>
    <t>711161215</t>
  </si>
  <si>
    <t>Izolace proti zemní vlhkosti nopovou fólií svislá, nopek v 20,0 mm, tl do 1,0 mm</t>
  </si>
  <si>
    <t>Izolace proti zemní vlhkosti a beztlakové vodě nopovými fóliemi na ploše svislé S vrstva ochranná, odvětrávací a drenážní výška nopku 20,0 mm, tl. fólie do 1,0 mm 
Armaturní šachta AŠ83</t>
  </si>
  <si>
    <t>4,16*1,36*2 + 2,86*1,36*2 stěny AŠ83 =19,094 [A]</t>
  </si>
  <si>
    <t>107</t>
  </si>
  <si>
    <t>713110851</t>
  </si>
  <si>
    <t>Odstranění tepelné izolace stropů lepené z polystyrenu tl do 100 mm</t>
  </si>
  <si>
    <t>Odstranění tepelné izolace běžných stavebních konstrukcí z rohoží, pásů, dílců, desek, bloků stropů nebo podhledů připevněných lepením z polystyrenu, tloušťka izolace do 100 mm 
Armaturní šachta AŠ83</t>
  </si>
  <si>
    <t>4,3*2,7=11,610 [A]</t>
  </si>
  <si>
    <t>108</t>
  </si>
  <si>
    <t>713130851</t>
  </si>
  <si>
    <t>Odstranění tepelné izolace stěn lepené z polystyrenu tl do 100 mm</t>
  </si>
  <si>
    <t>Odstranění tepelné izolace běžných stavebních konstrukcí z rohoží, pásů, dílců, desek, bloků stěn a příček připevněných lepením z polystyrenu, tloušťka izolace do 100 mm 
Armaturní šachta AŠ83</t>
  </si>
  <si>
    <t>4,3*1,0*2+2,7*1,0*2=14,000 [A]</t>
  </si>
  <si>
    <t>109</t>
  </si>
  <si>
    <t>722219191</t>
  </si>
  <si>
    <t>Montáž zemních souprav ostatní typ</t>
  </si>
  <si>
    <t>KUS</t>
  </si>
  <si>
    <t>Armatury přírubové, montáž zemních souprav, ostatních typů 
Vodovodní řad</t>
  </si>
  <si>
    <t>1+2+5+2+1=11,000 [A]</t>
  </si>
  <si>
    <t>28611116</t>
  </si>
  <si>
    <t>trubka kanalizační PVC DN 110x5000 mm SN4</t>
  </si>
  <si>
    <t>Ochranna zemní soupravy</t>
  </si>
  <si>
    <t>Řad A: 1,8*1+1,3*2+1,3*1+0,8*1=6,500 [A] 
Řad B: 1,3*2+1,3*1=3,900 [B] 
Propoj PE: 1,3*1=1,300 [C] 
Propoj LTH: 1,3*2=2,600 [D] 
Celkem: A+B+C+D=14,300 [E]</t>
  </si>
  <si>
    <t>42291061</t>
  </si>
  <si>
    <t>souprava zemní pro šoupátka DN 65-80 mm, Rd 1,0 m</t>
  </si>
  <si>
    <t>Zemní souprava Patent plus-AT, telesk. 0,75-1,00m DN65/80, VAG - DODÁVKA VaK MB</t>
  </si>
  <si>
    <t>1 řad A =1,000 [A]</t>
  </si>
  <si>
    <t>42291073</t>
  </si>
  <si>
    <t>souprava zemní pro šoupátka DN 65-80mm Rd 1,5 m</t>
  </si>
  <si>
    <t>Zemní souprava Patent plus-AT, telesk. 1,20-1,80m DN65/80, VAG - DODÁVKA VaK MB</t>
  </si>
  <si>
    <t>1 řad B + 1 propoj PE =2,000 [A]</t>
  </si>
  <si>
    <t>42291074</t>
  </si>
  <si>
    <t>souprava zemní pro šoupátka DN 100-150mm Rd 1,5 m</t>
  </si>
  <si>
    <t>Zemní souprava Patent plus-AT, telesk. 1,20-1,80m DN100, VAG - DODÁVKA VaK MB</t>
  </si>
  <si>
    <t>1 řad A + 2 řad B + 2 propoj LTH =5,000 [A]</t>
  </si>
  <si>
    <t>Zemní souprava Patent plus-AT, telesk. 1,20-1,80m DN150, VAG - DODÁVKA VaK MB</t>
  </si>
  <si>
    <t>2 řad A =2,000 [A]</t>
  </si>
  <si>
    <t>42291080</t>
  </si>
  <si>
    <t>souprava zemní pro šoupátka DN 100-150 mm, Rd 2,0 m</t>
  </si>
  <si>
    <t>Zemní souprava Patent plus-AT, telesk. 1,70-2,70m DN150, VAG - DODÁVKA VaK MB</t>
  </si>
  <si>
    <t>Řad A: 1 =1,000 [A]</t>
  </si>
  <si>
    <t>110</t>
  </si>
  <si>
    <t>734173417</t>
  </si>
  <si>
    <t>Spoj přírubový PN 16 DN 80</t>
  </si>
  <si>
    <t>SOUBOR</t>
  </si>
  <si>
    <t>Nerez šrouby, matky, podložky, těsnění... 
Vodovodní řad</t>
  </si>
  <si>
    <t>4 řad A + 5 řad B + 2 propoj PE + 2 propoj LTH +12 armaturní šachta A83 =25,000 [A]</t>
  </si>
  <si>
    <t>111</t>
  </si>
  <si>
    <t>734173418</t>
  </si>
  <si>
    <t>Spoj přírubový PN 16 DN 100</t>
  </si>
  <si>
    <t>5 řad A + 4 řad B + 4 propoj LTH + 4 armaturní šachta A83 =17,000 [A]</t>
  </si>
  <si>
    <t>112</t>
  </si>
  <si>
    <t>734173422</t>
  </si>
  <si>
    <t>Spoj přírubový PN 16 DN 150</t>
  </si>
  <si>
    <t>6 řad A + 11 armaturní šachta A83 =17,000 [A]</t>
  </si>
  <si>
    <t>113</t>
  </si>
  <si>
    <t>795421001</t>
  </si>
  <si>
    <t>Izolace tepelná svislá lepená desek celoplošně</t>
  </si>
  <si>
    <t>Izolace tepelná svislá lepená z dílců nebo desek celoplošně 
Extrudovaný polystyren tl. 80mm 
Armaturní šachta AŠ83</t>
  </si>
  <si>
    <t>4,16*1,00*2 + 2,86*1,00*2 stěny AŠ83 =14,040 [A]</t>
  </si>
  <si>
    <t>114</t>
  </si>
  <si>
    <t>795421011</t>
  </si>
  <si>
    <t>Izolace tepelná vodorovná lepená z desek celoplošně</t>
  </si>
  <si>
    <t>Izolace tepelná vodorovná lepená z dílců nebo desek celoplošně 
Extrudovaný polystyren tl. 80mm 
Armaturní šachta AŠ83</t>
  </si>
  <si>
    <t>Potrubí</t>
  </si>
  <si>
    <t>115</t>
  </si>
  <si>
    <t>850245121</t>
  </si>
  <si>
    <t>Výřez nebo výsek na potrubí z trub litinových tlakových nebo plastických hmot DN 80</t>
  </si>
  <si>
    <t>Výřez nebo výsek na potrubí z trub litinových tlakových nebo plasických hmot DN 80 
Vodovodní řad</t>
  </si>
  <si>
    <t>1 propoj PE + 2 propoj LTH + 2 ul. Dražická =5,000 [A]</t>
  </si>
  <si>
    <t>116</t>
  </si>
  <si>
    <t>Výřez nebo výsek na potrubí z trub litinových tlakových nebo plasických hmot do DN 80 
Vodovodní přípojky</t>
  </si>
  <si>
    <t>25 řad A + 14 řad B + 1 Dražická ul. + 4 ul. Nad Remízkem =44,000 [A]</t>
  </si>
  <si>
    <t>117</t>
  </si>
  <si>
    <t>850265121</t>
  </si>
  <si>
    <t>Výřez nebo výsek na potrubí z trub litinových tlakových nebo plastických hmot DN 100</t>
  </si>
  <si>
    <t>Výřez nebo výsek na potrubí z trub litinových tlakových nebo plasických hmot DN 100 
Vodovodní řad</t>
  </si>
  <si>
    <t>1 šachta + 6 přepojení přípojek č.p.626-631 =7,000 [A]</t>
  </si>
  <si>
    <t>118</t>
  </si>
  <si>
    <t>850315121</t>
  </si>
  <si>
    <t>Výřez nebo výsek na potrubí z trub litinových tlakových nebo plastických hmot DN 150</t>
  </si>
  <si>
    <t>Výřez nebo výsek na potrubí z trub litinových tlakových nebo plasických hmot DN 150 
Vodovodní řad</t>
  </si>
  <si>
    <t>2 řad A + 2 šachta =4,000 [A]</t>
  </si>
  <si>
    <t>119</t>
  </si>
  <si>
    <t>851241131</t>
  </si>
  <si>
    <t>Montáž potrubí z trub litinových hrdlových s integrovaným těsněním otevřený výkop DN 80</t>
  </si>
  <si>
    <t>Vodovodní řad</t>
  </si>
  <si>
    <t>55251004</t>
  </si>
  <si>
    <t>trouba vodovodní litinová hrdlová Zn+Al (85/15)400g/m2+modrý epoxid, 6 m DN 80</t>
  </si>
  <si>
    <t>Litinová trouba hrdlová, DN80 Class100 PN16 včetně těsnících kroužků</t>
  </si>
  <si>
    <t>3,18 propoj LTH + 0,89 AŠ =4,070 [A]</t>
  </si>
  <si>
    <t>120</t>
  </si>
  <si>
    <t>851241192</t>
  </si>
  <si>
    <t>Příplatek za práci ve štole na potrubí z trub litinových hrdlových DN 80 až 250</t>
  </si>
  <si>
    <t>Montáž potrubí z trub litinových tlakových hrdlových v otevřeném výkopu 
Příplatek k ceně za práce ve štole, v uzavřeném kanálu, do chrániček, na mostech nebo v objektech DN od 80 do 250 
Nasunutí do chráničky</t>
  </si>
  <si>
    <t>11,40 DN150 - chránička na řadu A =11,400 [A]</t>
  </si>
  <si>
    <t>121</t>
  </si>
  <si>
    <t>851261131</t>
  </si>
  <si>
    <t>Montáž potrubí z trub litinových hrdlových s integrovaným těsněním otevřený výkop DN 100</t>
  </si>
  <si>
    <t>55251005</t>
  </si>
  <si>
    <t>trouba vodovodní litinová hrdlová Zn+Al (85/15)400g/m2+modrý epoxid, 6 m DN 100</t>
  </si>
  <si>
    <t>Litinová trouba hrdlová, DN100 Class100 PN16 včetně těsnících kroužků</t>
  </si>
  <si>
    <t>196,00 řad A + 197,68 řad B + 6,51 AŠ =400,190 [A]</t>
  </si>
  <si>
    <t>122</t>
  </si>
  <si>
    <t>851311131</t>
  </si>
  <si>
    <t>Montáž potrubí z trub litinových hrdlových s integrovaným těsněním otevřený výkop DN 150</t>
  </si>
  <si>
    <t>55251007</t>
  </si>
  <si>
    <t>trouba vodovodní litinová hrdlová Zn+Al (85/15)400g/m2+modrý epoxid, 6 m DN 150</t>
  </si>
  <si>
    <t>Litinová trouba hrdlová, DN150 Class64 PN16 včetně těsnících kroužků</t>
  </si>
  <si>
    <t>85,07 rad A + 2,77 AŠ =87,840 [A]</t>
  </si>
  <si>
    <t>55251328</t>
  </si>
  <si>
    <t>spoj zámkový pro tvarovku vodovodní vícefunkční DN 150</t>
  </si>
  <si>
    <t>Hrdlový spoj jištěný BLS/VRS-T DN150 s jistícím svěracím kroužkem - spoj v OC chráničce</t>
  </si>
  <si>
    <t>123</t>
  </si>
  <si>
    <t>852241192</t>
  </si>
  <si>
    <t>Příplatek za práci ve štole na potrubí z trub litinových přírubových normálních délek DN 80 až 250</t>
  </si>
  <si>
    <t>Montáž potrubí z trub litinových tlakových přírubových normálních délek 
Příplatek k ceně za práce ve štole, v uzavřeném kanálu, do chrániček, na mostech nebo v objektech DN od 80 do 250</t>
  </si>
  <si>
    <t>2,77 DN150 + 0,51 DN100 + 0,89 DN80 AŠ</t>
  </si>
  <si>
    <t>124</t>
  </si>
  <si>
    <t>857241131</t>
  </si>
  <si>
    <t>Montáž litinových tvarovek jednoosých hrdlových otevřený výkop s integrovaným těsněním DN 80</t>
  </si>
  <si>
    <t>Montáž litinových tvarovek na potrubí litinovém tlakovém jednoosých na potrubí z trub hrdlových v otevřeném výkopu, kanálu nebo v šachtě s integrovaným těsněním DN 80 
Vodovodní řad</t>
  </si>
  <si>
    <t>2+2=4,000 [A]</t>
  </si>
  <si>
    <t>55259470</t>
  </si>
  <si>
    <t>koleno hrdlové z tvárné litiny MMK-kus DN 80-45°</t>
  </si>
  <si>
    <t>MMK Koleno 45°, DN80 PN16</t>
  </si>
  <si>
    <t>2 propoj LTH =2,000 [A]</t>
  </si>
  <si>
    <t>R.08-001</t>
  </si>
  <si>
    <t>waga spojka DN 80</t>
  </si>
  <si>
    <t>Waga Multi/Joint plus 3007, d84-105 PN16, Georg Fischer</t>
  </si>
  <si>
    <t>125</t>
  </si>
  <si>
    <t>857242122</t>
  </si>
  <si>
    <t>Montáž litinových tvarovek jednoosých přírubových otevřený výkop DN 80</t>
  </si>
  <si>
    <t>Montáž litinových tvarovek na potrubí litinovém tlakovém jednoosých v otevřeném výkopu, kanálu nebo v šachtě 
Vodovodní řad</t>
  </si>
  <si>
    <t>1+4+2+1+1+1+2+1+2+1=16,000 [A]</t>
  </si>
  <si>
    <t>28654368</t>
  </si>
  <si>
    <t>příruba volná k lemovému nákružku z polypropylénu 90</t>
  </si>
  <si>
    <t>Profilovaná volná příruba poplastovaná BFL, DN80/d90 PN16, Frialen</t>
  </si>
  <si>
    <t>1 propoj PE =1,000 [A]</t>
  </si>
  <si>
    <t>55251656</t>
  </si>
  <si>
    <t>příruba litinová úsporná PN16 pro vodovodní litinové potrubí 80/98mm</t>
  </si>
  <si>
    <t>Příruba jištěná 7602, LI d98/DN80 PN16, Hawle</t>
  </si>
  <si>
    <t>4 AŠ =4,000 [A]</t>
  </si>
  <si>
    <t>55251820</t>
  </si>
  <si>
    <t>koleno přírubové prodloužené s patkou pro připojení k hydrantu 80/90 mm</t>
  </si>
  <si>
    <t>Prodloužené patkové koleno 90° 5050, DN80 PN16, Hawle</t>
  </si>
  <si>
    <t>1 řad A + 1 řad B =2,000 [A]</t>
  </si>
  <si>
    <t>55253086</t>
  </si>
  <si>
    <t>trouba přírubová litinová vodovodní  PN 10/16 DN 80 dl 150mm</t>
  </si>
  <si>
    <t>TP Kus, DN80 dl.150mm PN16</t>
  </si>
  <si>
    <t>0,15*1 AŠ =0,150 [A]</t>
  </si>
  <si>
    <t>55253088</t>
  </si>
  <si>
    <t>trouba přírubová litinová vodovodní  PN 10/16 DN 80 dl 250mm</t>
  </si>
  <si>
    <t>TP Kus, DN80 dl.250mm PN16</t>
  </si>
  <si>
    <t>1*0,25 řad B =0,250 [A]</t>
  </si>
  <si>
    <t>55253092</t>
  </si>
  <si>
    <t>trouba přírubová litinová vodovodní  PN 10/16 DN 80 dl 500mm</t>
  </si>
  <si>
    <t>TP Kus, DN80 dl.500mm PN16</t>
  </si>
  <si>
    <t>0,5*1 AŠ =0,500 [A]</t>
  </si>
  <si>
    <t>55253892</t>
  </si>
  <si>
    <t>tvarovka přírubová s hrdlem z tvárné litiny,práškový epoxid tl 250µm EU-kus DN 80 L130mm</t>
  </si>
  <si>
    <t>E Kus, DN80 PN16</t>
  </si>
  <si>
    <t>55254011</t>
  </si>
  <si>
    <t>koleno přírubové z tvárné litiny,práškový epoxid tl 250µm FFK-kus DN 80- 45°</t>
  </si>
  <si>
    <t>FFK Koleno 45°, DN80 PN16</t>
  </si>
  <si>
    <t>1 řad B =1,000 [A]</t>
  </si>
  <si>
    <t>55254026</t>
  </si>
  <si>
    <t>koleno 90° přírubové litinové vodovodní Q-kus PN 16 DN 80</t>
  </si>
  <si>
    <t>Q Koleno 90°, DN80 PN16</t>
  </si>
  <si>
    <t>1 řad A + 1 AŠ =2,000 [A]</t>
  </si>
  <si>
    <t>55254047</t>
  </si>
  <si>
    <t>koleno 90° s patkou přírubové litinové vodovodní N-kus PN 10/40 DN 80</t>
  </si>
  <si>
    <t>N Koleno 90°s patkou, DN80 PN16</t>
  </si>
  <si>
    <t>1 AŠ =1,000 [A]</t>
  </si>
  <si>
    <t>55291121</t>
  </si>
  <si>
    <t>kroužek těsnící gumový DN 80</t>
  </si>
  <si>
    <t>Těsnící kroužek pro E Kus DN80</t>
  </si>
  <si>
    <t>126</t>
  </si>
  <si>
    <t>857242192</t>
  </si>
  <si>
    <t>Příplatek za práci ve štole při montáži litinových tvarovek jednoosých přírubových DN 80 až 250</t>
  </si>
  <si>
    <t>Montáž litinových tvarovek na potrubí litinovém tlakovém jednoosých na potrubí z trub přírubových 
Příplatek k ceně za práce ve štole, v uzavřeném kanálu nebo v objektech DN od 80 do 250 
V armaturní šachtě</t>
  </si>
  <si>
    <t>1 přípojka ul, Dražická + 2+1+1+1+1+1+1+2+2+4+2+1 AŠ=20,000 [A]</t>
  </si>
  <si>
    <t>127</t>
  </si>
  <si>
    <t>857244192</t>
  </si>
  <si>
    <t>Příplatek za práci ve štole při montáži litinových tvarovek odbočných přírubových DN 80 až 250</t>
  </si>
  <si>
    <t>Montáž litinových tvarovek na potrubí litinovém tlakovém odbočných na potrubí z trub přírubových 
Příplatek k ceně za práce ve štole, v uzavřeném kanálu nebo v objektech DN od 80 do 250 
V armaturní šachtě</t>
  </si>
  <si>
    <t>1+2+1 AŠ =4,000 [A]</t>
  </si>
  <si>
    <t>128</t>
  </si>
  <si>
    <t>857261131</t>
  </si>
  <si>
    <t>Montáž litinových tvarovek jednoosých hrdlových otevřený výkop s integrovaným těsněním DN 100</t>
  </si>
  <si>
    <t>Montáž litinových tvarovek na potrubí litinovém tlakovém jednoosých na potrubí z trub hrdlových v otevřeném výkopu, kanálu nebo v šachtě s integrovaným těsněním DN 100 
Vodovodní řad</t>
  </si>
  <si>
    <t>1+1+4+2+1=9,000 [A]</t>
  </si>
  <si>
    <t>552594121</t>
  </si>
  <si>
    <t>koleno hrdlové z tvárné litiny MK-kus DN 100-11,25°</t>
  </si>
  <si>
    <t>MK Koleno 11 1/4°, DN100 PN16</t>
  </si>
  <si>
    <t>552594321</t>
  </si>
  <si>
    <t>koleno hrdlové z tvárné litiny MK-kus DN 100-22 1/2°</t>
  </si>
  <si>
    <t>MK Koleno 22 1/2°, DN100 PN16</t>
  </si>
  <si>
    <t>552594611</t>
  </si>
  <si>
    <t>koleno hrdlové z tvárné litiny MK-kus DN 100-30°</t>
  </si>
  <si>
    <t>MK Koleno 30°, DN100 PN16</t>
  </si>
  <si>
    <t>1 řad A + 3 řad B =4,000 [A]</t>
  </si>
  <si>
    <t>552594711</t>
  </si>
  <si>
    <t>koleno hrdlové z tvárné litiny MK-kus DN 100-45°</t>
  </si>
  <si>
    <t>MK Koleno 45°, DN100 PN16</t>
  </si>
  <si>
    <t>1 řad A + 1 řad B=2,000 [A]</t>
  </si>
  <si>
    <t>R.08-002</t>
  </si>
  <si>
    <t>waga spojka DN 100</t>
  </si>
  <si>
    <t>Waga Multi/Joint plus 3007, d1d104-132 PN16, Georg Fischer</t>
  </si>
  <si>
    <t>129</t>
  </si>
  <si>
    <t>857262122</t>
  </si>
  <si>
    <t>Montáž litinových tvarovek jednoosých přírubových otevřený výkop DN 100</t>
  </si>
  <si>
    <t>2+1+5+1+2+2+1=14,000 [A]</t>
  </si>
  <si>
    <t>55251658</t>
  </si>
  <si>
    <t>příruba litinová úsporná PN16 pro vodovodní litinové potrubí 100/118mm</t>
  </si>
  <si>
    <t>Příruba jištěná 7602, LI d118/DN100 PN16, Hawle</t>
  </si>
  <si>
    <t>2 AŠ =2,000 [A]</t>
  </si>
  <si>
    <t>55253108</t>
  </si>
  <si>
    <t>trouba přírubová litinová vodovodní  PN 10/16 DN 100 dl 600mm</t>
  </si>
  <si>
    <t>TP Kus, DN100 dl.600mm PN16</t>
  </si>
  <si>
    <t>1*0,6 AŠ =0,600 [A]</t>
  </si>
  <si>
    <t>55253490</t>
  </si>
  <si>
    <t>tvarovka přírubová litinová s hladkým koncem,práškový epoxid tl 250µm F-kus DN 100</t>
  </si>
  <si>
    <t>F Kus, DN100 PN16</t>
  </si>
  <si>
    <t>2 řad A + 2 řad B + 1 AŠ =5,000 [A]</t>
  </si>
  <si>
    <t>55253694</t>
  </si>
  <si>
    <t>příruba zaslepovací z tvárné litiny práškový epoxid tl 250µm XG DN 100mm závit 5/4</t>
  </si>
  <si>
    <t>Příruba závitová 8100, DN100/1 1/4 vnitř. závit PN16, Hawle</t>
  </si>
  <si>
    <t>1 přípojka ul. Dražická =1,000 [A]</t>
  </si>
  <si>
    <t>55253893</t>
  </si>
  <si>
    <t>tvarovka přírubová s hrdlem z tvárné litiny,práškový epoxid tl 250µm EU-kus DN 100 L130mm</t>
  </si>
  <si>
    <t>E Kus, DN100 PN16</t>
  </si>
  <si>
    <t>55259815</t>
  </si>
  <si>
    <t>přechod přírubový tvárná litina DN 100/80 L200mm</t>
  </si>
  <si>
    <t>FFR Kus, DN100/80 PN16</t>
  </si>
  <si>
    <t>55291122</t>
  </si>
  <si>
    <t>kroužek těsnící gumový DN 100</t>
  </si>
  <si>
    <t>Těsnící kroužek pro E Kus DN100</t>
  </si>
  <si>
    <t>R.08.003</t>
  </si>
  <si>
    <t>příruba kotvící litinová DN 100</t>
  </si>
  <si>
    <t>Šroubovací kotvící příruba, DN100</t>
  </si>
  <si>
    <t>130</t>
  </si>
  <si>
    <t>857263131</t>
  </si>
  <si>
    <t>Montáž litinových tvarovek odbočných hrdlových otevřený výkop s integrovaným těsněním DN 100</t>
  </si>
  <si>
    <t>Montáž litinových tvarovek na potrubí litinovém tlakovém odbočných na potrubí z trub hrdlových v otevřeném výkopu, kanálu nebo v šachtě s integrovaným těsněním DN 100 
Vodovodní řad</t>
  </si>
  <si>
    <t>55258534</t>
  </si>
  <si>
    <t>tvarovka hrdlová s přírubovou odbočkou z tvárné litiny MMA-kus DN 100/80</t>
  </si>
  <si>
    <t>MMA Kus, DN100/80 PN16</t>
  </si>
  <si>
    <t>2 řad A + 1 řad B =3,000 [A]</t>
  </si>
  <si>
    <t>131</t>
  </si>
  <si>
    <t>857264122</t>
  </si>
  <si>
    <t>Montáž litinových tvarovek odbočných přírubových otevřený výkop DN 100</t>
  </si>
  <si>
    <t>Montáž litinových tvarovek na potrubí litinovém tlakovém odbočných na potrubí z trub přírubových v otevřeném výkopu, kanálu nebo v šachtě DN 100 
Vodovodní řad</t>
  </si>
  <si>
    <t>2+1=3,000 [A]</t>
  </si>
  <si>
    <t>55250714</t>
  </si>
  <si>
    <t>tvarovka přírubová s přírubovou odbočkou T-DN 100x100 PN 10-16 natural</t>
  </si>
  <si>
    <t>T Kus, DN100/100 PN16</t>
  </si>
  <si>
    <t>55250718</t>
  </si>
  <si>
    <t>tvarovka přírubová s přírubovou odbočkou T-DN 100x80 PN 10-16 natural</t>
  </si>
  <si>
    <t>T Kus, DN100/80 PN16</t>
  </si>
  <si>
    <t>132</t>
  </si>
  <si>
    <t>857311131</t>
  </si>
  <si>
    <t>Montáž litinových tvarovek jednoosých hrdlových otevřený výkop s integrovaným těsněním DN 150</t>
  </si>
  <si>
    <t>Montáž litinových tvarovek na potrubí litinovém tlakovém jednoosých na potrubí z trub hrdlových v otevřeném výkopu, kanálu nebo v šachtě s integrovaným těsněním DN 150 
Vodovodní řad</t>
  </si>
  <si>
    <t>2+4=6,000 [A]</t>
  </si>
  <si>
    <t>552594141</t>
  </si>
  <si>
    <t>koleno hrdlové z tvárné litiny MK-kus DN 150-11,25°</t>
  </si>
  <si>
    <t>MK Koleno 11 1/4°, DN150 PN16</t>
  </si>
  <si>
    <t>R.08-004</t>
  </si>
  <si>
    <t>waga spojka DN 150</t>
  </si>
  <si>
    <t>Waga Multi/Joint 3007 plus, d154-192 PN16, Georg Fischer</t>
  </si>
  <si>
    <t>2 řad A + 2 AŠ =4,000 [A]</t>
  </si>
  <si>
    <t>133</t>
  </si>
  <si>
    <t>857312122</t>
  </si>
  <si>
    <t>Montáž litinových tvarovek jednoosých přírubových otevřený výkop DN 150</t>
  </si>
  <si>
    <t>Montáž litinových tvarovek na potrubí litinovém tlakovém jednoosých na potrubí z trub přírubových v otevřeném výkopu, kanálu nebo v šachtě DN 150 
Vodovodní řad</t>
  </si>
  <si>
    <t>2+2+1+3+1+1+2=12,000 [A]</t>
  </si>
  <si>
    <t>55251662</t>
  </si>
  <si>
    <t>příruba litinová úsporná PN16 pro vodovodní litinové potrubí 150/170mm</t>
  </si>
  <si>
    <t>Příruba jištěná 7602, LI d170/DN150 PN16, Hawle</t>
  </si>
  <si>
    <t>55253185</t>
  </si>
  <si>
    <t>trouba přírubová litinová vodovodní  PN 10/16 DN 150 dl 600mm</t>
  </si>
  <si>
    <t>TP Kus, DN150 dl.600mm PN16</t>
  </si>
  <si>
    <t>0,6*2 AŠ =1,200 [A]</t>
  </si>
  <si>
    <t>55253492</t>
  </si>
  <si>
    <t>tvarovka přírubová litinová s hladkým koncem,práškový epoxid tl 250µm F-kus DN 150</t>
  </si>
  <si>
    <t>F Kus, DN150 PN16</t>
  </si>
  <si>
    <t>55253895</t>
  </si>
  <si>
    <t>tvarovka přírubová s hrdlem z tvárné litiny,práškový epoxid tl 250µm EU-kus DN 150 L135mm</t>
  </si>
  <si>
    <t>E Kus, DN150 PN16</t>
  </si>
  <si>
    <t>1 řad A + 2 AŠ =3,000 [A]</t>
  </si>
  <si>
    <t>55259819</t>
  </si>
  <si>
    <t>přechod přírubový tvárná litina DN 150/80 L200mm</t>
  </si>
  <si>
    <t>FFR Kus, DN150/80 PN16</t>
  </si>
  <si>
    <t>55259820</t>
  </si>
  <si>
    <t>přechod přírubový tvárná litina DN 150/100 L200mm</t>
  </si>
  <si>
    <t>FFR Kus, DN150/100 PN16</t>
  </si>
  <si>
    <t>55291124</t>
  </si>
  <si>
    <t>kroužek těsnící gumový DN 150</t>
  </si>
  <si>
    <t>Těsnící kroužek pro E Kus DN150</t>
  </si>
  <si>
    <t>R.08-005</t>
  </si>
  <si>
    <t>příruba kotvící litinová DN 150</t>
  </si>
  <si>
    <t>Šroubovací kotvící příruba, DN150</t>
  </si>
  <si>
    <t>134</t>
  </si>
  <si>
    <t>857313131</t>
  </si>
  <si>
    <t>Montáž litinových tvarovek odbočných hrdlových otevřený výkop s integrovaným těsněním DN 150</t>
  </si>
  <si>
    <t>Montáž litinových tvarovek na potrubí litinovém tlakovém odbočných na potrubí z trub hrdlových v otevřeném výkopu, kanálu nebo v šachtě s integrovaným těsněním DN 150 
Vodovodná řad</t>
  </si>
  <si>
    <t>55258544</t>
  </si>
  <si>
    <t>tvarovka hrdlová s přírubovou odbočkou z tvárné litiny MMA-kus DN 150/150</t>
  </si>
  <si>
    <t>MMA Kus, DN150/150 PN16</t>
  </si>
  <si>
    <t>135</t>
  </si>
  <si>
    <t>857314122</t>
  </si>
  <si>
    <t>Montáž litinových tvarovek odbočných přírubových otevřený výkop DN 150</t>
  </si>
  <si>
    <t>Montáž litinových tvarovek na potrubí litinovém tlakovém odbočných na potrubí z trub přírubových v otevřeném výkopu, kanálu nebo v šachtě DN 150 
Vodovodní řad</t>
  </si>
  <si>
    <t>1+1+2=4,000 [A]</t>
  </si>
  <si>
    <t>55250722</t>
  </si>
  <si>
    <t>tvarovka přírubová s přírubovou odbočkou T-DN 150x100 PN 10-16 natural</t>
  </si>
  <si>
    <t>T Kus, DN150/100 PN16</t>
  </si>
  <si>
    <t>55250724</t>
  </si>
  <si>
    <t>tvarovka přírubová s přírubovou odbočkou T-DN 150x150 PN 10-16 natural</t>
  </si>
  <si>
    <t>T Kus, DN150/150 PN16</t>
  </si>
  <si>
    <t>55250729</t>
  </si>
  <si>
    <t>tvarovka vodovodní přírubová s přírubovou odbočkou T DN 150x80 PN 10-16 základní povrchová ochrana</t>
  </si>
  <si>
    <t>T Kus, DN150/80 PN16</t>
  </si>
  <si>
    <t>136</t>
  </si>
  <si>
    <t>871161211</t>
  </si>
  <si>
    <t>Montáž potrubí z PE100 SDR 11 otevřený výkop svařovaných elektrotvarovkou D 32 x 3,0 mm</t>
  </si>
  <si>
    <t>Montáž vodovodního potrubí z plastů v otevřeném výkopu z polyetylenu PE 100 svařovaných elektrotvarovkou SDR 11/PN16 D 32 x 3,0 mm 
Vodovodní přípojky</t>
  </si>
  <si>
    <t>86,22+37,87=124,090 [A]</t>
  </si>
  <si>
    <t>28613110</t>
  </si>
  <si>
    <t>potrubí vodovodní PE100 PN16 SDR11 6m 100m 32x3,0mm</t>
  </si>
  <si>
    <t>HDPE PE100 potrubí, RC d32 SDR11</t>
  </si>
  <si>
    <t>47,22 přípojky řad A + 39,00 přípojky řad B =86,220 [A]</t>
  </si>
  <si>
    <t>HDPE PE100 potrubí s ochranným pláštěm v návinu, RC d32 SDR11</t>
  </si>
  <si>
    <t>37,87 ul. Dražická =37,870 [A]</t>
  </si>
  <si>
    <t>137</t>
  </si>
  <si>
    <t>Montáž vodovodního potrubí z plastů v otevřeném výkopu z polyetylenu PE 100 svařovaných elektrotvarovkou SDR 11/PN16 D 32 x 3,0 mm 
Provizorní propojení vodovodního řadu. Potrubí včetně potřebných tvarovek a armatur. Formou zápůjčky dodavatelem stavby - pouze montáž, demontáž a pronájem potrubí během stavby.</t>
  </si>
  <si>
    <t>62,00 řad A + 43,5 řad B =105,500 [A]</t>
  </si>
  <si>
    <t>138</t>
  </si>
  <si>
    <t>871181211</t>
  </si>
  <si>
    <t>Montáž potrubí z PE100 SDR 11 otevřený výkop svařovaných elektrotvarovkou D 50 x 4,6 mm</t>
  </si>
  <si>
    <t>Montáž vodovodního potrubí z plastů v otevřeném výkopu z polyetylenu PE 100 svařovaných elektrotvarovkou SDR 11/PN16 D 50 x 4,6 mm 
Provizorní propojení vodovodního řadu. Potrubí včetně potřebných tvarovek a armatur. Formou zápůjčky dodavatelem stavby - pouze montáž, demontáž a pronájem potrubí během stavby.</t>
  </si>
  <si>
    <t>170,00 řad A + 132,50 řad B =302,500 [A]</t>
  </si>
  <si>
    <t>139</t>
  </si>
  <si>
    <t>871241211</t>
  </si>
  <si>
    <t>Montáž potrubí z PE100 SDR 11 otevřený výkop svařovaných elektrotvarovkou D 90 x 8,2 mm</t>
  </si>
  <si>
    <t>Montáž vodovodního potrubí z plastů v otevřeném výkopu z polyetylenu PE 100 svařovaných elektrotvarovkou SDR 11/PN16 D 90 x 8,2 mm 
Vodovodní řad</t>
  </si>
  <si>
    <t>28613115</t>
  </si>
  <si>
    <t>potrubí vodovodní PE100 PN16 SDR11 6m 12m 100m 90x8,2mm</t>
  </si>
  <si>
    <t>HDPE PE100 potrubí, RC2 d90 SDR11</t>
  </si>
  <si>
    <t>6,82 propoj PE =6,820 [A]</t>
  </si>
  <si>
    <t>140</t>
  </si>
  <si>
    <t>871251211</t>
  </si>
  <si>
    <t>Montáž potrubí z PE100 SDR 11 otevřený výkop svařovaných elektrotvarovkou D 110 x 10,0 mm</t>
  </si>
  <si>
    <t>Montáž vodovodního potrubí z plastů v otevřeném výkopu z polyetylenu PE 100 svařovaných elektrotvarovkou SDR 11/PN16 D 110 x 10,0 mm 
Provizorní propojení vodovodního řadu. Potrubí včetně potřebných tvarovek a armatur. Formou zápůjčky dodavatelem stavby - pouze montáž, demontáž a pronájem potrubí během stavby.</t>
  </si>
  <si>
    <t>22,00 AŠ =22,000 [A]</t>
  </si>
  <si>
    <t>141</t>
  </si>
  <si>
    <t>877161112</t>
  </si>
  <si>
    <t>Montáž elektrokolen 90° na vodovodním potrubí z PE trub d 32</t>
  </si>
  <si>
    <t>Montáž tvarovek na vodovodním plastovém potrubí z polyetylenu PE 100 elektrotvarovek SDR 11/PN16  kolen 90 st. d 32 
Vodovodní přípojky</t>
  </si>
  <si>
    <t>28653052</t>
  </si>
  <si>
    <t>elektrokoleno PE 100 90° D 32mm</t>
  </si>
  <si>
    <t>Elektrokoleno W90°, d32 SDR11, Frialen</t>
  </si>
  <si>
    <t>2 ul. Dražická =2,000 [A]</t>
  </si>
  <si>
    <t>142</t>
  </si>
  <si>
    <t>877241101</t>
  </si>
  <si>
    <t>Montáž elektrospojek na vodovodním potrubí z PE trub d 90</t>
  </si>
  <si>
    <t>Montáž tvarovek na vodovodním plastovém potrubí z polyetylenu PE 100 elektrotvarovek SDR 11/PN16 spojek, oblouků nebo redukcí d 90 
Vodovodní řad</t>
  </si>
  <si>
    <t>28615974</t>
  </si>
  <si>
    <t>elektrospojka SDR 11 PE 100 PN 16 d 90</t>
  </si>
  <si>
    <t>Elektrospojka MB, d90 SDR11, Frialen</t>
  </si>
  <si>
    <t>2 propoj PE =2,000 [A]</t>
  </si>
  <si>
    <t>28653135</t>
  </si>
  <si>
    <t>Lemový nákružek PE100 SDR11 90</t>
  </si>
  <si>
    <t>Lemový nákružek BE, d90 SDR11, Frialen</t>
  </si>
  <si>
    <t>143</t>
  </si>
  <si>
    <t>891173111</t>
  </si>
  <si>
    <t>Montáž vodovodního ventilu hlavního pro přípojky DN 32</t>
  </si>
  <si>
    <t>Montáž vodovodních armatur na potrubí ventilů hlavních pro přípojky DN 32 
Vodovodní přípojky</t>
  </si>
  <si>
    <t>25+14+4+1 =44,000 [A]</t>
  </si>
  <si>
    <t>1,3*25 řad A + 1,3*14 řad B +1,3*4 ul. Nad Remízkem =55,900 [A]</t>
  </si>
  <si>
    <t>42210100</t>
  </si>
  <si>
    <t>kolo ruční pro DN 40-50, D = 150 mm</t>
  </si>
  <si>
    <t>Ruční kolo d3/4"-2" - DODÁVKA VaK MB</t>
  </si>
  <si>
    <t>1 ul. Dražická =1,000 [A]</t>
  </si>
  <si>
    <t>42221420</t>
  </si>
  <si>
    <t>šoupátko přípojkové přímé DN 25 PN16 připoj. rozměr 32 x 1 1/4</t>
  </si>
  <si>
    <t>Šoupě domovní přípojky Profi-ISI 5.8.32114, DN25 (spojka PE d32/1 1/4“) PN16, AVK - DODÁVKA VaK MB</t>
  </si>
  <si>
    <t>25 řad A +14 řad B +4 ul. Nad Remízkem + 1 ul. Dražická =44,000 [A]</t>
  </si>
  <si>
    <t>42291072</t>
  </si>
  <si>
    <t>souprava zemní pro šoupátka DN 40-50mm Rd 1,5 m</t>
  </si>
  <si>
    <t>Zemní souprava dom. přípojky 7.7.3.1050, telesk. 1,05-1,75m DN1“-2“, AVK - DODÁVKA VaK MB</t>
  </si>
  <si>
    <t>25 řad A +14 řad B +4 ul. Nad Remízkem =43,000 [A]</t>
  </si>
  <si>
    <t>144</t>
  </si>
  <si>
    <t>891189951</t>
  </si>
  <si>
    <t>Montáž potrubních spojek na potrubí z jakýchkoli trub DN 40</t>
  </si>
  <si>
    <t>Montáž opravných armatur, potrubních spojek na potrubí z trub litinových, ocelových nebo plastických hmot 
Vodovodní přípojky</t>
  </si>
  <si>
    <t>2+33=35,000 [A]</t>
  </si>
  <si>
    <t>31942800</t>
  </si>
  <si>
    <t>spojka potrubí mosaz 32x32</t>
  </si>
  <si>
    <t>ISIFLO spojka T-101 2.1.101.32, d32 PN16, AVK</t>
  </si>
  <si>
    <t>ISIFLO spojka T-101 2.1.101.32, d32 PN16, AVK (nebo příslušná redukce)</t>
  </si>
  <si>
    <t>19 řad A + 13 řad B +1 ul. Dražická =33,000 [A]</t>
  </si>
  <si>
    <t>145</t>
  </si>
  <si>
    <t>891241112</t>
  </si>
  <si>
    <t>Montáž vodovodních šoupátek otevřený výkop DN 80</t>
  </si>
  <si>
    <t>Montáž vodovodních armatur na potrubí (bez poklopů) 
Vodovodní řad</t>
  </si>
  <si>
    <t>42221116</t>
  </si>
  <si>
    <t>šoupátko s přírubami, voda DN 80mm PN16</t>
  </si>
  <si>
    <t>Šoupě EKO plus, DN80 PN16, VAG - DODÁVKA VaK MB</t>
  </si>
  <si>
    <t>1 řad A + 1 řad B + 1 propoj PE =3,000 [A]</t>
  </si>
  <si>
    <t>146</t>
  </si>
  <si>
    <t>891241222</t>
  </si>
  <si>
    <t>Montáž vodovodních šoupátek s ručním kolečkem v šachtách DN 80</t>
  </si>
  <si>
    <t>Montáž vodovodních armatur na potrubí šoupátek nebo klapek uzavíracích v šachtách s ručním kolečkem DN 80 
Vodovoní řad</t>
  </si>
  <si>
    <t>42210101</t>
  </si>
  <si>
    <t>kolo ruční pro DN 65-80, D = 175 mm</t>
  </si>
  <si>
    <t>Ruční kolo DN80, VAG - DODÁVKA VaK MB</t>
  </si>
  <si>
    <t>3 AŠ =3,000 [A]</t>
  </si>
  <si>
    <t>147</t>
  </si>
  <si>
    <t>891242312</t>
  </si>
  <si>
    <t>Montáž přírubového vodoměru DN 80 v šachtě</t>
  </si>
  <si>
    <t>Montáž vodovodních armatur na potrubí vodoměrů v šachtě přírubových DN 80 
Vodovodní řad - Armaturní šachta</t>
  </si>
  <si>
    <t>38821699</t>
  </si>
  <si>
    <t>vodoměr přírubový PN 16 DN 80</t>
  </si>
  <si>
    <t>Vodoměr WP H5000 hybridní, DN80 PN16, Elster - DODÁVKA VaK MB</t>
  </si>
  <si>
    <t>148</t>
  </si>
  <si>
    <t>891243321</t>
  </si>
  <si>
    <t>Montáž ventilů odvzdušňovacích přírubových DN 80</t>
  </si>
  <si>
    <t>Montáž vodovodních armatur na potrubí ventilů odvzdušňovacích nebo zavzdušňovacích mechanických a plovákových  přírubových na venkovních řadech DN 80 
Vodovodní řad</t>
  </si>
  <si>
    <t>R.08-006</t>
  </si>
  <si>
    <t>Zavzduš. a odzvduš. souprava DN 80 PN 16, krycí hloubka 1000 mm</t>
  </si>
  <si>
    <t>Zavzduš. a odvzduš. souprava ZOV 9822, 0,75-1,00m, DN80 PN16, Hawle - DODÁVKA VaK MB</t>
  </si>
  <si>
    <t>149</t>
  </si>
  <si>
    <t>891247111</t>
  </si>
  <si>
    <t>Montáž hydrantů podzemních DN 80</t>
  </si>
  <si>
    <t>Montáž vodovodních armatur na potrubí hydrantů podzemních (bez osazení poklopů) DN 80 
Vodovodní řad - Armaturní šachta</t>
  </si>
  <si>
    <t>1+1=2,000 [A]</t>
  </si>
  <si>
    <t>42273592</t>
  </si>
  <si>
    <t>hydrant podzemní DN80 PN16 dvojitý uzávěr s koulí, krycí výška 1000 mm</t>
  </si>
  <si>
    <t>Podzemní hydrant Hvězda 12.1.1.801000, dvoj uz, 1,00m DN80 PN16, AVK - DODÁVKA VaK MB</t>
  </si>
  <si>
    <t>42273594</t>
  </si>
  <si>
    <t>hydrant podzemní DN80 PN16 dvojitý uzávěr s koulí, krycí výška 1500 mm</t>
  </si>
  <si>
    <t>Podzemní hydrant Hvězda 12.1.1.801500, dvoj uz, 1,50m DN80 PN16, AVK - DODÁVKA VaK MB</t>
  </si>
  <si>
    <t>150</t>
  </si>
  <si>
    <t>891249111</t>
  </si>
  <si>
    <t>Montáž navrtávacích pasů na potrubí z jakýchkoli trub DN 80</t>
  </si>
  <si>
    <t>Montáž vodovodních armatur na potrubí hmot DN 80 
Vodovodní přípojky</t>
  </si>
  <si>
    <t>42271412</t>
  </si>
  <si>
    <t>pas navrtávací z tvárné litiny DN 80, rozsah (88-99), odbočky 1",5/4",6/4</t>
  </si>
  <si>
    <t>Navrtávací pas HACOM 3350, DN80/1 1/4“ PN16, Hawle</t>
  </si>
  <si>
    <t>4 ul. Nad Remízkem =4,000 [A]</t>
  </si>
  <si>
    <t>151</t>
  </si>
  <si>
    <t>891261112</t>
  </si>
  <si>
    <t>Montáž vodovodních šoupátek otevřený výkop DN 100</t>
  </si>
  <si>
    <t>42221117</t>
  </si>
  <si>
    <t>šoupátko s přírubami, voda DN 100mm PN16</t>
  </si>
  <si>
    <t>Šoupě EKO plus, DN100 PN16, VAG - DODÁVKA VaK MB</t>
  </si>
  <si>
    <t>152</t>
  </si>
  <si>
    <t>891269111</t>
  </si>
  <si>
    <t>Montáž navrtávacích pasů na potrubí z jakýchkoli trub DN 100</t>
  </si>
  <si>
    <t>Montáž vodovodních armatur na potrubí hmot DN 100 
Vodovodní přípojky</t>
  </si>
  <si>
    <t>42271414</t>
  </si>
  <si>
    <t>pas navrtávací z tvárné litiny DN 100, rozsah (114-119), odbočky 1",5/4",6/4",2</t>
  </si>
  <si>
    <t>Navrtávací pas HACOM 3350, DN100/1 1/4“ PN16, Hawle</t>
  </si>
  <si>
    <t>16 řad A + 14 řad B =30,000 [A]</t>
  </si>
  <si>
    <t>153</t>
  </si>
  <si>
    <t>891311112</t>
  </si>
  <si>
    <t>Montáž vodovodních šoupátek otevřený výkop DN 150</t>
  </si>
  <si>
    <t>42221119</t>
  </si>
  <si>
    <t>šoupátko s přírubami, voda DN 150mm PN16</t>
  </si>
  <si>
    <t>Šoupě EKO plus, DN150 PN16, VAG - DODÁVKA VaK MB</t>
  </si>
  <si>
    <t>3 řad A =3,000 [A]</t>
  </si>
  <si>
    <t>154</t>
  </si>
  <si>
    <t>891311222</t>
  </si>
  <si>
    <t>Montáž vodovodních šoupátek s ručním kolečkem v šachtách DN 150</t>
  </si>
  <si>
    <t>Montáž vodovodních armatur na potrubí šoupátek nebo klapek uzavíracích v šachtách s ručním kolečkem DN 150 
Vodovodní řad</t>
  </si>
  <si>
    <t>42210102</t>
  </si>
  <si>
    <t>kolo ruční pro DN 100-150, D = 300 mm</t>
  </si>
  <si>
    <t>Ruční kolo DN150, VAG - DODÁVKA VaK MB</t>
  </si>
  <si>
    <t>155</t>
  </si>
  <si>
    <t>891319111</t>
  </si>
  <si>
    <t>Montáž navrtávacích pasů na potrubí z jakýchkoli trub DN 150</t>
  </si>
  <si>
    <t>Montáž vodovodních armatur na potrubí hmot DN 150 
Vodovodní přípojky</t>
  </si>
  <si>
    <t>42271415</t>
  </si>
  <si>
    <t>pas navrtávací z tvárné litiny DN 150, rozsah (168-271), odbočky 1",5/4",6/4",2</t>
  </si>
  <si>
    <t>Navrtávací pas HACOM 3350, DN150/1 1/4“ PN16, Hawle</t>
  </si>
  <si>
    <t>9 řad A =9,000 [A]</t>
  </si>
  <si>
    <t>156</t>
  </si>
  <si>
    <t>892233122</t>
  </si>
  <si>
    <t>Proplach a dezinfekce vodovodního potrubí DN od 40 do 70</t>
  </si>
  <si>
    <t>Proplach a dezinfekce vodovodních přípojek</t>
  </si>
  <si>
    <t>47,22 řad A + 39,00 řad B + 37,87 ul. Dražická =124,090 [A]</t>
  </si>
  <si>
    <t>157</t>
  </si>
  <si>
    <t>Proplach a dezinfekce vodovodních přípojek a řadu provizorního propojení</t>
  </si>
  <si>
    <t>302,50 řad + 105,50 přípojky =408,000 [A]</t>
  </si>
  <si>
    <t>158</t>
  </si>
  <si>
    <t>892241111</t>
  </si>
  <si>
    <t>Tlaková zkouška vodou potrubí do 80</t>
  </si>
  <si>
    <t>Tlakové zkoušky vodou na potrubí DN do 80. Včetně zabezpečení všech konců potrubí při zkoušce. 
Přípojky</t>
  </si>
  <si>
    <t>159</t>
  </si>
  <si>
    <t>Tlakové zkoušky vodou na potrubí DN do 80 
Vodovodní řad</t>
  </si>
  <si>
    <t>6,82 d90 propoj PE + 3,18 DN80 propoj LTH + 0,89 DN80 AŠ =10,890 [A]</t>
  </si>
  <si>
    <t>160</t>
  </si>
  <si>
    <t>892271111</t>
  </si>
  <si>
    <t>Tlaková zkouška vodou potrubí DN 100 nebo 125</t>
  </si>
  <si>
    <t>Tlakové zkoušky vodou na potrubí DN 100 nebo 125 
Vodovodní řad</t>
  </si>
  <si>
    <t>196,00 DN100 řad A + 197,68 DN100 řad B + 6,51 DN100 AŠ =400,190 [A]</t>
  </si>
  <si>
    <t>161</t>
  </si>
  <si>
    <t>892273122</t>
  </si>
  <si>
    <t>Proplach a dezinfekce vodovodního potrubí DN od 80 do 125</t>
  </si>
  <si>
    <t>Proplach a dezinfekce vodovodního potrubí DN od 80 do 125 
Vodovodní řad</t>
  </si>
  <si>
    <t>196,00 DN100 řad A + 197,68 DN100 řad B + 6,82 d90 propoj PE + 3,18 DN80 propoj LTH + 0,89 DN80 + 6,51 DN100 AŠ =411,080 [A]</t>
  </si>
  <si>
    <t>162</t>
  </si>
  <si>
    <t>Proplach a dezinfekce vodovodního potrubí DN od 80 do 125 provizorního propojení vodovodu u AŠ83</t>
  </si>
  <si>
    <t>163</t>
  </si>
  <si>
    <t>Proplach vodovodního potrubí DN od 80 do 125 
Proplach tlakovou vodou stávajícího potrubí před prostrčení přípojky pro čp. 578</t>
  </si>
  <si>
    <t>164</t>
  </si>
  <si>
    <t>892351111</t>
  </si>
  <si>
    <t>Tlaková zkouška vodou potrubí DN 150 nebo 200</t>
  </si>
  <si>
    <t>Tlakové zkoušky vodou na potrubí DN 150 nebo 200. Včetně zabezpečení všech konců potrubí při zkoušce. 
Vodovodní řad</t>
  </si>
  <si>
    <t>85,07 DN150 řad A + 2,77 DN150 AŠ =87,840 [A]</t>
  </si>
  <si>
    <t>165</t>
  </si>
  <si>
    <t>892353122</t>
  </si>
  <si>
    <t>Proplach a dezinfekce vodovodního potrubí DN 150 nebo 200</t>
  </si>
  <si>
    <t>Proplach a dezinfekce vodovodního potrubí DN od 150 do 200 
Vodovodní řad</t>
  </si>
  <si>
    <t>166</t>
  </si>
  <si>
    <t>899103112</t>
  </si>
  <si>
    <t>Osazení poklopů litinových nebo ocelových včetně rámů pro třídu zatížení B125, C250</t>
  </si>
  <si>
    <t>Osazení poklopů včetně rámů pro třídu zatížení B125, C250 
Nový poklop na armaturní šachtě AŠ83</t>
  </si>
  <si>
    <t>55241020</t>
  </si>
  <si>
    <t>poklop šachtový třída D 400, čtvercový rám 850, vstup 600 mm, bez ventilace</t>
  </si>
  <si>
    <t>Polyuretanový poklop HERMELOCK 600x600mm HE700, B125</t>
  </si>
  <si>
    <t>167</t>
  </si>
  <si>
    <t>899401111</t>
  </si>
  <si>
    <t>Osazení poklopů litinových ventilových</t>
  </si>
  <si>
    <t>Osazení poklopů litinových ventilových 
Vodovodní přípojky</t>
  </si>
  <si>
    <t>42291402</t>
  </si>
  <si>
    <t>poklop litinový - ventilový</t>
  </si>
  <si>
    <t>Poklop dom. přípojky - DODÁVKA VaK MB</t>
  </si>
  <si>
    <t>25 řad A + 14 řad B + 4 ul. Nad Remízkem =43,000 [A]</t>
  </si>
  <si>
    <t>168</t>
  </si>
  <si>
    <t>899401112</t>
  </si>
  <si>
    <t>Osazení poklopů litinových šoupátkových</t>
  </si>
  <si>
    <t>Osazení poklopů litinových šoupátkových 
Vodovodní řad</t>
  </si>
  <si>
    <t>42291352</t>
  </si>
  <si>
    <t>poklop litinový šoupátkový pro zemní soupravy osazení do terénu a do vozovky</t>
  </si>
  <si>
    <t>DODÁVKA VaK MB</t>
  </si>
  <si>
    <t>1+2+1+1 řad A + 2+1 řad B +1 propoj PE + 2 propoj LTH =11,000 [A]</t>
  </si>
  <si>
    <t>169</t>
  </si>
  <si>
    <t>899401113</t>
  </si>
  <si>
    <t>Osazení poklopů litinových hydrantových</t>
  </si>
  <si>
    <t>Osazení poklopů litinových hydrantových 
Vodovodní řad</t>
  </si>
  <si>
    <t>42291452</t>
  </si>
  <si>
    <t>poklop litinový - hydrantový DN 80</t>
  </si>
  <si>
    <t>1 řad B + 1 A83 =2,000 [A]</t>
  </si>
  <si>
    <t>poklop 1790 TH, V.O.H, Hawle pro odvzduš. soupravu - DODÁVKA VaK MB</t>
  </si>
  <si>
    <t>170</t>
  </si>
  <si>
    <t>899501411</t>
  </si>
  <si>
    <t>Stupadla do šachet ocelová PE povlak vidlicová s vysekáním otvoru v betonu</t>
  </si>
  <si>
    <t>Stupadla do šachet a drobných objektů ocelová s PE povlakem vidlicová s vysekáním otvoru v betonu. 
Obnova stupadel v AŠ83</t>
  </si>
  <si>
    <t>171</t>
  </si>
  <si>
    <t>899623161</t>
  </si>
  <si>
    <t>Obetonování potrubí nebo zdiva stok betonem prostým tř. C 20/25 v otevřeném výkopu</t>
  </si>
  <si>
    <t>Obetonování potrubí nebo zdiva stok betonem prostým v otevřeném výkopu, beton tř. C 20/25 
Obetonování stávající kanalizace u vrcholu V2, řad A</t>
  </si>
  <si>
    <t>2,0*0,9*0,9-3,14*0,15*0,15*2,0=1,479 [A]</t>
  </si>
  <si>
    <t>172</t>
  </si>
  <si>
    <t>899722113</t>
  </si>
  <si>
    <t>Krytí potrubí z plastů výstražnou fólií z PVC 34cm</t>
  </si>
  <si>
    <t>Krytí potrubí z plastů výstražnou fólií z PVC šířky 34cm bílé barvy s nápisem: POZOR VODOVOD</t>
  </si>
  <si>
    <t>(85,07 DN150 + 196,00 DN100 řad A + 197,68 DN100 řad B + 6,82 d90 propoj PE + 3,18 DN80 propoj LTH + 6,5 DN100 + 1,00 DN150 AŠ) řady + (47,22 řad A + 39,00 řad B) přípojky =582,470 [A]</t>
  </si>
  <si>
    <t>173</t>
  </si>
  <si>
    <t>899911132</t>
  </si>
  <si>
    <t>Kluzná objímka výšky 60 mm vnějšího průměru potrubí do 183 mm</t>
  </si>
  <si>
    <t>Kluzné objímky (pojízdná sedla) pro zasunutí potrubí do chráničky výšky 60 mm vnějšího průměru potrubí do 183 mm 
Vodovodní řad 
Kluzná objímka, typ G/F d157-183, výška 60mm, Disa</t>
  </si>
  <si>
    <t>9 řad A  =9,000 [A]</t>
  </si>
  <si>
    <t>174</t>
  </si>
  <si>
    <t>899913103</t>
  </si>
  <si>
    <t>Uzavírací manžeta chráničky potrubí DN 25 x 100</t>
  </si>
  <si>
    <t>Koncové uzavírací manžety chrániček DN potrubí x DN chráničky DN 25 x 100 
Vodovodní přípojky 
Manžeta pro uzavření chráničky DN25/100, Disa včetně nerez stahovacích pásků</t>
  </si>
  <si>
    <t>175</t>
  </si>
  <si>
    <t>899913154</t>
  </si>
  <si>
    <t>Uzavírací manžeta chráničky potrubí DN 150 x 350</t>
  </si>
  <si>
    <t>Koncové uzavírací manžety chrániček DN potrubí x DN chráničky DN 150 x 350 
Vodovodní řad 
Manžeta pro uzavření chráničky DN150/350, Disa včetně nerez stahovacích pásků</t>
  </si>
  <si>
    <t>176</t>
  </si>
  <si>
    <t>899914115</t>
  </si>
  <si>
    <t>Montáž ocelové chráničky D 377 x 10 mm</t>
  </si>
  <si>
    <t>Montáž ocelové chráničky v otevřeném výkopu vnějšího průměru D 377 x 10 mm 
Vodovodní řad</t>
  </si>
  <si>
    <t>14011113</t>
  </si>
  <si>
    <t>trubka ocelová bezešvá hladká jakost 11 353 377x10,0mm</t>
  </si>
  <si>
    <t>11,40 řad A =11,400 [A]</t>
  </si>
  <si>
    <t>177</t>
  </si>
  <si>
    <t>R.08-007</t>
  </si>
  <si>
    <t>Příplatek za práci ve štole na potrubí z trub PE do d90</t>
  </si>
  <si>
    <t>Montáž potrubí z trub PE tlakových v otevřeném výkopu 
Příplatek k ceně za práce ve štole, v uzavřeném kanálu, do chrániček, na mostech nebo v objektech do d90 
Nasunutí do stávajícího potrubí</t>
  </si>
  <si>
    <t>37,87 ul. Drazická =37,870 [A]</t>
  </si>
  <si>
    <t>178</t>
  </si>
  <si>
    <t>R.08-008</t>
  </si>
  <si>
    <t>Zkouška průchodnosti volným nástrojem vodovodního potrubí do 80</t>
  </si>
  <si>
    <t>Zkouška přípojek</t>
  </si>
  <si>
    <t>179</t>
  </si>
  <si>
    <t>Zkouška vodovodního řadu</t>
  </si>
  <si>
    <t>180</t>
  </si>
  <si>
    <t>R.08-009</t>
  </si>
  <si>
    <t>Zkouška průchodnosti volným nástrojem vodovodního potrubí DN 100 nebo 125</t>
  </si>
  <si>
    <t>181</t>
  </si>
  <si>
    <t>R.08-010</t>
  </si>
  <si>
    <t>Zkouška průchodnosti volným nástrojem vodovodního potrubí DN 150 nebo 200</t>
  </si>
  <si>
    <t>Ostatní konstrukce a práce</t>
  </si>
  <si>
    <t>182</t>
  </si>
  <si>
    <t>916231213</t>
  </si>
  <si>
    <t>Osazení chodníkového obrubníku betonového stojatého s boční opěrou do lože z betonu prostého</t>
  </si>
  <si>
    <t>Osazení chodníkového obrubníku betonového se zřízením lože, s vyplněním a zatřením spár cementovou maltou stojatého s boční opěrou z betonu prostého, do lože z betonu prostého</t>
  </si>
  <si>
    <t>59217031</t>
  </si>
  <si>
    <t>obrubník betonový silniční 100 x 15 x 25 cm</t>
  </si>
  <si>
    <t>183</t>
  </si>
  <si>
    <t>919735111</t>
  </si>
  <si>
    <t>Řezání stávajícího živičného krytu hl do 50 mm</t>
  </si>
  <si>
    <t>Řezání stávajícího živičného krytu nebo podkladu hloubky do 50 mm pro frézování vozovky 
Komunikace KSÚS, Komunikace Města Benátky nad Jizerou</t>
  </si>
  <si>
    <t>34,09 KSÚS + 7,14 město =41,230 [A]</t>
  </si>
  <si>
    <t>184</t>
  </si>
  <si>
    <t>919735112</t>
  </si>
  <si>
    <t>Řezání stávajícího živičného krytu hl do 100 mm</t>
  </si>
  <si>
    <t>Řezání stávajícího živičného krytu nebo podkladu hloubky přes 50 do 100 mm pro výkop rýhy 
Komunikace Města Benátky nad Jizerou</t>
  </si>
  <si>
    <t>4,85+1125,88=1 130,730 [A]</t>
  </si>
  <si>
    <t>185</t>
  </si>
  <si>
    <t>919735113</t>
  </si>
  <si>
    <t>Řezání stávajícího živičného krytu hl do 150 mm</t>
  </si>
  <si>
    <t>Řezání stávajícího živičného krytu nebo podkladu hloubky přes 100 do 150 mm pro výkop rýhy 
Komunikace KSÚS</t>
  </si>
  <si>
    <t>186</t>
  </si>
  <si>
    <t>936311111</t>
  </si>
  <si>
    <t>Zabetonování potrubí ve vynechaných otvorech z betonu se zvýšenými nároky C 25/30 pl otvoru 0,25 m2</t>
  </si>
  <si>
    <t>Utěsnění stávajícího prostupu potrubí v armaturní šachtě, včetně potřebného bednění. 
Povrch otvoru natřít penetračním nátěrem. Tvarovku oboustranně obalit dvojicí bobtnajících pásků průřezu 16x21mm. Dutinu oboustranně vyplnit hydroizolační rozpínající se maltou. Vnější a vnitřní líc stěny natřít hydroizolačním nátěrem.</t>
  </si>
  <si>
    <t>(0,35*0,35*0,3)*2+(0,25*0,25*0,3)=0,092 [A]</t>
  </si>
  <si>
    <t>187</t>
  </si>
  <si>
    <t>938901131</t>
  </si>
  <si>
    <t>Vyklizení bahna z nádrže</t>
  </si>
  <si>
    <t>Čištění nádrží, ploch dřevěných nebo betonových konstrukcí, potrubí vyklizení bahna z nádrže 
Vyklizení armaturní šachty A83 včetně odvozu, uložení na skládku a poplatku</t>
  </si>
  <si>
    <t>188</t>
  </si>
  <si>
    <t>938901132</t>
  </si>
  <si>
    <t>Vyčištění nádrže po vyklizení bahna</t>
  </si>
  <si>
    <t>Čištění nádrží, ploch dřevěných nebo betonových konstrukcí, potrubí vyčištění nádrže po vyklizení bahna 
Očištění stěn, stropu a dna armaturní šachty A83</t>
  </si>
  <si>
    <t>(3,40*2,10)*2+3,40*1,80*2+2,1*1,80*2=34,080 [A]</t>
  </si>
  <si>
    <t>189</t>
  </si>
  <si>
    <t>969011121</t>
  </si>
  <si>
    <t>Vybourání vodovodního nebo plynového vedení DN do 52</t>
  </si>
  <si>
    <t>Vybourání vodovodního, plynového a pod. vedení DN do 52 mm 
Vodovodní přípojky, včetně uložení a poplatku za skládku</t>
  </si>
  <si>
    <t>190</t>
  </si>
  <si>
    <t>969011131</t>
  </si>
  <si>
    <t>Vybourání vodovodního nebo plynového vedení DN do 125</t>
  </si>
  <si>
    <t>Vybourání vodovodního, plynového a pod. vedení DN do 125 mm 
Vybourání stávajícího vystrojení v armaturních šachtách a v zemi v kolizi s novým vodovodem, včetně uložení a polatku za skládku</t>
  </si>
  <si>
    <t>191</t>
  </si>
  <si>
    <t>971042341</t>
  </si>
  <si>
    <t>Vybourání otvorů v betonových příčkách a zdech pl do 0,09 m2 tl do 300 mm</t>
  </si>
  <si>
    <t>Vybourání otvorů v betonových příčkách a zdech základových nebo nadzákladových plochy do 0,09 m2, tl. do 300 mm 
Nový prostup v AŠ83 pro kabel</t>
  </si>
  <si>
    <t>192</t>
  </si>
  <si>
    <t>971042441</t>
  </si>
  <si>
    <t>Vybourání otvorů v betonových příčkách a zdech pl do 0,25 m2 tl do 300 mm</t>
  </si>
  <si>
    <t>Vybourání otvorů v betonových příčkách a zdech základových nebo nadzákladových plochy do 0,25 m2, tl. do 300 mm 
Armaturní šachta A83 - prostupy pro potrubí</t>
  </si>
  <si>
    <t>193</t>
  </si>
  <si>
    <t>976085311</t>
  </si>
  <si>
    <t>Vybourání kanalizačních rámů včetně poklopů nebo mříží pl do 0,6 m2</t>
  </si>
  <si>
    <t>Vybourání drobných zámečnických a jiných konstrukcí plochy do 0,60 m2 
Vybourání stávajícíh poklopů navodovodních šachtách včetně naložení na dopravní prostředek, složení na skládce a poplatku</t>
  </si>
  <si>
    <t>194</t>
  </si>
  <si>
    <t>981511114</t>
  </si>
  <si>
    <t>Demolice konstrukcí objektů z betonu železového postupným rozebíráním</t>
  </si>
  <si>
    <t>Demolice konstrukcí objektů postupným rozebíráním konstrukcí ze železobetonu</t>
  </si>
  <si>
    <t>Odbourání stopů a cásti stěn stáv. šachet: 
1,70*1,80*0,2 strop.deska + (0,5*0,3*1,25)*3 části stěn + 0,3*0,3*0,3 proražení dna + (1,0*1,0*0,85-0,6*0,6*0,85) vstupní komín A101 + (1,50*1,00*0,2)*2 strop.deska+dno + (1,5*0,2*1,3)*2+(0,6*0,2*1,3)*2 stěny + (1,0*1,0*0,20-0,6*0,6*0,20) vstupní komín A102 + 1,70*1,80*0,2 strop.deska + (0,5*0,3*0,85)*2 části stěn + 0,3*0,3*0,3 proražení dna + (1,0*1,0*0,70-0,6*0,6*0,75) vstupní komín A103 + 2,50*1,88*0,2 strop.deska + (0,5*0,3*1,60)*2 části stěn + 0,3*0,3*0,3 proražení dna + (1,0*1,0*0,50-0,6*0,6*0,50) vstupní komín A105 =6,657 [A] 
Úprava prostupu šachty A83 pro hydrant: 
0,05*0,30*0,17 =0,003 [B] 
Celkem: A+B=6,660 [C]</t>
  </si>
  <si>
    <t>195</t>
  </si>
  <si>
    <t>981511116</t>
  </si>
  <si>
    <t>Demolice konstrukcí objektů z betonu prostého postupným rozebíráním</t>
  </si>
  <si>
    <t>Demolice konstrukcí objektů postupným rozebíráním konstrukcí z betonu prostého</t>
  </si>
  <si>
    <t>1*1*0,23-0,6*0,6*0,23 komínek šachty + 3,7*1,8*0,07 odbourání dna šachta AŠ83 + 0,45*0,45*0,2 nová čerpací jímka=0,654 [A]</t>
  </si>
  <si>
    <t>196</t>
  </si>
  <si>
    <t>997013814</t>
  </si>
  <si>
    <t>Poplatek za uložení na skládce (skládkovné) stavebního odpadu izolací kód odpadu 170 604</t>
  </si>
  <si>
    <t>Poplatek za uložení stavebního odpadu na skládce (skládkovné) z izolačních materiálů zatříděného do Katalogu odpadů pod kódem 170 604</t>
  </si>
  <si>
    <t>0,017415+0,084 polystyren z AŠ83 =0,101 [A]</t>
  </si>
  <si>
    <t>197</t>
  </si>
  <si>
    <t>997221815</t>
  </si>
  <si>
    <t>Poplatek za uložení na skládce (skládkovné) stavebního odpadu betonového kód odpadu 170 101</t>
  </si>
  <si>
    <t>Poplatek za uložení stavebního odpadu na skládce (skládkovné) z prostého betonu zatříděného do Katalogu odpadů pod kódem 170 101</t>
  </si>
  <si>
    <t>6,235 obrubník + 1,438800 komínek, dno a jímka A83 + 0,059 + 0,495 prostupy šachtou =8,228 [A]</t>
  </si>
  <si>
    <t>198</t>
  </si>
  <si>
    <t>997221825</t>
  </si>
  <si>
    <t>Poplatek za uložení na skládce (skládkovné) stavebního odpadu železobetonového kód odpadu 170 101</t>
  </si>
  <si>
    <t>Poplatek za uložení stavebního odpadu na skládce (skládkovné) z armovaného betonu zatříděného do Katalogu odpadů pod kódem 170 101</t>
  </si>
  <si>
    <t>199</t>
  </si>
  <si>
    <t>997223845</t>
  </si>
  <si>
    <t>Poplatek za uložení na skládce (skládkovné) odpadu asfaltového bez dehtu kód odpadu 170 302</t>
  </si>
  <si>
    <t>Poplatek za uložení stavebního odpadu na skládce (skládkovné) asfaltového bez obsahu dehtu zatříděného do Katalogu odpadů pod kódem 170 302</t>
  </si>
  <si>
    <t>55,46408+4,0876+5,3568+72,99328 asfaltová konstrukce vozovky =137,902 [A]</t>
  </si>
  <si>
    <t>200</t>
  </si>
  <si>
    <t>997223855</t>
  </si>
  <si>
    <t>Poplatek za uložení na skládce (skládkovné) zeminy a kameniva kód odpadu 170 504</t>
  </si>
  <si>
    <t>249,0224+5,574+4,3326+8,1752+6,66420 šterková konstrukce vozovky =273,768 [A]</t>
  </si>
  <si>
    <t>201</t>
  </si>
  <si>
    <t>998273102</t>
  </si>
  <si>
    <t>Přesun hmot pro trubní vedení z trub litinových otevřený výkop</t>
  </si>
  <si>
    <t>Přesun hmot pro trubní vedení hloubené z trub litinových pro vodovody nebo kanalizace v otevřeném výkopu</t>
  </si>
  <si>
    <t>202</t>
  </si>
  <si>
    <t>R.09-001</t>
  </si>
  <si>
    <t>Vodorovné přemístění suti</t>
  </si>
  <si>
    <t>Doprava vybouraných hmot, konstrukcí nebo suti, vodorovné přemístění suti. 
Přepava suti (konstrukce vozovky, vybourané potrubí, šachty) na skládku. Vzdálenost doplní dodavatel dle zvolené skládky.</t>
  </si>
  <si>
    <t>SO 01.2</t>
  </si>
  <si>
    <t>Lokální opravy kanalizační stoky, ulice U Vodojemu</t>
  </si>
  <si>
    <t>119001411</t>
  </si>
  <si>
    <t>Dočasné zajištění potrubí betonového, ŽB nebo kameninového DN do 200</t>
  </si>
  <si>
    <t>Dočasné zajištění podzemního potrubí nebo vedení ve výkopišti opotřebením hmot potrubí betonového, kameninového nebo železobetonového, světlosti DN do 200</t>
  </si>
  <si>
    <t>6*1=6,000 [A]</t>
  </si>
  <si>
    <t>(6+18+6)*1,5=45,000 [A]</t>
  </si>
  <si>
    <t>(2*2*(1,59+1,90+1,31+1,42+1,49+1,57+1,42+1,47+1,47+2,25+1,42+1,60+1,44+2,31+1,89) - ((2*2*0,4)*15 - ((3,14*0,62*0,62*0,40)*15 šachty) vozovka město) - (3,14*0,62*0,62*(1,59+1,90+1,31+1,42+1,49+1,57+1,42+1,47+1,47+2,25+1,42+1,60+1,44+2,31+1,89) šachty)) * 0,45 =23,314 [A]</t>
  </si>
  <si>
    <t>23,314/2=11,657 [A]</t>
  </si>
  <si>
    <t>(2*2*(1,59+1,90+1,31+1,42+1,49+1,57+1,42+1,47+1,47+2,25+1,42+1,60+1,44+2,31+1,89) - ((2*2*0,4)*15 - ((3,14*0,62*0,62*0,40)*15 šachty) vozovka město) - (3,14*0,62*0,62*(1,59+1,90+1,31+1,42+1,49+1,57+1,42+1,47+1,47+2,25+1,42+1,60+1,44+2,31+1,89) šachty)) * 0,4 =20,724 [A]</t>
  </si>
  <si>
    <t>20,724/2=10,362 [A]</t>
  </si>
  <si>
    <t>132201201</t>
  </si>
  <si>
    <t>Hloubení rýh š do 2000 mm v hornině tř. 3 objemu do 100 m3</t>
  </si>
  <si>
    <t>Hloubení zapažených i nezapažených rýh šířky přes 600 do 2 000 mm s urovnáním dna do předepsaného profilu a spádu v hornině tř. 3 do 100 m3</t>
  </si>
  <si>
    <t>(1,0*1,8*(1,0+1,28) - (1,0*0,4*(1,0+1,28) vozovka město))*0,45 =1,436 [A]</t>
  </si>
  <si>
    <t>1,436/2=0,718 [A]</t>
  </si>
  <si>
    <t>132301201</t>
  </si>
  <si>
    <t>Hloubení rýh š do 2000 mm v hornině tř. 4 objemu do 100 m3</t>
  </si>
  <si>
    <t>Hloubení zapažených i nezapažených rýh šířky přes 600 do 2 000 mm s urovnáním dna do předepsaného profilu a spádu v hornině tř. 4 do 100 m3</t>
  </si>
  <si>
    <t>(1,0*1,8*(1,0+1,28) - (1,0*0,4*(1,0+1,28) vozovka město))*0,40 =1,277 [A]</t>
  </si>
  <si>
    <t>1,277/2=0,639 [A]</t>
  </si>
  <si>
    <t>(2*2*(1,59+1,90+1,31+1,42+1,49+1,57+1,42+1,47+1,47+2,25+1,42+1,60+1,44+2,31+1,89) - ((2*2*0,4)*15 - ((3,14*0,62*0,62*0,40)*15 šachty) vozovka město) - (3,14*0,62*0,62*(1,59+1,90+1,31+1,42+1,49+1,57+1,42+1,47+1,47+2,25+1,42+1,60+1,44+2,31+1,89) šachty)) * 0,15 =7,771 [A]</t>
  </si>
  <si>
    <t>(1,0*1,8*(1,0+1,28) - (1,0*0,4*(1,0+1,28) vozovka město))*0,15 =0,479 [A]</t>
  </si>
  <si>
    <t>(1.8*(1,00+1,28))*2 =8,208 [A]</t>
  </si>
  <si>
    <t>(2,0*(1,59+1,90+1,31+1,42+1,49+1,57+1,42+1,47+1,47+2,25+1,42+1,60+1,44+2,31+1,89))*4 =196,400 [A]</t>
  </si>
  <si>
    <t>1,436+23,314+1,277+20,724=46,751 [A]</t>
  </si>
  <si>
    <t>161101151</t>
  </si>
  <si>
    <t>Svislé přemístění výkopku z horniny tř. 5 až 7 hl výkopu do 2,5 m</t>
  </si>
  <si>
    <t>Svislé přemístění výkopku dopravního prostředku z horniny tř. 5 až 7, při hloubce výkopu do 2,5 m</t>
  </si>
  <si>
    <t>0,479+7,771=8,250 [A]</t>
  </si>
  <si>
    <t>((1,436+23,314+1,277+20,724+0,479+7,771) výkop - 10,808 zásyp zeminou) =44,193 [A]</t>
  </si>
  <si>
    <t>((1,436+23,314+1,277+20,724+0,479+7,771) výkop - 10,808 zásyp zeminou) * 2,0 =88,386 [A]</t>
  </si>
  <si>
    <t>((1,436+23,314+1,277+20,724+0,479+7,771) výkop - (0,326 podsyp + 0,581 obsyp + (3,14*0,093*0,093*1,0) + (3,14*0,0795*0,0795*1,28) potrubí)) * 0,8 =43,233 [A]</t>
  </si>
  <si>
    <t>43,233*1,85=79,981 [A]</t>
  </si>
  <si>
    <t>((1,436+23,314+1,277+20,724+0,479+7,771) výkop - (0,326 podsyp + 0,581 obsyp + (3,14*0,093*0,093*1,0) + (3,14*0,0795*0,0795*1,28) potrubí)) * 0,2 =10,808 [A]</t>
  </si>
  <si>
    <t>Obsypání potrubí ručně 3 m od jeho kraje, pro jakoukoliv hloubku výkopu a míru zhutnění bez prohození sypaniny sítem 
Hutněný písek, zrno 0-22mm</t>
  </si>
  <si>
    <t>(1,0*0,289*1,0-3,14*0,093*0,093*1,0) + (1,0*0,269*1,28-3,14*0,0795*0,0795*1,28) =0,581 [A]</t>
  </si>
  <si>
    <t>58337331</t>
  </si>
  <si>
    <t>štěrkopísek frakce 0/22</t>
  </si>
  <si>
    <t>Písek 0-22mm pro obsyp potrubí</t>
  </si>
  <si>
    <t>0,581*2,075=1,206 [A]</t>
  </si>
  <si>
    <t>359901111</t>
  </si>
  <si>
    <t>Vyčištění stok</t>
  </si>
  <si>
    <t>Vyčištění stok jakékoliv výšky 
1x vyčištění stok před zahájením oprav kanalizace, 1x vyčištění stok před provedení finální kamerové prohlídky</t>
  </si>
  <si>
    <t>415,47*2=830,940 [A]</t>
  </si>
  <si>
    <t>359901211</t>
  </si>
  <si>
    <t>Monitoring stoky jakékoli výšky na nové kanalizaci</t>
  </si>
  <si>
    <t>Monitoring stok (kamerový systém) jakékoli výšky po provedení oprav kanalizace, záznam prohlídky na nosičích DVD a vyhotovení závěrečného písemného protokolu dle TP VaK MB.</t>
  </si>
  <si>
    <t>Monitoring stok (kamerový systém) jakékoli výšky. Doprohlídnutí useků před stavbou na které nebyla kamerová prohlídka zhotovena. Případné dolnění oprav kanalizační stoky.</t>
  </si>
  <si>
    <t>452312131</t>
  </si>
  <si>
    <t>Sedlové lože z betonu prostého tř. C 12/15 otevřený výkop</t>
  </si>
  <si>
    <t>Podkladní a zajišťovací konstrukce z betonu prostého v otevřeném výkopu sedlové lože pod potrubí z betonu tř. C 12/15</t>
  </si>
  <si>
    <t>1,0*0,147*1,0+1,0*0,140*1,28=0,326 [A]</t>
  </si>
  <si>
    <t>721290111</t>
  </si>
  <si>
    <t>Zkouška těsnosti potrubí kanalizace vodou do DN 125</t>
  </si>
  <si>
    <t>Zkouška těsnosti kanalizace vodou do DN 125</t>
  </si>
  <si>
    <t>721290112</t>
  </si>
  <si>
    <t>Zkouška těsnosti potrubí kanalizace vodou do DN 200</t>
  </si>
  <si>
    <t>Zkouška těsnosti kanalizace vodou DN 150 nebo DN 200</t>
  </si>
  <si>
    <t>831272121</t>
  </si>
  <si>
    <t>Montáž potrubí z trub kameninových hrdlových s integrovaným těsněním výkop sklon do 20 % DN 125</t>
  </si>
  <si>
    <t>Montáž potrubí z trub kameninových hrdlových s integrovaným těsněním v otevřeném výkopu ve sklonu do 20 % DN 125</t>
  </si>
  <si>
    <t>59710650</t>
  </si>
  <si>
    <t>trouba kameninová glazovaná DN 125mm L1,25m spojovací systém F</t>
  </si>
  <si>
    <t>KT DN125 tř.34</t>
  </si>
  <si>
    <t>831272193</t>
  </si>
  <si>
    <t>Příplatek k montáži kameninového potrubí za napojení dvou dříků trub pomocí převlečné manžety DN 125</t>
  </si>
  <si>
    <t>Montáž potrubí z trub kameninových hrdlových s integrovaným těsněním 
Příplatek k cenám za napojení dvou dříků trub o stejném průměru (max. rozdíl 12 mm) pomocí převlečné manžety (manžeta zahrnuta v ceně) DN 125</t>
  </si>
  <si>
    <t>831312121</t>
  </si>
  <si>
    <t>Montáž potrubí z trub kameninových hrdlových s integrovaným těsněním výkop sklon do 20 % DN 150</t>
  </si>
  <si>
    <t>Montáž potrubí z trub kameninových hrdlových s integrovaným těsněním v otevřeném výkopu ve sklonu do 20 % DN 150</t>
  </si>
  <si>
    <t>59710675</t>
  </si>
  <si>
    <t>trouba kameninová glazovaná DN 150mm L1,50m spojovací systém F</t>
  </si>
  <si>
    <t>KT DN150 tř.34</t>
  </si>
  <si>
    <t>831312193</t>
  </si>
  <si>
    <t>Příplatek k montáži kameninového potrubí za napojení dvou dříků trub pomocí převlečné manžety DN 150</t>
  </si>
  <si>
    <t>Montáž potrubí z trub kameninových hrdlových s integrovaným těsněním 
Příplatek k cenám za napojení dvou dříků trub o stejném průměru (max. rozdíl 12 mm) pomocí převlečné manžety (manžeta zahrnuta v ceně) DN 150</t>
  </si>
  <si>
    <t>894204161</t>
  </si>
  <si>
    <t>Žlaby šachet průřezu o poloměru do 500 mm z betonu prostého tř. C 25/30</t>
  </si>
  <si>
    <t>Ostatní konstrukce na trubním vedení z prostého betonu žlaby šachet z prostého betonu tř. C 25/30, průřezu o poloměru do 500 mm 
2x nová kyneta a nástupnice ve stávající revizní šachtě (Š3586236 a Š3586146) z maltové směsí Ergelit</t>
  </si>
  <si>
    <t>(3,14*0,5*0,5*0,3) *2 =0,471 [A]</t>
  </si>
  <si>
    <t>894411121</t>
  </si>
  <si>
    <t>Zřízení šachet kanalizačních z betonových dílců na potrubí DN nad 200 do 300 dno beton tř. C 25/30</t>
  </si>
  <si>
    <t>Zřízení šachet kanalizačních z betonových dílců s obložením dna betonem tř. C 25/30, na potrubí DN přes 200 do 300</t>
  </si>
  <si>
    <t>59224029</t>
  </si>
  <si>
    <t>dno betonové šachtové DN 300 betonový žlab i nástupnice   100 x 57,5 x 15 cm</t>
  </si>
  <si>
    <t>TBZ-Q.1 100/575 KOM tl.15cm dle technických podmínek VaK MB (vyložení kynety čedičovým obkladem atd...)</t>
  </si>
  <si>
    <t>59224160</t>
  </si>
  <si>
    <t>skruž kanalizační s ocelovými stupadly 100 x 25 x 12 cm</t>
  </si>
  <si>
    <t>TBS-Q.1 100/25</t>
  </si>
  <si>
    <t>59224161</t>
  </si>
  <si>
    <t>skruž kanalizační s ocelovými stupadly 100 x 50 x 12 cm</t>
  </si>
  <si>
    <t>TBS-Q.1 100/50</t>
  </si>
  <si>
    <t>59224162</t>
  </si>
  <si>
    <t>skruž kanalizační s ocelovými stupadly 100 x 100 x 12 cm</t>
  </si>
  <si>
    <t>TBS-Q.1 100/100</t>
  </si>
  <si>
    <t>59224176</t>
  </si>
  <si>
    <t>prstenec šachtový vyrovnávací betonový 625x120x80mm</t>
  </si>
  <si>
    <t>TBW-Q.1 63/8</t>
  </si>
  <si>
    <t>59224184</t>
  </si>
  <si>
    <t>prstenec šachtový vyrovnávací betonový 625x120x40mm</t>
  </si>
  <si>
    <t>TBW-Q.1 63/4</t>
  </si>
  <si>
    <t>59224185</t>
  </si>
  <si>
    <t>prstenec šachtový vyrovnávací betonový 625x120x60mm</t>
  </si>
  <si>
    <t>TBW-Q.1 63/6</t>
  </si>
  <si>
    <t>59224187</t>
  </si>
  <si>
    <t>prstenec šachtový vyrovnávací betonový 625x120x100mm</t>
  </si>
  <si>
    <t>TBW-Q.1 63/10</t>
  </si>
  <si>
    <t>59224188</t>
  </si>
  <si>
    <t>prstenec šachtový vyrovnávací betonový 625x120x120mm</t>
  </si>
  <si>
    <t>TBW-Q.1 63/12</t>
  </si>
  <si>
    <t>59224312</t>
  </si>
  <si>
    <t>kónus šachetní betonový kapsové plastové stupadlo 100x62,5x58 cm</t>
  </si>
  <si>
    <t>TBR-Q.1 100-63/58</t>
  </si>
  <si>
    <t>59224348</t>
  </si>
  <si>
    <t>těsnění elastomerové pro spojení šachetních dílů DN 1000</t>
  </si>
  <si>
    <t>těsnění pro DN 1000</t>
  </si>
  <si>
    <t>899104112</t>
  </si>
  <si>
    <t>Osazení poklopů litinových nebo ocelových včetně rámů pro třídu zatížení D400, E600</t>
  </si>
  <si>
    <t>Osazení poklopů litinových a ocelových včetně rámů pro třídu zatížení D400, E600</t>
  </si>
  <si>
    <t>4+2+9+2=17,000 [A]</t>
  </si>
  <si>
    <t>55241014</t>
  </si>
  <si>
    <t>poklop šachtový třída D 400, kruhový rám 785, vstup 600 mm, bez ventilace</t>
  </si>
  <si>
    <t>D400 Europa 9 KDB91B KASI, poklop bez odvětrání</t>
  </si>
  <si>
    <t>55241015</t>
  </si>
  <si>
    <t>poklop šachtový třída D 400, kruhový rám 785, vstup 600 mm, s ventilací</t>
  </si>
  <si>
    <t>D400 Europa 9 KDB92B KASI, poklop s odvětráním</t>
  </si>
  <si>
    <t>55241402</t>
  </si>
  <si>
    <t>poklop šachtový s rámem DN600 třída D 400,  bez odvětrání</t>
  </si>
  <si>
    <t>D400 Europa 9 KDM91B KASI, rám samonivelační, poklop bez odvětráním</t>
  </si>
  <si>
    <t>55241406</t>
  </si>
  <si>
    <t>poklop šachtový s rámem DN600 třída D 400,  s odvětráním</t>
  </si>
  <si>
    <t>D400 Europa 9 KDM92B KASI, rám samonivelační, poklop s odvětráním</t>
  </si>
  <si>
    <t>899311111</t>
  </si>
  <si>
    <t>Osazení poklopů s rámem hmotnosti do 50 kg</t>
  </si>
  <si>
    <t>Osazení ocelových nebo litinových poklopů s rámem na šachtách stoky hmotnosti jednotlivě do 50 kg 
Provizorní zakrytí šachet v průběhu výstavby (montáž, zápůjčka a demontáž)</t>
  </si>
  <si>
    <t>Stupadla do šachet a drobných objektů ocelová s PE povlakem vidlicová s vysekáním otvoru v betonu. 
Doplnění nebo obnova stupadel v sanovaných šachtách.</t>
  </si>
  <si>
    <t>Krytí potrubí z plastů výstražnou fólií z PVC šířky 34cm hnědé barvy s nápisem: POZOR KANALIZACE</t>
  </si>
  <si>
    <t>1,0+1,28=2,280 [A]</t>
  </si>
  <si>
    <t>Výsek na kanalizačním potrubí do DN 200</t>
  </si>
  <si>
    <t>Výsek trouby DN125 a DN150 stávajících kanalizačních přípojek a příprava pro znovunapojení na novou stoku.</t>
  </si>
  <si>
    <t>Sanace revizní šachty DN 1000 nástřikem</t>
  </si>
  <si>
    <t>Vyčištění a sanace dna betonové revizní šachty DN1000 nástřikem ergelitovou maltou. Rozsah viz. technická zpráva a příloha oprava revizních šachet. 
(Š3586239, Š3581974, Š3586280, Š3586282, Š3586284, Š3586287, Š3586286)</t>
  </si>
  <si>
    <t>0,87+1,50+1,57+1,66+2,46+1,09+0,52=9,670 [A]</t>
  </si>
  <si>
    <t>R.08-003</t>
  </si>
  <si>
    <t>Oprava zaústění potrubí do revizních šachet</t>
  </si>
  <si>
    <t>Oprava stěn šachty u zaůstění potrubí různých DN do revizních šachet pomocí ergelitové malty  
(Š3586251, Š3586241,Š3586239, 2x Š3581976, Š3581974, Š3586284)</t>
  </si>
  <si>
    <t>R.08-004.1</t>
  </si>
  <si>
    <t>Sanace kanalizačního potrubí DN 300 vybroušením a vytmelením</t>
  </si>
  <si>
    <t>Sanace kanalizačního potrubí kameninového DN300 pomocí robota. 
Úsek ze Š3581976 na Š3581974 potoku: 
30,59m - trhlina - sanitr</t>
  </si>
  <si>
    <t>R.08-004.2</t>
  </si>
  <si>
    <t>Sanace kanalizačního potrubí kameninového DN300 pomocí robota. 
Úsek ze Š3586280 na Š 586282 po toku: 
8,0m - podélné praskliny 
10,0m - podélné praskliny</t>
  </si>
  <si>
    <t>R.08-004.3</t>
  </si>
  <si>
    <t>Sanace kanalizačního potrubí kameninového DN300 pomocí robota. 
Úsek ze Š3581976 na Š3581974 potoku: 
9,73m - trhliny</t>
  </si>
  <si>
    <t>R.08-004.4</t>
  </si>
  <si>
    <t>Sanace kanalizačního potrubí kameninového DN300 pomocí robota. 
Úsek ze Š3581976 na Š3581974 potoku: 
3,06m - vyštíplý spoj 
Úsek ze Š3586246 na Š3586249 po toku: 
3,8m - podélná prasklina 
Úsek ze Š3586287 na Š3586284 po toku: 
4,64m - netěsný spoj – skříplé těsnění 
Úsek ze Š3586282 na  3586284 po toku: 
7,35m - prasklina</t>
  </si>
  <si>
    <t>1+1+1+1=4,000 [A]</t>
  </si>
  <si>
    <t>R.08-004.5</t>
  </si>
  <si>
    <t>Sanace kanalizačního potrubí kameninového DN300 pomocí robota. 
Úsek ze Š3573568 na Š3581976 po toku: 
4,16m - netěsný spoj, rozevřený 
27,28m - netěsný spoj, rozevřený 
Úsek ze Š3586286 na Š3586287 po toku: 
10,65m - netěsný spoj, inkrust 
18,11m - netěsný spoj, inkrust 
Úsek ze Š3586280 na Š3586282 po toku: 
2,95m - netěsný spoj nedosazený 
Úsek ze Š3586246 na Š3586241 proti toku: 
0,9m - netěsný spoj, rozevřený 
4,94m - netěsný spoj, inkrust</t>
  </si>
  <si>
    <t>2+2+1+2=7,000 [A]</t>
  </si>
  <si>
    <t>R.08-004.6</t>
  </si>
  <si>
    <t>Sanace kanalizačního potrubí kameninového DN300 pomocí robota. 
Úsek ze Š3586286 na Š3586287 po toku: 
0,8m - prasklina</t>
  </si>
  <si>
    <t>R.08-004.7</t>
  </si>
  <si>
    <t>Sanace kanalizačního potrubí kameninového DN300 pomocí robota. 
Úsek ze Š3581976 na Š3581974 potoku: 
7,2 až 7,6m - praskliny 
Úsek ze Š3586239 na Š3586236 proti toku: 
21,0m - střep 
Úsek ze Š3586249 na Š3586246 proti toku: 
1,12m - chybí střep</t>
  </si>
  <si>
    <t>1+1+1=3,000 [A]</t>
  </si>
  <si>
    <t>R.08-004.8</t>
  </si>
  <si>
    <t>Sanace kanalizačního potrubí kameninového DN300 pomocí robota. 
Úsek ze Š3586280 na Š3586282 po toku: 
12,33 až 14,5m - praskliny 
Úsek ze Š3586249 na Š3586251 po toku: 
25,0 až 27,0m - prasklina</t>
  </si>
  <si>
    <t>R.08-005.1</t>
  </si>
  <si>
    <t>Sanace kanalizačního potrubí DN 300 odbroušením</t>
  </si>
  <si>
    <t>Sanace kanalizačního potrubí kameninového DN300 pomocí robota. 
Úsek ze Š3586241 na Š3586246 po toku: 
9,00m - tvrdá usazenina</t>
  </si>
  <si>
    <t>1+</t>
  </si>
  <si>
    <t>R.08-005.2</t>
  </si>
  <si>
    <t>Sanace kanalizačního potrubí kameninového DN300 pomocí robota. 
Úsek ze Š3586287 na Š3586284 po toku: 
16,0 až 20,0m - ztvrdlé nánosy</t>
  </si>
  <si>
    <t>R.08-006.1</t>
  </si>
  <si>
    <t>Sanace kanalizačního potrubí DN 300 odbroušením a vytmelením mezikruží</t>
  </si>
  <si>
    <t>Sanace kanalizačního potrubí kameninového DN300 pomocí robota. 
Úsek ze Š3586241 na Š3586246 po toku: 
13,5m - přípojka zleva přesazená 
Úsek ze Š3586246 na Š3586249 po toku: 
15,8m - přesazená přípojka zleva 
Úsek ze Š3586278 na Š3586280 po toku: 
1,5m - přesazená přípojka 
Úsek ze Š3586280 na Š3586278 proti toku: 
20,0m - přesazená přípojka 
Úsek ze Š3586246 na Š3586241 proti toku: 
16,9m - přesazená přípojka</t>
  </si>
  <si>
    <t>1+1+1+1+1=5,000 [A]</t>
  </si>
  <si>
    <t>R.08-006.2</t>
  </si>
  <si>
    <t>Sanace kanalizačního potrubí kameninového DN300 pomocí robota. 
Úsek ze Š3586280 na Š3586278 proti toku: 
28,0m - přesazená přípojka</t>
  </si>
  <si>
    <t>Sanace kanalizačního potrubí DN 300 oprava průrazu a trhlin</t>
  </si>
  <si>
    <t>Sanace kanalizačního potrubí kameninového DN300 pomocí robota. 
Úsek ze Š3586278 na Š3586280 po toku: 
1,50m - popraskané potrubí u přípojky</t>
  </si>
  <si>
    <t>R.08-008.1</t>
  </si>
  <si>
    <t>Sanace kanalizačního potrubí DN 300 injektáží a dotažením přípojky do hlavní stoky</t>
  </si>
  <si>
    <t>Sanace kanalizačního potrubí kameninového DN300 pomocí robota. 
Úsek ze Š3586280 na Š3586282 po toku: 
16,57m -  neodborné zaústění přípojky – nedosazená</t>
  </si>
  <si>
    <t>R.08-008.2</t>
  </si>
  <si>
    <t>Sanace kanalizačního potrubí kameninového DN300 pomocí robota. 
Úsek ze Š3586280 na Š3586282 po toku: 
5,15m - neodborné zaústění přípojky – nedosazená 
Úsek ze Š3586282 na Š3586284 po toku: 
6,60m -  neodborné zaústění přípojky – nedosazená 
Úsek ze Š3586249 na  3586246 proti toku: 
6,9m -  neodborné zaústění přípojky – nedosazená</t>
  </si>
  <si>
    <t>969021121</t>
  </si>
  <si>
    <t>Vybourání kanalizačního potrubí DN do 200</t>
  </si>
  <si>
    <t>Vybourání kanalizačního potrubí DN do 200 mm</t>
  </si>
  <si>
    <t>Vybourání drobných zámečnických a jiných konstrukcí plochy do 0,60 m2 
Vybourání stávajícíh poklopů na kanalizačních šachtách včetně naložení na dopravní prostředek, složení na skládce a poplatku</t>
  </si>
  <si>
    <t>Demolice konstrukcí objektů postupným rozebíráním konstrukcí z betonu prostého 
Rozebrání části stávajících revizních šachet včetně naložení na dopravní prostředek a složení na skládce</t>
  </si>
  <si>
    <t>(3,14*0,62*0,62*(1,29+1,60+1,01+1,12+1,19+1,27+1,12+1,17+1,17+1,95+1,12+1,30+1,14+2,01+1,59+0,16+0,16)) - (3,14*0,5*0,5*(1,29+1,60+1,01+1,12+1,19+1,27+1,12+1,17+1,17+1,95+1,12+1,30+1,14+2,01+1,59+0,16+0,16)) =8,596 [A]</t>
  </si>
  <si>
    <t>997013807</t>
  </si>
  <si>
    <t>Poplatek za uložení na skládce (skládkovné) stavebního odpadu keramického kód odpadu 170 103</t>
  </si>
  <si>
    <t>Poplatek za uložení stavebního odpadu na skládce (skládkovné) z tašek a keramických výrobků zatříděného do Katalogu odpadů pod kódem 170 103</t>
  </si>
  <si>
    <t>998275101</t>
  </si>
  <si>
    <t>Přesun hmot pro trubní vedení z trub kameninových otevřený výkop</t>
  </si>
  <si>
    <t>Přesun hmot pro trubní vedení hloubené z trub kameninových pro kanalizace v otevřeném výkopu</t>
  </si>
  <si>
    <t>Doprava vybouraných hmot, konstrukcí nebo suti, vodorovné přemístění suti. 
Přepava suti (vybourané potrubí, šachty) na skládku. Vzdálenost doplní dodavatel dle zvolené skládky.</t>
  </si>
  <si>
    <t>SO 02</t>
  </si>
  <si>
    <t>Propojení vodovodních řadů, ulice Jana z Dražic</t>
  </si>
  <si>
    <t>8,82+7,10=15,920 [A]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</si>
  <si>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 včetně očištění, uložení během stavby a přípravy na znovupoložení 
Parkovací stání Města Benátky nad Jizerou</t>
  </si>
  <si>
    <t>Rozebrání dlažeb komunikací pro pěší s přemístěním hmot na skládku na vzdálenost do 3 m nebo s naložením na dopravní prostředek včetně lože z kameniva a s jakoukoliv výplní spár ručně ze zámkové dlažby včetně očištění, uložení během stavby a přípravy na znovupoložení 
Chodník Města Benátky nad Jizerou</t>
  </si>
  <si>
    <t>1,61=1,610 [A]</t>
  </si>
  <si>
    <t>113106171</t>
  </si>
  <si>
    <t>Rozebrání dlažeb vozovek ze zámkové dlažby s ložem z kameniva ručně</t>
  </si>
  <si>
    <t>Rozebrání dlažeb a dílců vozovek a ploch s jakoukoliv výplní spár ručně ze zámkové dlažby s ložem z kameniva včetně očištění, uložení během stavby a přípravy na znovupoložení 
Dlážděný vjezd Města Benátky nad Jizerou</t>
  </si>
  <si>
    <t>113107151</t>
  </si>
  <si>
    <t>Odstranění podkladu z kameniva těženého tl 100 mm strojně pl přes 50 do 200 m2</t>
  </si>
  <si>
    <t>Odstranění podkladů nebo krytů strojně plochy jednotlivě přes 50 m2 do 200 m2 s přemístěním hmot na skládku na vzdálenost do 20 m nebo s naložením na dopravní prostředek z kameniva těženého, o tl. vrstvy do 100 mm (5,669m3) 
Parkovací stání a dlážděný vjezd Města Benátky nad Jizerou</t>
  </si>
  <si>
    <t>18,18+36,89+1,62=56,690 [A]</t>
  </si>
  <si>
    <t>113107163</t>
  </si>
  <si>
    <t>Odstranění podkladu z kameniva drceného tl 300 mm strojně pl přes 50 do 200 m2</t>
  </si>
  <si>
    <t>Odstranění podkladů nebo krytů strojně plochy jednotlivě přes 50 m2 do 200 m2 s přemístěním hmot na skládku na vzdálenost do 20 m nebo s naložením na dopravní prostředek z kameniva hrubého drceného, o tl. vrstvy 300 mm (16,887m3) 
Parkovací stání a dlážděný vjezd Města Benátky nad Jizerou</t>
  </si>
  <si>
    <t>17,78+36,89+1,62=56,290 [A]</t>
  </si>
  <si>
    <t>Odstranění podkladů nebo krytů strojně plochy jednotlivě do 50 m2 s přemístěním hmot na skládku na vzdálenost do 3 m nebo s naložením na dopravní prostředek z kameniva hrubého drceného, o tl. vrstvy 150 mm (1,241m3) 
Chodník Města Benátky nad Jizerou</t>
  </si>
  <si>
    <t>0,12 zámková dlažba + 3,65+4,50 betonová dlažba =8,270 [A]</t>
  </si>
  <si>
    <t>Odstranění podkladů nebo krytů strojně plochy jednotlivě do 50 m2 s přemístěním hmot na skládku na vzdálenost do 3 m nebo s naložením na dopravní prostředek z kameniva hrubého drceného, o tl. vrstvy 300 mm (1,845m3) 
Komunikace Města Benátky nad Jizerou</t>
  </si>
  <si>
    <t>5,10+1,05=6,150 [A]</t>
  </si>
  <si>
    <t>113107341</t>
  </si>
  <si>
    <t>Odstranění podkladu živičného tl 50 mm strojně pl do 50 m2</t>
  </si>
  <si>
    <t>Odstranění podkladů nebo krytů strojně plochy jednotlivě do 50 m2 s přemístěním hmot na skládku na vzdálenost do 3 m nebo s naložením na dopravní prostředek živičných, o tl. vrstvy do 50 mm (0,308m3) 
Komunikace Města Benátky nad Jizerou</t>
  </si>
  <si>
    <t>Frézování živičného podkladu nebo krytu s naložením na dopravní prostředek plochy do 500 m2 bez překážek v trase pruhu šířky přes 0,5 m do 1 m, tloušťky vrstvy 50 mm (1,860m3) 
Komunikace Města Benátky nad Jizerou</t>
  </si>
  <si>
    <t>9,14+28,05=37,190 [A]</t>
  </si>
  <si>
    <t>113201111</t>
  </si>
  <si>
    <t>Vytrhání obrub chodníkových ležatých</t>
  </si>
  <si>
    <t>Vytrhání obrub kamených chodníkových ležatých včetně očištění, uložení během stavby a přípravy na znovupoložení. Betonové lože a opěra odvoz na skládku</t>
  </si>
  <si>
    <t>(2,5+2,5)+2,5+2,5+2=12,000 [A]</t>
  </si>
  <si>
    <t>113204111</t>
  </si>
  <si>
    <t>Vytrhání obrub záhonových</t>
  </si>
  <si>
    <t>Vytrhání obrub záhonových včetně lože a opěry včetně naložení na dopravní prostředek</t>
  </si>
  <si>
    <t>2*1,0=2,000 [A]</t>
  </si>
  <si>
    <t>5*1,0=5,000 [A]</t>
  </si>
  <si>
    <t>(5+2+1)*1,5 křížení + (14,56+14,27)*1,0 souběh kabel =40,830 [A]</t>
  </si>
  <si>
    <t>Sejmutí ornice nebo lesní půdy složením, na vzdálenost do 50 m 
V ZÚ u armaturní šachty</t>
  </si>
  <si>
    <t>5,0*5,0*0,2=5,000 [A]</t>
  </si>
  <si>
    <t>Řad: 126,09 - ((5,58+1,08)*0,9*0,4 vozovka město + (4,17+5,0)*0,9*0,24 chodník + (19,76+39,94+1,39)*0,9*0,51 parkovací stání, vjezd + 2,87*0,9*0,2 ornice) =93,155 [A] 
Přípojky: (1,0*0,9*1,4) - (1,0*0,9*0,51 parkovací stání) =0,801 [B] 
Celkem: (A+B) * 0,6 =56,374 [C]</t>
  </si>
  <si>
    <t>56,374/2=28,187 [A]</t>
  </si>
  <si>
    <t>Řad: 126,09 - ((5,58+1,08)*0,9*0,4 vozovka město + (4,17+5,0)*0,9*0,24 chodník + (19,76+39,94+1,39)*0,9*0,51 parkovací stání, vjezd + 2,87*0,9*0,2 ornice) =93,155 [A] 
Přípojky: (1,0*0,9*1,4) - (1,0*0,9*0,51 parkovací stání) =0,801 [B] 
Celkem: (A+B) * 0,4 =37,582 [C]</t>
  </si>
  <si>
    <t>37,582/2=18,791 [A]</t>
  </si>
  <si>
    <t>Řad: 280,20 =280,200 [A] 
Přípojky: (1,0*1,4*2)  =2,800 [B] 
Celkem: (A+B) =283,000 [C]</t>
  </si>
  <si>
    <t>56,374+37,582=93,956 [A]</t>
  </si>
  <si>
    <t>((56,374+37,582) výkop - 10,860 zásyp zeminou) + (5,669+16,887+1,241+1,845+0,308+1,806 konstrukce vozovky) =110,852 [A]</t>
  </si>
  <si>
    <t>((56,374+37,582) výkop - 10,860 zásyp zeminou) * 2,0 =166,192 [A]</t>
  </si>
  <si>
    <t>((56,374+37,582) výkop - (7,271 podsyp + 28,433 obsyp + (3,14*0,085*0,085*79,79+3,14*0,016*0,016*1,00) potrubí + 2,14 bloky)) * 0,8 =43,441 [A]</t>
  </si>
  <si>
    <t>43,441*1,85=80,366 [A]</t>
  </si>
  <si>
    <t>((56,374+37,582) výkop - (7,271 podsyp + 28,433 obsyp + (3,14*0,085*0,085*79,79+3,14*0,016*0,016*1,00) potrubí + 2,14 bloky)) * 0,2 =10,860 [A]</t>
  </si>
  <si>
    <t>Řad: 79,79*0,9*0,417 - (3,14*0,085*0,085*79,79 potrubí) =28,135 [A] 
Přípojky: 1,0*0,9*0,332 -(3,14*0,016*0,016*1,0 potrubí) =0,298 [B] 
Celkem: (A+B) =28,433 [C]</t>
  </si>
  <si>
    <t>28,433*2,075=58,998 [A]</t>
  </si>
  <si>
    <t>5*5=25,000 [A]</t>
  </si>
  <si>
    <t>25/100=0,250 [A]</t>
  </si>
  <si>
    <t>((56,374+37,582) výkop - 10,860 zásyp zeminou) =83,096 [A]</t>
  </si>
  <si>
    <t>1,0*1,0*0,2-0,6*0,6*0,2=0,128 [A]</t>
  </si>
  <si>
    <t>Bednění stěn a příček nosných rovné oboustranné za každou stranu zřízení 
Komínek pro nový poklop 600x600 na armaturní šachtě</t>
  </si>
  <si>
    <t>(1,0*0,2)*4=0,800 [A]</t>
  </si>
  <si>
    <t>Bednění stěn a příček nosných rovné oboustranné za každou stranu odstranění 
Komínek pro nový poklop 600x600 na armaturní šachtě</t>
  </si>
  <si>
    <t>Řad: 79,79*0,9*0,1 =7,181 [A] 
Přípojky: 1,0*0,9*0,1 =0,090 [B] 
Celkem: (A+B) =7,271 [C]</t>
  </si>
  <si>
    <t>0,6+0,43*2+0,14+0,14+0,06+0,26+0,08=2,140 [A]</t>
  </si>
  <si>
    <t>Podkladní a zajišťovací konstrukce z betonu prostého v armaturní šachtě bloky pro potrubí z betonu tř. C 20/25 
Vodovodní řad</t>
  </si>
  <si>
    <t>3,14*0,15*0,15*0,2=0,014 [A]</t>
  </si>
  <si>
    <t>28611145</t>
  </si>
  <si>
    <t>trubka kanalizační PVC DN 315x5000 mm SN4</t>
  </si>
  <si>
    <t>Sek trubky jako bednění pro podkladní blok</t>
  </si>
  <si>
    <t>((0,45*1,21)*2+1,10*0,45)+((0,35*1,16)*2+1,06*0,35)*2+((0,35-0,68)*2+0,35*0,59)+((0,35-0,68)*2+0,35*0,59)+((0,35*0,55)*2+0,31*0,35)+((0,28*0,98)*2+0,85*0,28)+((0,28*0,58)*2+0,49*0,28)=4,785 [A]</t>
  </si>
  <si>
    <t>Podklad nebo podsyp ze štěrkopísku ŠP 0-8 s rozprostřením, vlhčením a zhutněním, po zhutnění tl. 100 mm 
Parkovací stání a dlážděný vjezd Města Benátky nad Jizerou</t>
  </si>
  <si>
    <t>Podklad ze štěrkodrti ŠD 8-16 s rozprostřením a zhutněním, po zhutnění tl. 100 mm 
Parkovací stání a dlážděný vjezd Města Benátky nad Jizerou</t>
  </si>
  <si>
    <t>Podklad ze štěrkodrti ŠD 8-16 s rozprostřením a zhutněním, po zhutnění tl. 150 mm 
Chodník Města Benátky nad Jizerou</t>
  </si>
  <si>
    <t>Podklad ze štěrkodrti ŠD 16-32 s rozprostřením a zhutněním, po zhutnění tl. 200 mm 
Parkovací stání a dlážděný vjezd Města Benátky nad Jizerou</t>
  </si>
  <si>
    <t>5,1+1,05=6,150 [A]</t>
  </si>
  <si>
    <t>Kladení dlažby z betonových zámkových dlaždic komunikací pro pěší vibrováním a se smetením přebytečného materiálu na krajnici tl. 60 mm skupiny A, pro plochy do 50 m2 včetně lože ŠD 4-8 a výplně spar, stávající rozebraná dlažba 
Chodník Města Benátky nad Jizerou</t>
  </si>
  <si>
    <t>1,61*0,1=0,161 [A]</t>
  </si>
  <si>
    <t>596212210</t>
  </si>
  <si>
    <t>Kladení zámkové dlažby pozemních komunikací tl 80 mm skupiny A pl do 50 m2</t>
  </si>
  <si>
    <t>Kladení dlažby z betonových zámkových dlaždic pozemních komunikací vibrováním a se smetením přebytečného materiálu na krajnici tl. 80 mm skupiny A, pro plochy do 50 m2 včetně lože ŠD 4-8 a výplně spar, stávající rozebraná dlažba 
Dlážděný vjezd Města Benátky nad Jizerou</t>
  </si>
  <si>
    <t>4,41*0,1=0,441 [A]</t>
  </si>
  <si>
    <t>596411112</t>
  </si>
  <si>
    <t>Kladení dlažby z vegetačních tvárnic komunikací pro pěší tl 80 mm pl do 100 m2</t>
  </si>
  <si>
    <t>Kladení dlažby z betonových vegetačních dlaždic komunikací pro pěší s hutněním vibrováním tl. 80 mm, pro plochy přes 50 do 100 m2 včetně lože 
Parkovací stání Města Benátky nad Jizerou</t>
  </si>
  <si>
    <t>58343810</t>
  </si>
  <si>
    <t>kamenivo drcené hrubé frakce 4/8</t>
  </si>
  <si>
    <t>Výplň vegetační dlažby</t>
  </si>
  <si>
    <t>((89,65*0,08)*0,4)*1,85 =5,307 [A]</t>
  </si>
  <si>
    <t>59246016</t>
  </si>
  <si>
    <t>dlažba betonová vegetační 60x40x8cm</t>
  </si>
  <si>
    <t>89,65*0,1=8,965 [A]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</si>
  <si>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m2, stávající rozebraná dlažba 
Chodník Města Benátky nad Jizerou</t>
  </si>
  <si>
    <t>15,92*0,1=1,592 [A]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</si>
  <si>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 
Parkovací stání Města Benátky nad Jizerou</t>
  </si>
  <si>
    <t>59245620</t>
  </si>
  <si>
    <t>dlažba desková betonová 50x50x6cm přírodní</t>
  </si>
  <si>
    <t>46,02*0,1=4,602 [A]</t>
  </si>
  <si>
    <t>5,94*2+5,61*2=23,100 [A]</t>
  </si>
  <si>
    <t>1,8*1=1,800 [A]</t>
  </si>
  <si>
    <t>42291079</t>
  </si>
  <si>
    <t>souprava zemní pro šoupátka DN 65-80 mm, Rd 2,0 m</t>
  </si>
  <si>
    <t>Zemní souprava Patent plus-AT, telesk. 1,70-2,70m DN65/80, VAG - DODÁVKA VaK MB</t>
  </si>
  <si>
    <t>Výřez nebo výsek na potrubí z trub litinových tlakových nebo plasických hmot do DN 80 
Vodovodní přípojky: 1x přepojení</t>
  </si>
  <si>
    <t>Výřez nebo výsek na potrubí z trub litinových tlakových, plasických hmot nebo ocelových 
Vodovoní řad: Napojení na stávající řad DN125 v KÚ</t>
  </si>
  <si>
    <t>Trouba DN150 Class64 PN16 včetně těsnících kroužků</t>
  </si>
  <si>
    <t>1+1+1+2+1=6,000 [A]</t>
  </si>
  <si>
    <t>55259434</t>
  </si>
  <si>
    <t>koleno hrdlové z tvárné litiny MMK-kus DN 150-22 1/2°</t>
  </si>
  <si>
    <t>MMK Kolemno 22 1/2°, DN150 PN16</t>
  </si>
  <si>
    <t>552594341</t>
  </si>
  <si>
    <t>koleno hrdlové z tvárné litiny MK-kus DN 150-22 1/2°</t>
  </si>
  <si>
    <t>MK Koleno 22 1/2°, DN150 PN16</t>
  </si>
  <si>
    <t>552594731</t>
  </si>
  <si>
    <t>koleno hrdlové z tvárné litiny MK-kus DN 150-45°</t>
  </si>
  <si>
    <t>MK Koleno 45°, DN150 PN16</t>
  </si>
  <si>
    <t>waga spojka DN150</t>
  </si>
  <si>
    <t>Waga Multi/Joint 3007, d154-192 PN16, Georg Fischer</t>
  </si>
  <si>
    <t>55253177</t>
  </si>
  <si>
    <t>trouba přírubová litinová vodovodní  PN 10/16 DN 150 dl 150mm</t>
  </si>
  <si>
    <t>TP Kus, DN150 dl. 150mm PN16</t>
  </si>
  <si>
    <t>redukční příruba litinová PN 10/16 DN 150/80</t>
  </si>
  <si>
    <t>Redukční příruba XR 0802, DN150/80 PN16, Hawle</t>
  </si>
  <si>
    <t>Montáž litinových tvarovek na potrubí litinovém tlakovém odbočných na potrubí z trub hrdlových v otevřeném výkopu, kanálu nebo v šachtě s integrovaným těsněním DN 150 
Vodovodní řad</t>
  </si>
  <si>
    <t>55258542</t>
  </si>
  <si>
    <t>tvarovka hrdlová s přírubovou odbočkou z tvárné litiny MMA-kus DN 150/80</t>
  </si>
  <si>
    <t>MMA Kus, DN150/80 PN16</t>
  </si>
  <si>
    <t>Montáž litinových tvarovek na potrubí litinovém tlakovém odbočných v otevřeném výkopu, kanálu nebo v šachtě 
Vodovodní řad</t>
  </si>
  <si>
    <t>1,3*1=1,300 [A]</t>
  </si>
  <si>
    <t>ISIFLO spojka T-101 2.1.101.3432, d34/32 PN16, AVK</t>
  </si>
  <si>
    <t>Montáž vodovodních armatur na potrubí šoupátek nebo klapek uzavíracích v šachtách s ručním kolečkem DN 80 
Vodovodní řad</t>
  </si>
  <si>
    <t>Montáž vodovodních armatur na potrubí hydrantů podzemních (bez osazení poklopů) 
Vodovodní řad</t>
  </si>
  <si>
    <t>Podzemní hydrant Hvezda 12.1.1.801500, dvoj uz, 1,50 DN80, AVK - DODÁVKA VaK MB</t>
  </si>
  <si>
    <t>Demontáž a opětovná montáž stávajícího podzemního hydrantu a kolena s patkou DN 80 v atmaturní šachtě</t>
  </si>
  <si>
    <t>Montáž vodovodních armatur na potrubí hmot 
Vodovodní přípojky</t>
  </si>
  <si>
    <t>Tlakové zkoušky vodou na potrubí DN do 80. Včetně zabezpečení všech konců potrubí při zkoušce. 
Přípojka</t>
  </si>
  <si>
    <t>Proplach a dezinfekce vodovodního řadu</t>
  </si>
  <si>
    <t>899101211</t>
  </si>
  <si>
    <t>Demontáž poklopů litinových nebo ocelových včetně rámů hmotnosti do 50 kg</t>
  </si>
  <si>
    <t>Demontáž poklopů litinových a ocelových včetně rámů, hmotnosti jednotlivě do 50 kg 
Demontáž stávajícího hydrantového poklopu na armaturní šactě + komínek včetně uložení a polatku za skládku</t>
  </si>
  <si>
    <t>Osazení poklopů včetně rámů pro třídu zatížení B125, C250 
Nový poklop na armaturní šachtě</t>
  </si>
  <si>
    <t>79,79+1=80,790 [A]</t>
  </si>
  <si>
    <t>916241113</t>
  </si>
  <si>
    <t>Osazení obrubníku kamenného ležatého s boční opěrou do lože z betonu prostého</t>
  </si>
  <si>
    <t>Osazení obrubníku kamenného se zřízením lože, s vyplněním a zatřením spár cementovou maltou ležatého s boční opěrou z betonu prostého, do lože z betonu prostého 
Použití stávajících kamených obrubníků</t>
  </si>
  <si>
    <t>916331112</t>
  </si>
  <si>
    <t>Osazení zahradního obrubníku betonového do lože z betonu s boční opěrou</t>
  </si>
  <si>
    <t>Osazení zahradního obrubníku betonového s ložem tl. od 50 do 100 mm z betonu prostého tř. C 12/15 s boční opěrou z betonu prostého tř. C 12/15</t>
  </si>
  <si>
    <t>59217012</t>
  </si>
  <si>
    <t>obrubník betonový zahradní 50x8x25 cm</t>
  </si>
  <si>
    <t>Řezání stávajícího živičného krytu nebo podkladu hloubky do 50 mm pro frézování vozovky 
Komunikace Města Benátky nad Jizerou</t>
  </si>
  <si>
    <t>5,73*2+3,33=14,790 [A]</t>
  </si>
  <si>
    <t>0,35*0,4*0,3=0,042 [A]</t>
  </si>
  <si>
    <t>Čištění nádrží, ploch dřevěných nebo betonových konstrukcí, potrubí vyklizení bahna z nádrže 
Vyklizení armaturní šachty A16 včetně odvozu, uložení na skládku a poplatku</t>
  </si>
  <si>
    <t>Čištění nádrží, ploch dřevěných nebo betonových konstrukcí, potrubí vyčištění nádrže po vyklizení bahna 
Očištění stěn a dna armaturní šachty A16</t>
  </si>
  <si>
    <t>2,4*2,1+2,4*1,45*2+2,1*1,45*2=18,090 [A]</t>
  </si>
  <si>
    <t>Vybourání vodovodního, plynového a pod. vedení DN do 125 mm 
Vybourání stávajícího vystrojení v armaturní šachtě, v ZÚ a KÚ včetně uložení a polatku za skládku</t>
  </si>
  <si>
    <t>cca 9,0 v ZÚ + cca 9,0 v KÚ =18,000 [A]</t>
  </si>
  <si>
    <t>Demolice konstrukcí objektů postupným rozebíráním konstrukcí ze železobetonu 
Vybourání nového prostupu stopem armaturní šachty pro poklop 600x600</t>
  </si>
  <si>
    <t>0,6*0,6*0,2=0,072 [A]</t>
  </si>
  <si>
    <t>0,92+3,48+0,1 obrubník včetně lože + 0,17352 otvor v šachtě =4,674 [A]</t>
  </si>
  <si>
    <t>0,6027+4,76032 asfaltová konstrukce vozovky =5,363 [A]</t>
  </si>
  <si>
    <t>10,2042+24,7676+2,3983+2,706 šterková konstrukce vozovky =40,076 [A]</t>
  </si>
  <si>
    <t>SO 03</t>
  </si>
  <si>
    <t>Propojení vodovodních řadu, Kalistova ulice</t>
  </si>
  <si>
    <t>Odstranění podkladů nebo krytů strojně plochy jednotlivě do 50 m2 s přemístěním hmot na skládku na vzdálenost do 3 m nebo s naložením na dopravní prostředek z kameniva těženého, o tl. vrstvy 150 mm (1,173m3) 
Komunikace KSÚS</t>
  </si>
  <si>
    <t>Odstranění podkladů nebo krytů strojně plochy jednotlivě do 50 m2 s přemístěním hmot na skládku na vzdálenost do 3 m nebo s naložením na dopravní prostředek z kameniva hrubého drceného, o tl. vrstvy 300 mm (2,346m3) 
Komunikace KSÚS</t>
  </si>
  <si>
    <t>Odstranění podkladů nebo krytů strojně plochy jednotlivě do 50 m2 s přemístěním hmot na skládku na vzdálenost do 3 m nebo s naložením na dopravní prostředek z kameniva hrubého drceného, o tl. vrstvy 300 mm (0,864m3) 
Komunikace Města Benátky nad Jizerou</t>
  </si>
  <si>
    <t>Odstranění podkladů nebo krytů strojně plochy jednotlivě do 50 m2 s přemístěním hmot na skládku na vzdálenost do 3 m nebo s naložením na dopravní prostředek živičných, o tl. vrstvy do 50 mm (0,144m3) 
Komunikace Města Benátky nad Jizerou</t>
  </si>
  <si>
    <t>Odstranění podkladů nebo krytů strojně plochy jednotlivě do 50 m2 s přemístěním hmot na skládku na vzdálenost do 3 m nebo s naložením na dopravní prostředek živičných, o tl. vrstvy 100 mm (0,782m3) 
Komunikace KSÚS</t>
  </si>
  <si>
    <t>Frézování živičného podkladu nebo krytu s naložením na dopravní prostředek plochy do 500 m2 bez překážek v trase pruhu šířky přes 0,5 m do 1 m, tloušťky vrstvy 50 mm (0,391m3) 
Komunikace KSÚS</t>
  </si>
  <si>
    <t>Frézování živičného podkladu nebo krytu s naložením na dopravní prostředek plochy do 500 m2 bez překážek v trase pruhu šířky přes 0,5 m do 1 m, tloušťky vrstvy 50 mm (1,3705m3) 
Komunikace Města Benátky nad Jizerou</t>
  </si>
  <si>
    <t>1*1,0=1,000 [A]</t>
  </si>
  <si>
    <t>4*1,0=4,000 [A]</t>
  </si>
  <si>
    <t>(1+4+1)*1,5=9,000 [A]</t>
  </si>
  <si>
    <t>Hloubení zapažených jam a zářezů s urovnáním dna do předepsaného profilu a spádu v hornině tř. 3 do 100 m3 
Sonda v ZÚ</t>
  </si>
  <si>
    <t>(1,5*1,5*2,0)*0,6 =2,700 [A]</t>
  </si>
  <si>
    <t>2,7/2=1,350 [A]</t>
  </si>
  <si>
    <t>Hloubení zapažených jam a zářezů s urovnáním dna do předepsaného profilu a spádu v hornině tř. 4 do 100 m3 
Sonda v ZÚ</t>
  </si>
  <si>
    <t>(1,5*1,5*2,0)*0,4 =1,800 [A]</t>
  </si>
  <si>
    <t>1,8/2=0,900 [A]</t>
  </si>
  <si>
    <t>(26,90 - (8,69*0,9*0,6 vozovka KSÚS + 2,70*0,9*0,4 vozovka město)) * 0,6 =12,741 [A]</t>
  </si>
  <si>
    <t>12,741/2=6,371 [A]</t>
  </si>
  <si>
    <t>(26,90 - (8,69*0,9*0,6 vozovka KSÚS + 2,70*0,9*0,4 vozovka město)) * 0,4 =8,494 [A]</t>
  </si>
  <si>
    <t>8,494/2=4,247 [A]</t>
  </si>
  <si>
    <t>Zřízení pažicích boxů pro pažení a rozepření stěn rýh podzemního vedení hloubka výkopu do 4 m, šířka přes 1,2 do 2,5 m 
Sonda v ZÚ</t>
  </si>
  <si>
    <t>(1,5*2)*4=12,000 [A]</t>
  </si>
  <si>
    <t>Odstranění pažicích boxů pro pažení a rozepření stěn rýh podzemního vedení, hloubka výkopu do 4 m, šířka přes 1,2 do 2,5 m 
Sonda v ZÚ</t>
  </si>
  <si>
    <t>12,741+2,70+8,494+1,80=25,735 [A]</t>
  </si>
  <si>
    <t>((12,741+8,494) výkop - 0,757 zásyp zeminou) + (1,173+2,346+0,864+0,144+0,782+0,391+1,3705 konstrukce vozovky) =27,549 [A]</t>
  </si>
  <si>
    <t>((12,741+8,494) výkop - 0,757 zásyp zeminou) * 2,0 =40,956 [A]</t>
  </si>
  <si>
    <t>Rýha: (12,741+8,494) výkop - (1,061 podsyp + 4,817 obsyp + (3,14*0,049*0,049*3,09+3,14*0,11*0,11*8,70) potrubí + 0,60 bloky) - 0,757 zemina =13,646 [A]</t>
  </si>
  <si>
    <t>13,646*1,85=25,245 [A]</t>
  </si>
  <si>
    <t>Rýha: ((((12,741+8,494) výkop - (1,061 podsyp + 4,817 obsyp + (3,14*0,049*0,049*3,09+3,14*0,11*0,11*8,70) potrubí + 0,60 bloky)) * (11,79-8,69))/11,79) *0,2 =0,757 [A] 
Sonda: 2,70+1,8=4,500 [B] 
Celkem: A+B=5,257 [C]</t>
  </si>
  <si>
    <t>(11,79-8,70)*0,9*0,398 - (3,14*0,049*0,049*(11,79-8,70) potrubí) + 8,70*0,90*0,519 - (3,14*0,110*0,110*8,70) chránička =4,817 [A]</t>
  </si>
  <si>
    <t>4,817*2,075=9,995 [A]</t>
  </si>
  <si>
    <t>((12,741+8,494) výkop - 0,757 zásyp zeminou) =20,478 [A]</t>
  </si>
  <si>
    <t>11,79*0,9*0,1 =1,061 [A]</t>
  </si>
  <si>
    <t>((0,45*1,21)*2+1,10*0,45) =1,584 [A]</t>
  </si>
  <si>
    <t>Podklad ze štěrkodrti ŠD 0-63 s rozprostřením a zhutněním, po zhutnění tl. 100 mm 
Komunikace KSÚS - Provizorní vyspravení rýhy</t>
  </si>
  <si>
    <t>577144111</t>
  </si>
  <si>
    <t>Asfaltový beton vrstva obrusná ACO 11 (ABS) tř. I tl 50 mm š do 3 m z nemodifikovaného asfaltu</t>
  </si>
  <si>
    <t>Asfaltový beton vrstva obrusná ACO 11S 50/70 (ABS) s rozprostřením a se zhutněním z nemodifikovaného asfaltu v pruhu šířky do 3 m tř. I, po zhutnění tl. 50 mm 
Komunikace KSÚS - Provizorní vyspravení rýhy</t>
  </si>
  <si>
    <t>11,33+6,25=17,580 [A]</t>
  </si>
  <si>
    <t>Armatury přírubové, montáž zemních souprav, ostatních typů</t>
  </si>
  <si>
    <t>Nerez šrouby, matky, podložky, těsnění...</t>
  </si>
  <si>
    <t>Výřez nebo výsek na potrubí z trub litinových tlakových nebo plasických hmot do DN 80 
Napojení na stávající řad v KÚ</t>
  </si>
  <si>
    <t>Výřez nebo výsek na potrubí z trub litinových tlakových nebo plasických hmot DN 125 
Napojení na stávající řad v ZÚ</t>
  </si>
  <si>
    <t>Včetně nasunutí do OC chráničky</t>
  </si>
  <si>
    <t>Trouba DN80 Class100 PN16 včetně těsnících kroužků</t>
  </si>
  <si>
    <t>55251326</t>
  </si>
  <si>
    <t>spoj zámkový pro tvarovku vodovodní vícefunkční DN 80</t>
  </si>
  <si>
    <t>Hrdlový spoj jištěný BLS/VRS-T DN80 s jistícím svěracím kroužkem - spoj v OC chráničce</t>
  </si>
  <si>
    <t>Montáž litinových tvarovek na potrubí litinovém tlakovém jednoosých na potrubí z trub hrdlových v otevřeném výkopu, kanálu nebo v šachtě s integrovaným těsněním DN 80</t>
  </si>
  <si>
    <t>waga spojka DN80</t>
  </si>
  <si>
    <t>Waga Multi/Joint 3007, DN80 d84-105 PN16, Georg Fischer</t>
  </si>
  <si>
    <t>Montáž litinových tvarovek na potrubí litinovém tlakovém jednoosých v otevřeném výkopu, kanálu nebo v šachtě</t>
  </si>
  <si>
    <t>Waga Multi/Joint redukovaná s přírubou 3157, DN150/d132-155 PN16, Georg Fischer</t>
  </si>
  <si>
    <t>Montáž litinových tvarovek na potrubí litinovém tlakovém odbočných v otevřeném výkopu, kanálu nebo v šachtě</t>
  </si>
  <si>
    <t>tvarovka vodovodní přírubová s přírubovou odbočkou T DN 150x80 PN 10-16</t>
  </si>
  <si>
    <t>Montáž vodovodních armatur na potrubí (bez poklopů)</t>
  </si>
  <si>
    <t>Demontáž šoupátka včetně zemní soupravy a poklopu. Předání VaK MB</t>
  </si>
  <si>
    <t>Montáž vodovodních armatur na potrubí hydrantů podzemních (bez osazení poklopů) 
Demontáž stávajícího hydrantu DN80, předání VaK MB</t>
  </si>
  <si>
    <t>Tlakové zkoušky vodou na potrubí DN do 80. Včetně zabezpečení všech konců potrubí při zkoušce.</t>
  </si>
  <si>
    <t>899911121</t>
  </si>
  <si>
    <t>Kluzná objímka výšky 41 mm vnějšího průměru potrubí do 183 mm</t>
  </si>
  <si>
    <t>Kluzné objímky (pojízdná sedla)  pro zasunutí potrubí do chráničky výšky 41 mm vnějšího průměru potrubí do183 mm 
Kluzná objímka, typ A/B průměr d90-104 výška 36mm, Disa</t>
  </si>
  <si>
    <t>899913134</t>
  </si>
  <si>
    <t>Uzavírací manžeta chráničky potrubí DN 80 x 200</t>
  </si>
  <si>
    <t>Koncové uzavírací manžety chrániček DN potrubí x DN chráničky DN 80 x 200 
Manžeta pro uzavření chráničky DN80/200, Disa</t>
  </si>
  <si>
    <t>899914112</t>
  </si>
  <si>
    <t>Montáž ocelové chráničky D 219 x 10 mm</t>
  </si>
  <si>
    <t>Montáž ocelové chráničky v otevřeném výkopu vnějšího průměru D 219 x 10 mm</t>
  </si>
  <si>
    <t>14011106</t>
  </si>
  <si>
    <t>trubka ocelová bezešvá hladká 219x10mm</t>
  </si>
  <si>
    <t>8,69*2=17,380 [A]</t>
  </si>
  <si>
    <t>Vybourání vodovodního, plynového a pod. vedení DN do 125 mm 
Vodovodní řad mimo provoz, včetně uložení a poplatku za skládku</t>
  </si>
  <si>
    <t>0,28224+1,7204+1,00096+3,50848 asfaltová konstrukce vozovky =6,512 [A]</t>
  </si>
  <si>
    <t>2,346+3,4408+1,2672 šterková konstrukce vozovky =7,054 [A]</t>
  </si>
  <si>
    <t>SO 04</t>
  </si>
  <si>
    <t>Obnova vodovodního řadu, Lidická ulice</t>
  </si>
  <si>
    <t>3,78+6,08=9,860 [A]</t>
  </si>
  <si>
    <t>Odstranění podkladů nebo krytů strojně plochy jednotlivě do 50 m2 s přemístěním hmot na skládku na vzdálenost do 3 m nebo s naložením na dopravní prostředek z kameniva těženého, o tl. vrstvy 150 mm (1,656m3) 
Komunikace KSÚS</t>
  </si>
  <si>
    <t>Odstranění podkladů nebo krytů strojně plochy jednotlivě do 50 m2 s přemístěním hmot na skládku na vzdálenost do 3 m nebo s naložením na dopravní prostředek z kameniva hrubého drceného, o tl. vrstvy 150 mm (0,567m3) 
Chodník Města Benátky nad Jizerou</t>
  </si>
  <si>
    <t>1,60+2,18=3,780 [A]</t>
  </si>
  <si>
    <t>Odstranění podkladů nebo krytů strojně plochy jednotlivě do 50 m2 s přemístěním hmot na skládku na vzdálenost do 3 m nebo s naložením na dopravní prostředek z kameniva hrubého drceného, o tl. vrstvy 300 mm (3,312m3) 
Komunikace KSÚS</t>
  </si>
  <si>
    <t>Odstranění podkladů nebo krytů strojně plochy jednotlivě do 50 m2 s přemístěním hmot na skládku na vzdálenost do 3 m nebo s naložením na dopravní prostředek z kameniva hrubého drceného, o tl. vrstvy 300 mm (1,998m3) 
Komunikace Města Benátky nad Jizerou</t>
  </si>
  <si>
    <t>Odstranění podkladů nebo krytů strojně plochy jednotlivě do 50 m2 s přemístěním hmot na skládku na vzdálenost do 3 m nebo s naložením na dopravní prostředek živičných, o tl. vrstvy do 50 mm (0,333m3) 
Komunikace Města Benátky nad Jizerou</t>
  </si>
  <si>
    <t>Odstranění podkladů nebo krytů strojně plochy jednotlivě do 50 m2 s přemístěním hmot na skládku na vzdálenost do 3 m nebo s naložením na dopravní prostředek živičných, o tl. vrstvy 100 mm (1,104m3) 
Komunikace KSÚS</t>
  </si>
  <si>
    <t>Frézování živičného podkladu nebo krytu s naložením na dopravní prostředek plochy do 500 m2 bez překážek v trase pruhu šířky přes 0,5 m do 1 m, tloušťky vrstvy 50 mm (0,552m3) 
Komunikace KSÚS</t>
  </si>
  <si>
    <t>Frézování živičného podkladu nebo krytu s naložením na dopravní prostředek plochy do 500 m2 bez překážek v trase pruhu šířky přes 0,5 m do 1 m, tloušťky vrstvy 50 mm (0,6415m3) 
Komunikace Města Benátky nad Jizerou</t>
  </si>
  <si>
    <t>2,0+4,22=6,220 [A]</t>
  </si>
  <si>
    <t>(6+1+1)*1,5=12,000 [A]</t>
  </si>
  <si>
    <t>Řad: 26,16 - (12,27*0,9*0,6 vozovka KSÚS + 4,45*0,9*0,4 vozovka město + 1,28*0,9*0,24 chodník) =17,656 [A] 
Přípojky: (3,2*1,35*1,4) -  (2,15*1,35*0,4 vozovka město + 1,05*1,35*0,24 chodník) =4,547 [B] 
Celkem: (A+B) * 0,6 =13,322 [C]</t>
  </si>
  <si>
    <t>13,322/2=6,661 [A]</t>
  </si>
  <si>
    <t>Řad: 26,16 - (12,27*0,9*0,6 vozovka KSÚS + 4,45*0,9*0,4 vozovka město + 1,28*0,9*0,24 chodník) =17,656 [A] 
Přípojky: (3,2*1,35*1,4) -  (2,15*1,35*0,4 vozovka město + 1,05*1,35*0,24 chodník) =4,547 [B] 
Celkem: (A+B) * 0,4 =8,881 [C]</t>
  </si>
  <si>
    <t>8,881/2=4,441 [A]</t>
  </si>
  <si>
    <t>Řad: 58,14 =58,140 [A] 
Přípojky: (3,2*1,4*2)  =8,960 [B] 
Celkem: (A+B) =67,100 [C]</t>
  </si>
  <si>
    <t>13,322+8,881=22,203 [A]</t>
  </si>
  <si>
    <t>((13,322+8,881) výkop - 1,169 zásyp zeminou) + (1,656+0,567+3,312+1,998+0,333+1,104+0,552+0,6415 konstrukce vozovky) =31,198 [A]</t>
  </si>
  <si>
    <t>((13,322+8,881) výkop - 1,169 zásyp zeminou) * 2,0 =42,068 [A]</t>
  </si>
  <si>
    <t>(13,322+8,881) výkop - (2,052 podsyp + 5,669 obsyp + (3,14*0,049*0,049*18+3,14*0,02*0,02*3,18+3,14*0,016*0,016*6,41) potrubí + 0,46 bloky) - 1,169 zemina =12,708 [A]</t>
  </si>
  <si>
    <t>12,708*1,85=23,510 [A]</t>
  </si>
  <si>
    <t>(((13,322+8,881) výkop - (2,052 podsyp + 5,669 obsyp + (3,14*0,049*0,049*18+3,14*0,02*0,02*3,18+3,14*0,016*0,016*6,41) potrubí + 0,46 bloky))/(18,0+3,20))*(1,28+1,05+4,45+2,15)*0,2 =1,169 [A]</t>
  </si>
  <si>
    <t>Řad: 18,0*0,9*0,398 - (3,14*0,199*0,199*18 potrubí) =4,209 [A] 
Přípojky: 3,2*1,35*0,340 -(3,14*0,02*0,02*3,18+3,14*0,016*0,016*6,41 potrubí) =1,460 [B] 
Celkem: (A+B) =5,669 [C]</t>
  </si>
  <si>
    <t>5,669*2,075=11,763 [A]</t>
  </si>
  <si>
    <t>((13,322+8,881) výkop - 1,169 zásyp zeminou) =21,034 [A]</t>
  </si>
  <si>
    <t>Řad: 18,0*0,9*0,1 =1,620 [A] 
Přípojky: 3,2*1,35*0,1 =0,432 [B] 
Celkem: (A+B) =2,052 [C]</t>
  </si>
  <si>
    <t>0,23+0,23=0,460 [A]</t>
  </si>
  <si>
    <t>((0,3*0,92)*2+0,83*0,3)+((0,28*0,97)*2+0,85*0,28)=1,582 [A]</t>
  </si>
  <si>
    <t>1,6+2,18=3,780 [A]</t>
  </si>
  <si>
    <t>9,86*0,1=0,986 [A]</t>
  </si>
  <si>
    <t>1,3*2=2,600 [A]</t>
  </si>
  <si>
    <t>Výřez nebo výsek na potrubí z trub litinových tlakových nebo plasických hmot do DN 80 
Vodovodní přípojky: 3x přepojení</t>
  </si>
  <si>
    <t>Výřez nebo výsek na potrubí z trub litinových tlakových nebo plasických hmot 
Vodovoní řad: Napojení na stávající řad v ZÚ</t>
  </si>
  <si>
    <t>55253087</t>
  </si>
  <si>
    <t>trouba přírubová litinová vodovodní  PN 10/16 DN 80 dl 200mm</t>
  </si>
  <si>
    <t>TP Kus, DN80 dl.200mm PN16</t>
  </si>
  <si>
    <t>55253489</t>
  </si>
  <si>
    <t>tvarovka přírubová litinová s hladkým koncem,práškový epoxid tl 250µm F-kus DN 80</t>
  </si>
  <si>
    <t>F Kus, DN80 PN16</t>
  </si>
  <si>
    <t>Příruba jištěná 7602, LI, DN100/d118 PN16, Hawle</t>
  </si>
  <si>
    <t>waga spojka DN100</t>
  </si>
  <si>
    <t>Waga Multi/Joint s přírubou 3057, DN100/d104-132 PN16, Georg Fischer</t>
  </si>
  <si>
    <t>871171211</t>
  </si>
  <si>
    <t>Montáž potrubí z PE100 SDR 11 otevřený výkop svařovaných elektrotvarovkou D 40 x 3,7 mm</t>
  </si>
  <si>
    <t>Montáž vodovodního potrubí z plastů v otevřeném výkopu z polyetylenu PE 100 svařovaných elektrotvarovkou SDR 11/PN16 D 40 x 3,7 mm 
Vodovodní přípojky</t>
  </si>
  <si>
    <t>28613111</t>
  </si>
  <si>
    <t>potrubí vodovodní PE100 PN16 SDR11 6m 100m 40x3,7mm</t>
  </si>
  <si>
    <t>HDPE PE100 potrubí, RC d40 SDR11</t>
  </si>
  <si>
    <t>877161110</t>
  </si>
  <si>
    <t>Montáž elektrokolen 45° na vodovodním potrubí z PE trub d 32</t>
  </si>
  <si>
    <t>Montáž tvarovek na vodovodním plastovém potrubí z polyetylenu PE 100 elektrotvarovek SDR 11/PN16 kolen 22 st. nebo 45 st. d 32 
Vodovodní přípojky</t>
  </si>
  <si>
    <t>28614944</t>
  </si>
  <si>
    <t>elektrokoleno 45° PE 100 PN 16 d 40</t>
  </si>
  <si>
    <t>Elektrokoleno 45°, d32 SDR11, Frialen</t>
  </si>
  <si>
    <t>877171110</t>
  </si>
  <si>
    <t>Montáž elektrokolen 45° na vodovodním potrubí z PE trub d 40</t>
  </si>
  <si>
    <t>Montáž tvarovek na vodovodním plastovém potrubí z polyetylenu PE 100 elektrotvarovek SDR 11/PN16 kolen 22 st. nebo 45 st. d 40 
Vodovodní přípojky</t>
  </si>
  <si>
    <t>Elektrokoleno 45°, d40 SDR11, Frialen</t>
  </si>
  <si>
    <t>891183111</t>
  </si>
  <si>
    <t>Montáž vodovodního ventilu hlavního pro přípojky DN 40</t>
  </si>
  <si>
    <t>Montáž vodovodních armatur na potrubí ventilů hlavních pro přípojky DN 40 
Vodovodní přípojky</t>
  </si>
  <si>
    <t>42221421</t>
  </si>
  <si>
    <t>šoupátko přípojkové přímé DN 32 PN16 připoj. rozměr 40 x 1 1/4</t>
  </si>
  <si>
    <t>Šoupě domovní přípojky Profi-ISI 5.8.40114, DN32 (spojka PE d40/1 1/4“) PN16, AVK - DODÁVKA VaK MB</t>
  </si>
  <si>
    <t>1+2=3,000 [A]</t>
  </si>
  <si>
    <t>31942801</t>
  </si>
  <si>
    <t>spojka potrubí mosaz 40x40</t>
  </si>
  <si>
    <t>ISIFLO spojka T-101 2.1.101.40, d40 PN16, AVK</t>
  </si>
  <si>
    <t>42273593</t>
  </si>
  <si>
    <t>hydrant podzemní DN80 PN16 dvojitý uzávěr s koulí, krycí výška 1250 mm</t>
  </si>
  <si>
    <t>Podzemní hydrant Hvezda 12.1.1.801250, dvoj uz, 1,25 DN80, AVK - DODÁVKA VaK MB</t>
  </si>
  <si>
    <t>3,18+6,41=9,590 [A]</t>
  </si>
  <si>
    <t>Tlakové zkoušky vodou na potrubí DN do 80. Včetně zabezpečení všech konců potrubí při zkoušce. 
Vodovodní řad + přípojky</t>
  </si>
  <si>
    <t>18+3,18+6,41=27,590 [A]</t>
  </si>
  <si>
    <t>18,0+3,18+6,41=27,590 [A]</t>
  </si>
  <si>
    <t>Zkouška vodovodního řadu a přípojek</t>
  </si>
  <si>
    <t>5,29+5,47=10,760 [A]</t>
  </si>
  <si>
    <t>12,27*2=24,540 [A]</t>
  </si>
  <si>
    <t>0,5*3=1,500 [A]</t>
  </si>
  <si>
    <t>Vybourání vodovodního, plynového a pod. vedení DN do 125 mm 
Vodovodní řad, včetně uložení a poplatku za skládku</t>
  </si>
  <si>
    <t>1,8038 obrubník včetně lože =1,804 [A]</t>
  </si>
  <si>
    <t>0,65268+2,4288+1,41312+1,64224 asfaltová konstrukce vozovky =6,137 [A]</t>
  </si>
  <si>
    <t>3,312+1,0962+4,8576+2,9304 šterková konstrukce vozovky =12,196 [A]</t>
  </si>
  <si>
    <t>SO 05</t>
  </si>
  <si>
    <t>Přepojení vodovodních přípojek, Pražská ulice</t>
  </si>
  <si>
    <t>113107152</t>
  </si>
  <si>
    <t>Odstranění podkladu z kameniva těženého tl 200 mm strojně pl přes 50 do 200 m2</t>
  </si>
  <si>
    <t>Odstranění podkladů nebo krytů strojně plochy přes 50 m2 do 200 m2 s přemístěním hmot na skládku na vzdálenost do 20 m nebo s naložením na dopravní prostředek z kameniva těženého, o tl. vrstvy 150 mm (8,901m3) 
Komunikace KSÚS</t>
  </si>
  <si>
    <t>Odstranění podkladů nebo krytů strojně plochy přes 50 m2 do 200 m2 s přemístěním hmot na skládku na vzdálenost do 20 m nebo s naložením na dopravní prostřede z kameniva hrubého drceného, o tl. vrstvy 300 mm (17,802m3) 
Komunikace KSÚS</t>
  </si>
  <si>
    <t>113107182</t>
  </si>
  <si>
    <t>Odstranění podkladu živičného tl 100 mm strojně pl přes 50 do 200 m2</t>
  </si>
  <si>
    <t>Odstranění podkladů nebo krytů strojně plochy přes 50 m2 do 200 m2 s přemístěním hmot na skládku na vzdálenost do 20 m nebo s naložením na dopravní prostředek živičných, o tl. vrstvy 100 mm (5,934m3) 
Komunikace KSÚS</t>
  </si>
  <si>
    <t>Frézování živičného podkladu nebo krytu s naložením na dopravní prostředek plochy do 500 m2 bez překážek v trase pruhu šířky přes 0,5 m do 1 m, tloušťky vrstvy 50 mm (2,967m3) 
Komunikace KSÚS</t>
  </si>
  <si>
    <t>1*1,5=1,500 [A]</t>
  </si>
  <si>
    <t>2*1,5=3,000 [A]</t>
  </si>
  <si>
    <t>(1+2)*1,5=4,500 [A]</t>
  </si>
  <si>
    <t>((2,25*29+3,93+3,69+3,18+3,60)*2,0 výkop - 59,34*0,6 vozovka) * 0,6 =74,218 [A]</t>
  </si>
  <si>
    <t>74,218/2=37,109 [A]</t>
  </si>
  <si>
    <t>((2,25*29+3,93+3,69+3,18+3,60)*2,0 výkop - 59,34*0,6 vozovka) * 0,4 =49,478 [A]</t>
  </si>
  <si>
    <t>49,478/2=24,739 [A]</t>
  </si>
  <si>
    <t>(1,5*4*2)*29+8,86*2+8,37*2+7,36*2+8,20*2 =413,580 [A]</t>
  </si>
  <si>
    <t>74,218+49,478=123,696 [A]</t>
  </si>
  <si>
    <t>((74,218+49,478) výkop - 29,759 zásyp zeminou) + (8,901+17,802+5,934+2,967 konstrukce vozovky) =129,541 [A]</t>
  </si>
  <si>
    <t>((74,218+49,478) výkop - 29,759 zásyp zeminou) * 2,0 =187,874 [A]</t>
  </si>
  <si>
    <t>((74,218+49,478) výkop - (1,665 podsyp + 5,313 obsyp + (3,14*0,016*0,016*18,5) potrubí)) - 29,759 zemina =86,944 [B]</t>
  </si>
  <si>
    <t>86,944*1,85=160,846 [A]</t>
  </si>
  <si>
    <t>((74,218+49,478) výkop - (1,665 podsyp + 5,313 obsyp + (3,14*0,016*0,016*18,5) potrubí)) *0,255 =29,759 [A]</t>
  </si>
  <si>
    <t>18,50*0,9*0,32 -(3,14*0,016*0,016*18,50 potrubí) =5,313 [B]</t>
  </si>
  <si>
    <t>5,313*2,075=11,024 [A]</t>
  </si>
  <si>
    <t>((74,218+49,478) výkop - 29,759 zásyp zeminou) =93,937 [A]</t>
  </si>
  <si>
    <t>18,50*0,9*0,1 =1,665 [B]</t>
  </si>
  <si>
    <t>Výřez nebo výsek na potrubí z trub litinových tlakových nebo plasických hmot do DN 80 
37x přepojení přípojky</t>
  </si>
  <si>
    <t>Montáž vodovodního potrubí z plastů v otevřeném výkopu z polyetylenu PE 100 svařovaných elektrotvarovkou SDR 11/PN16 D 32 x 3,0 mm</t>
  </si>
  <si>
    <t>Montáž tvarovek na vodovodním plastovém potrubí z polyetylenu PE 100 elektrotvarovek SDR 11/PN16 kolen 22 st. nebo 45 st. d 32</t>
  </si>
  <si>
    <t>Montáž vodovodních armatur na potrubí ventilů hlavních pro přípojky DN 32</t>
  </si>
  <si>
    <t>1,3*37=48,100 [A]</t>
  </si>
  <si>
    <t>14+19+1+2+1=37,000 [A]</t>
  </si>
  <si>
    <t>ISIFLO spojka redukovaná T-101 2.1.101.3225, d32/25 PN16, AVK</t>
  </si>
  <si>
    <t>ISIFLO spojka speciální T-100 2.1.100.3432, d34/32 PN16, AVK</t>
  </si>
  <si>
    <t>ISIFLO spojka redukovaná T-101 2.1.101.4032, d40/32 PN16, AVK</t>
  </si>
  <si>
    <t>Montáž vodovodních armatur na potrubí DN 125</t>
  </si>
  <si>
    <t>Navrtávací pas HACOM 3350, DN125/1 1/4“ PN16, Hawle</t>
  </si>
  <si>
    <t>3,88+4,82+2,64+5,04+4,00+6,00*11+7,36+4,50*4+3,43+6,24+3,68+3,84+4,28+3,52+2,91=139,640 [A]</t>
  </si>
  <si>
    <t>0,5*37=18,500 [A]</t>
  </si>
  <si>
    <t>13,0548+7,59552 asfaltová konstrukce vozovky =20,650 [A]</t>
  </si>
  <si>
    <t>17,802+26,1096 šterková konstrukce vozovky =43,912 [A]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</si>
</sst>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35" borderId="10" xfId="0" applyNumberFormat="1" applyFill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5"/>
      <c r="B1" s="1"/>
      <c r="C1" s="1"/>
      <c r="D1" s="1"/>
      <c r="E1" s="1"/>
    </row>
    <row r="2" spans="1:5" ht="12.75" customHeight="1">
      <c r="A2" s="35"/>
      <c r="B2" s="36" t="s">
        <v>0</v>
      </c>
      <c r="C2" s="1"/>
      <c r="D2" s="1"/>
      <c r="E2" s="1"/>
    </row>
    <row r="3" spans="1:5" ht="19.5" customHeight="1">
      <c r="A3" s="35"/>
      <c r="B3" s="35"/>
      <c r="C3" s="1"/>
      <c r="D3" s="1"/>
      <c r="E3" s="1"/>
    </row>
    <row r="4" spans="1:5" ht="19.5" customHeight="1">
      <c r="A4" s="1"/>
      <c r="B4" s="37" t="s">
        <v>1</v>
      </c>
      <c r="C4" s="35"/>
      <c r="D4" s="35"/>
      <c r="E4" s="1"/>
    </row>
    <row r="5" spans="1:5" ht="12.75" customHeight="1">
      <c r="A5" s="1"/>
      <c r="B5" s="35" t="s">
        <v>2</v>
      </c>
      <c r="C5" s="35"/>
      <c r="D5" s="35"/>
      <c r="E5" s="1"/>
    </row>
    <row r="6" spans="1:5" ht="12.75" customHeight="1">
      <c r="A6" s="1"/>
      <c r="B6" s="3" t="s">
        <v>3</v>
      </c>
      <c r="C6" s="6">
        <f>SUM(C10:C16)</f>
        <v>0</v>
      </c>
      <c r="D6" s="1"/>
      <c r="E6" s="1"/>
    </row>
    <row r="7" spans="1:5" ht="12.75" customHeight="1">
      <c r="A7" s="1"/>
      <c r="B7" s="3" t="s">
        <v>4</v>
      </c>
      <c r="C7" s="6">
        <f>SUM(E10:E16)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VRN!I3</f>
        <v>0</v>
      </c>
      <c r="D10" s="16">
        <f>VRN!O2</f>
        <v>0</v>
      </c>
      <c r="E10" s="16">
        <f aca="true" t="shared" si="0" ref="E10:E16">C10+D10</f>
        <v>0</v>
      </c>
    </row>
    <row r="11" spans="1:5" ht="12.75" customHeight="1">
      <c r="A11" s="15" t="s">
        <v>92</v>
      </c>
      <c r="B11" s="15" t="s">
        <v>93</v>
      </c>
      <c r="C11" s="16">
        <f>'SO 01.1'!I3</f>
        <v>0</v>
      </c>
      <c r="D11" s="16">
        <f>'SO 01.1'!O2</f>
        <v>0</v>
      </c>
      <c r="E11" s="16">
        <f t="shared" si="0"/>
        <v>0</v>
      </c>
    </row>
    <row r="12" spans="1:5" ht="12.75" customHeight="1">
      <c r="A12" s="15" t="s">
        <v>1279</v>
      </c>
      <c r="B12" s="15" t="s">
        <v>1280</v>
      </c>
      <c r="C12" s="16">
        <f>'SO 01.2'!I3</f>
        <v>0</v>
      </c>
      <c r="D12" s="16">
        <f>'SO 01.2'!O2</f>
        <v>0</v>
      </c>
      <c r="E12" s="16">
        <f t="shared" si="0"/>
        <v>0</v>
      </c>
    </row>
    <row r="13" spans="1:5" ht="12.75" customHeight="1">
      <c r="A13" s="15" t="s">
        <v>1478</v>
      </c>
      <c r="B13" s="15" t="s">
        <v>1479</v>
      </c>
      <c r="C13" s="16">
        <f>'SO 02'!I3</f>
        <v>0</v>
      </c>
      <c r="D13" s="16">
        <f>'SO 02'!O2</f>
        <v>0</v>
      </c>
      <c r="E13" s="16">
        <f t="shared" si="0"/>
        <v>0</v>
      </c>
    </row>
    <row r="14" spans="1:5" ht="12.75" customHeight="1">
      <c r="A14" s="15" t="s">
        <v>1636</v>
      </c>
      <c r="B14" s="15" t="s">
        <v>1637</v>
      </c>
      <c r="C14" s="16">
        <f>'SO 03'!I3</f>
        <v>0</v>
      </c>
      <c r="D14" s="16">
        <f>'SO 03'!O2</f>
        <v>0</v>
      </c>
      <c r="E14" s="16">
        <f t="shared" si="0"/>
        <v>0</v>
      </c>
    </row>
    <row r="15" spans="1:5" ht="12.75" customHeight="1">
      <c r="A15" s="15" t="s">
        <v>1712</v>
      </c>
      <c r="B15" s="15" t="s">
        <v>1713</v>
      </c>
      <c r="C15" s="16">
        <f>'SO 04'!I3</f>
        <v>0</v>
      </c>
      <c r="D15" s="16">
        <f>'SO 04'!O2</f>
        <v>0</v>
      </c>
      <c r="E15" s="16">
        <f t="shared" si="0"/>
        <v>0</v>
      </c>
    </row>
    <row r="16" spans="1:5" ht="12.75" customHeight="1">
      <c r="A16" s="15" t="s">
        <v>1798</v>
      </c>
      <c r="B16" s="15" t="s">
        <v>1799</v>
      </c>
      <c r="C16" s="16">
        <f>'SO 05'!I3</f>
        <v>0</v>
      </c>
      <c r="D16" s="16">
        <f>'SO 05'!O2</f>
        <v>0</v>
      </c>
      <c r="E16" s="16">
        <f t="shared" si="0"/>
        <v>0</v>
      </c>
    </row>
  </sheetData>
  <sheetProtection password="FC8D"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8" t="s">
        <v>14</v>
      </c>
      <c r="D3" s="35"/>
      <c r="E3" s="10" t="s">
        <v>15</v>
      </c>
      <c r="F3" s="1"/>
      <c r="G3" s="8"/>
      <c r="H3" s="7" t="s">
        <v>23</v>
      </c>
      <c r="I3" s="32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9" t="s">
        <v>23</v>
      </c>
      <c r="D4" s="40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1" t="s">
        <v>25</v>
      </c>
      <c r="B5" s="41" t="s">
        <v>27</v>
      </c>
      <c r="C5" s="41" t="s">
        <v>29</v>
      </c>
      <c r="D5" s="41" t="s">
        <v>30</v>
      </c>
      <c r="E5" s="41" t="s">
        <v>31</v>
      </c>
      <c r="F5" s="41" t="s">
        <v>33</v>
      </c>
      <c r="G5" s="41" t="s">
        <v>35</v>
      </c>
      <c r="H5" s="41" t="s">
        <v>37</v>
      </c>
      <c r="I5" s="41"/>
      <c r="O5" t="s">
        <v>20</v>
      </c>
      <c r="P5" t="s">
        <v>22</v>
      </c>
    </row>
    <row r="6" spans="1:9" ht="12.75" customHeight="1">
      <c r="A6" s="41"/>
      <c r="B6" s="41"/>
      <c r="C6" s="41"/>
      <c r="D6" s="41"/>
      <c r="E6" s="41"/>
      <c r="F6" s="41"/>
      <c r="G6" s="41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0+I9+I12+I15+I18+I21+I24+I27+I30+I33+I36+I39+I42+I45+I48+I51+I54</f>
        <v>0</v>
      </c>
      <c r="R8">
        <f>0+O9+O12+O15+O18+O21+O24+O27+O30+O33+O36+O39+O42+O45+O48+O51+O54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23</v>
      </c>
      <c r="E9" s="22" t="s">
        <v>46</v>
      </c>
      <c r="F9" s="23" t="s">
        <v>47</v>
      </c>
      <c r="G9" s="24">
        <v>1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2.75">
      <c r="A10" s="27" t="s">
        <v>48</v>
      </c>
      <c r="E10" s="28" t="s">
        <v>49</v>
      </c>
    </row>
    <row r="11" spans="1:5" ht="12.75">
      <c r="A11" s="31" t="s">
        <v>50</v>
      </c>
      <c r="E11" s="30" t="s">
        <v>23</v>
      </c>
    </row>
    <row r="12" spans="1:16" ht="12.75">
      <c r="A12" s="17" t="s">
        <v>44</v>
      </c>
      <c r="B12" s="21" t="s">
        <v>22</v>
      </c>
      <c r="C12" s="21" t="s">
        <v>51</v>
      </c>
      <c r="D12" s="17" t="s">
        <v>23</v>
      </c>
      <c r="E12" s="22" t="s">
        <v>52</v>
      </c>
      <c r="F12" s="23" t="s">
        <v>47</v>
      </c>
      <c r="G12" s="24">
        <v>1</v>
      </c>
      <c r="H12" s="25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25.5">
      <c r="A13" s="27" t="s">
        <v>48</v>
      </c>
      <c r="E13" s="28" t="s">
        <v>53</v>
      </c>
    </row>
    <row r="14" spans="1:5" ht="12.75">
      <c r="A14" s="31" t="s">
        <v>50</v>
      </c>
      <c r="E14" s="30" t="s">
        <v>23</v>
      </c>
    </row>
    <row r="15" spans="1:16" ht="12.75">
      <c r="A15" s="17" t="s">
        <v>44</v>
      </c>
      <c r="B15" s="21" t="s">
        <v>21</v>
      </c>
      <c r="C15" s="21" t="s">
        <v>54</v>
      </c>
      <c r="D15" s="17" t="s">
        <v>23</v>
      </c>
      <c r="E15" s="22" t="s">
        <v>55</v>
      </c>
      <c r="F15" s="23" t="s">
        <v>47</v>
      </c>
      <c r="G15" s="24">
        <v>1</v>
      </c>
      <c r="H15" s="25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12.75">
      <c r="A16" s="27" t="s">
        <v>48</v>
      </c>
      <c r="E16" s="28" t="s">
        <v>49</v>
      </c>
    </row>
    <row r="17" spans="1:5" ht="12.75">
      <c r="A17" s="31" t="s">
        <v>50</v>
      </c>
      <c r="E17" s="30" t="s">
        <v>23</v>
      </c>
    </row>
    <row r="18" spans="1:16" ht="12.75">
      <c r="A18" s="17" t="s">
        <v>44</v>
      </c>
      <c r="B18" s="21" t="s">
        <v>32</v>
      </c>
      <c r="C18" s="21" t="s">
        <v>56</v>
      </c>
      <c r="D18" s="17" t="s">
        <v>23</v>
      </c>
      <c r="E18" s="22" t="s">
        <v>57</v>
      </c>
      <c r="F18" s="23" t="s">
        <v>47</v>
      </c>
      <c r="G18" s="24">
        <v>1</v>
      </c>
      <c r="H18" s="25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12.75">
      <c r="A19" s="27" t="s">
        <v>48</v>
      </c>
      <c r="E19" s="28" t="s">
        <v>49</v>
      </c>
    </row>
    <row r="20" spans="1:5" ht="12.75">
      <c r="A20" s="31" t="s">
        <v>50</v>
      </c>
      <c r="E20" s="30" t="s">
        <v>23</v>
      </c>
    </row>
    <row r="21" spans="1:16" ht="12.75">
      <c r="A21" s="17" t="s">
        <v>44</v>
      </c>
      <c r="B21" s="21" t="s">
        <v>34</v>
      </c>
      <c r="C21" s="21" t="s">
        <v>58</v>
      </c>
      <c r="D21" s="17" t="s">
        <v>23</v>
      </c>
      <c r="E21" s="22" t="s">
        <v>59</v>
      </c>
      <c r="F21" s="23" t="s">
        <v>47</v>
      </c>
      <c r="G21" s="24">
        <v>1</v>
      </c>
      <c r="H21" s="25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7" t="s">
        <v>48</v>
      </c>
      <c r="E22" s="28" t="s">
        <v>49</v>
      </c>
    </row>
    <row r="23" spans="1:5" ht="12.75">
      <c r="A23" s="31" t="s">
        <v>50</v>
      </c>
      <c r="E23" s="30" t="s">
        <v>23</v>
      </c>
    </row>
    <row r="24" spans="1:16" ht="25.5">
      <c r="A24" s="17" t="s">
        <v>44</v>
      </c>
      <c r="B24" s="21" t="s">
        <v>36</v>
      </c>
      <c r="C24" s="21" t="s">
        <v>60</v>
      </c>
      <c r="D24" s="17" t="s">
        <v>23</v>
      </c>
      <c r="E24" s="22" t="s">
        <v>61</v>
      </c>
      <c r="F24" s="23" t="s">
        <v>47</v>
      </c>
      <c r="G24" s="24">
        <v>1</v>
      </c>
      <c r="H24" s="25">
        <v>0</v>
      </c>
      <c r="I24" s="26">
        <f>ROUND(ROUND(H24,2)*ROUND(G24,3),2)</f>
        <v>0</v>
      </c>
      <c r="O24">
        <f>(I24*21)/100</f>
        <v>0</v>
      </c>
      <c r="P24" t="s">
        <v>22</v>
      </c>
    </row>
    <row r="25" spans="1:5" ht="12.75">
      <c r="A25" s="27" t="s">
        <v>48</v>
      </c>
      <c r="E25" s="28" t="s">
        <v>49</v>
      </c>
    </row>
    <row r="26" spans="1:5" ht="12.75">
      <c r="A26" s="31" t="s">
        <v>50</v>
      </c>
      <c r="E26" s="30" t="s">
        <v>23</v>
      </c>
    </row>
    <row r="27" spans="1:16" ht="12.75">
      <c r="A27" s="17" t="s">
        <v>44</v>
      </c>
      <c r="B27" s="21" t="s">
        <v>62</v>
      </c>
      <c r="C27" s="21" t="s">
        <v>63</v>
      </c>
      <c r="D27" s="17" t="s">
        <v>23</v>
      </c>
      <c r="E27" s="22" t="s">
        <v>64</v>
      </c>
      <c r="F27" s="23" t="s">
        <v>47</v>
      </c>
      <c r="G27" s="24">
        <v>1</v>
      </c>
      <c r="H27" s="25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12.75">
      <c r="A28" s="27" t="s">
        <v>48</v>
      </c>
      <c r="E28" s="28" t="s">
        <v>49</v>
      </c>
    </row>
    <row r="29" spans="1:5" ht="12.75">
      <c r="A29" s="31" t="s">
        <v>50</v>
      </c>
      <c r="E29" s="30" t="s">
        <v>23</v>
      </c>
    </row>
    <row r="30" spans="1:16" ht="12.75">
      <c r="A30" s="17" t="s">
        <v>44</v>
      </c>
      <c r="B30" s="21" t="s">
        <v>65</v>
      </c>
      <c r="C30" s="21" t="s">
        <v>66</v>
      </c>
      <c r="D30" s="17" t="s">
        <v>23</v>
      </c>
      <c r="E30" s="22" t="s">
        <v>67</v>
      </c>
      <c r="F30" s="23" t="s">
        <v>47</v>
      </c>
      <c r="G30" s="24">
        <v>1</v>
      </c>
      <c r="H30" s="25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7" t="s">
        <v>48</v>
      </c>
      <c r="E31" s="28" t="s">
        <v>49</v>
      </c>
    </row>
    <row r="32" spans="1:5" ht="12.75">
      <c r="A32" s="31" t="s">
        <v>50</v>
      </c>
      <c r="E32" s="30" t="s">
        <v>23</v>
      </c>
    </row>
    <row r="33" spans="1:16" ht="12.75">
      <c r="A33" s="17" t="s">
        <v>44</v>
      </c>
      <c r="B33" s="21" t="s">
        <v>39</v>
      </c>
      <c r="C33" s="21" t="s">
        <v>68</v>
      </c>
      <c r="D33" s="17" t="s">
        <v>23</v>
      </c>
      <c r="E33" s="22" t="s">
        <v>69</v>
      </c>
      <c r="F33" s="23" t="s">
        <v>47</v>
      </c>
      <c r="G33" s="24">
        <v>1</v>
      </c>
      <c r="H33" s="25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7" t="s">
        <v>48</v>
      </c>
      <c r="E34" s="28" t="s">
        <v>49</v>
      </c>
    </row>
    <row r="35" spans="1:5" ht="12.75">
      <c r="A35" s="31" t="s">
        <v>50</v>
      </c>
      <c r="E35" s="30" t="s">
        <v>23</v>
      </c>
    </row>
    <row r="36" spans="1:16" ht="12.75">
      <c r="A36" s="17" t="s">
        <v>44</v>
      </c>
      <c r="B36" s="21" t="s">
        <v>41</v>
      </c>
      <c r="C36" s="21" t="s">
        <v>70</v>
      </c>
      <c r="D36" s="17" t="s">
        <v>23</v>
      </c>
      <c r="E36" s="22" t="s">
        <v>71</v>
      </c>
      <c r="F36" s="23" t="s">
        <v>47</v>
      </c>
      <c r="G36" s="24">
        <v>1</v>
      </c>
      <c r="H36" s="25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12.75">
      <c r="A37" s="27" t="s">
        <v>48</v>
      </c>
      <c r="E37" s="28" t="s">
        <v>49</v>
      </c>
    </row>
    <row r="38" spans="1:5" ht="12.75">
      <c r="A38" s="31" t="s">
        <v>50</v>
      </c>
      <c r="E38" s="30" t="s">
        <v>23</v>
      </c>
    </row>
    <row r="39" spans="1:16" ht="12.75">
      <c r="A39" s="17" t="s">
        <v>44</v>
      </c>
      <c r="B39" s="21" t="s">
        <v>72</v>
      </c>
      <c r="C39" s="21" t="s">
        <v>73</v>
      </c>
      <c r="D39" s="17" t="s">
        <v>23</v>
      </c>
      <c r="E39" s="22" t="s">
        <v>74</v>
      </c>
      <c r="F39" s="23" t="s">
        <v>47</v>
      </c>
      <c r="G39" s="24">
        <v>1</v>
      </c>
      <c r="H39" s="25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12.75">
      <c r="A40" s="27" t="s">
        <v>48</v>
      </c>
      <c r="E40" s="28" t="s">
        <v>49</v>
      </c>
    </row>
    <row r="41" spans="1:5" ht="12.75">
      <c r="A41" s="31" t="s">
        <v>50</v>
      </c>
      <c r="E41" s="30" t="s">
        <v>23</v>
      </c>
    </row>
    <row r="42" spans="1:16" ht="12.75">
      <c r="A42" s="17" t="s">
        <v>44</v>
      </c>
      <c r="B42" s="21" t="s">
        <v>75</v>
      </c>
      <c r="C42" s="21" t="s">
        <v>76</v>
      </c>
      <c r="D42" s="17" t="s">
        <v>23</v>
      </c>
      <c r="E42" s="22" t="s">
        <v>77</v>
      </c>
      <c r="F42" s="23" t="s">
        <v>47</v>
      </c>
      <c r="G42" s="24">
        <v>1</v>
      </c>
      <c r="H42" s="25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7" t="s">
        <v>48</v>
      </c>
      <c r="E43" s="28" t="s">
        <v>49</v>
      </c>
    </row>
    <row r="44" spans="1:5" ht="12.75">
      <c r="A44" s="31" t="s">
        <v>50</v>
      </c>
      <c r="E44" s="30" t="s">
        <v>23</v>
      </c>
    </row>
    <row r="45" spans="1:16" ht="12.75">
      <c r="A45" s="17" t="s">
        <v>44</v>
      </c>
      <c r="B45" s="21" t="s">
        <v>78</v>
      </c>
      <c r="C45" s="21" t="s">
        <v>79</v>
      </c>
      <c r="D45" s="17" t="s">
        <v>23</v>
      </c>
      <c r="E45" s="22" t="s">
        <v>80</v>
      </c>
      <c r="F45" s="23" t="s">
        <v>47</v>
      </c>
      <c r="G45" s="24">
        <v>1</v>
      </c>
      <c r="H45" s="25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12.75">
      <c r="A46" s="27" t="s">
        <v>48</v>
      </c>
      <c r="E46" s="28" t="s">
        <v>49</v>
      </c>
    </row>
    <row r="47" spans="1:5" ht="12.75">
      <c r="A47" s="31" t="s">
        <v>50</v>
      </c>
      <c r="E47" s="30" t="s">
        <v>23</v>
      </c>
    </row>
    <row r="48" spans="1:16" ht="12.75">
      <c r="A48" s="17" t="s">
        <v>44</v>
      </c>
      <c r="B48" s="21" t="s">
        <v>81</v>
      </c>
      <c r="C48" s="21" t="s">
        <v>82</v>
      </c>
      <c r="D48" s="17" t="s">
        <v>23</v>
      </c>
      <c r="E48" s="22" t="s">
        <v>83</v>
      </c>
      <c r="F48" s="23" t="s">
        <v>47</v>
      </c>
      <c r="G48" s="24">
        <v>1</v>
      </c>
      <c r="H48" s="25">
        <v>0</v>
      </c>
      <c r="I48" s="26">
        <f>ROUND(ROUND(H48,2)*ROUND(G48,3),2)</f>
        <v>0</v>
      </c>
      <c r="O48">
        <f>(I48*21)/100</f>
        <v>0</v>
      </c>
      <c r="P48" t="s">
        <v>22</v>
      </c>
    </row>
    <row r="49" spans="1:5" ht="12.75">
      <c r="A49" s="27" t="s">
        <v>48</v>
      </c>
      <c r="E49" s="28" t="s">
        <v>49</v>
      </c>
    </row>
    <row r="50" spans="1:5" ht="12.75">
      <c r="A50" s="31" t="s">
        <v>50</v>
      </c>
      <c r="E50" s="30" t="s">
        <v>23</v>
      </c>
    </row>
    <row r="51" spans="1:16" ht="12.75">
      <c r="A51" s="17" t="s">
        <v>44</v>
      </c>
      <c r="B51" s="21" t="s">
        <v>84</v>
      </c>
      <c r="C51" s="21" t="s">
        <v>85</v>
      </c>
      <c r="D51" s="17" t="s">
        <v>23</v>
      </c>
      <c r="E51" s="22" t="s">
        <v>86</v>
      </c>
      <c r="F51" s="23" t="s">
        <v>47</v>
      </c>
      <c r="G51" s="24">
        <v>1</v>
      </c>
      <c r="H51" s="25">
        <v>0</v>
      </c>
      <c r="I51" s="26">
        <f>ROUND(ROUND(H51,2)*ROUND(G51,3),2)</f>
        <v>0</v>
      </c>
      <c r="O51">
        <f>(I51*21)/100</f>
        <v>0</v>
      </c>
      <c r="P51" t="s">
        <v>22</v>
      </c>
    </row>
    <row r="52" spans="1:5" ht="12.75">
      <c r="A52" s="27" t="s">
        <v>48</v>
      </c>
      <c r="E52" s="28" t="s">
        <v>87</v>
      </c>
    </row>
    <row r="53" spans="1:5" ht="12.75">
      <c r="A53" s="31" t="s">
        <v>50</v>
      </c>
      <c r="E53" s="30" t="s">
        <v>23</v>
      </c>
    </row>
    <row r="54" spans="1:16" ht="12.75">
      <c r="A54" s="17" t="s">
        <v>44</v>
      </c>
      <c r="B54" s="21" t="s">
        <v>88</v>
      </c>
      <c r="C54" s="21" t="s">
        <v>89</v>
      </c>
      <c r="D54" s="17" t="s">
        <v>23</v>
      </c>
      <c r="E54" s="22" t="s">
        <v>90</v>
      </c>
      <c r="F54" s="23" t="s">
        <v>47</v>
      </c>
      <c r="G54" s="24">
        <v>1</v>
      </c>
      <c r="H54" s="25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25.5">
      <c r="A55" s="27" t="s">
        <v>48</v>
      </c>
      <c r="E55" s="28" t="s">
        <v>91</v>
      </c>
    </row>
    <row r="56" spans="1:5" ht="12.75">
      <c r="A56" s="29" t="s">
        <v>50</v>
      </c>
      <c r="E56" s="30" t="s">
        <v>23</v>
      </c>
    </row>
  </sheetData>
  <sheetProtection password="FC8D"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0+O8+O165+O172+O191+O216+O340+O413+O852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8" t="s">
        <v>14</v>
      </c>
      <c r="D3" s="35"/>
      <c r="E3" s="10" t="s">
        <v>15</v>
      </c>
      <c r="F3" s="1"/>
      <c r="G3" s="8"/>
      <c r="H3" s="7" t="s">
        <v>92</v>
      </c>
      <c r="I3" s="32">
        <f>0+I8+I165+I172+I191+I216+I340+I413+I852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9" t="s">
        <v>92</v>
      </c>
      <c r="D4" s="40"/>
      <c r="E4" s="13" t="s">
        <v>93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1" t="s">
        <v>25</v>
      </c>
      <c r="B5" s="41" t="s">
        <v>27</v>
      </c>
      <c r="C5" s="41" t="s">
        <v>29</v>
      </c>
      <c r="D5" s="41" t="s">
        <v>30</v>
      </c>
      <c r="E5" s="41" t="s">
        <v>31</v>
      </c>
      <c r="F5" s="41" t="s">
        <v>33</v>
      </c>
      <c r="G5" s="41" t="s">
        <v>35</v>
      </c>
      <c r="H5" s="41" t="s">
        <v>37</v>
      </c>
      <c r="I5" s="41"/>
      <c r="O5" t="s">
        <v>20</v>
      </c>
      <c r="P5" t="s">
        <v>22</v>
      </c>
    </row>
    <row r="6" spans="1:9" ht="12.75" customHeight="1">
      <c r="A6" s="41"/>
      <c r="B6" s="41"/>
      <c r="C6" s="41"/>
      <c r="D6" s="41"/>
      <c r="E6" s="41"/>
      <c r="F6" s="41"/>
      <c r="G6" s="41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28</v>
      </c>
      <c r="D8" s="14"/>
      <c r="E8" s="19" t="s">
        <v>80</v>
      </c>
      <c r="F8" s="14"/>
      <c r="G8" s="14"/>
      <c r="H8" s="14"/>
      <c r="I8" s="20">
        <f>0+Q8</f>
        <v>0</v>
      </c>
      <c r="O8">
        <f>0+R8</f>
        <v>0</v>
      </c>
      <c r="Q8">
        <f>0+I9+I12+I15+I18+I21+I24+I27+I30+I33+I36+I39+I42+I45+I48+I51+I54+I57+I60+I63+I66+I69+I72+I75+I78+I81+I84+I87+I90+I93+I96+I99+I102+I105+I108+I111+I114+I117+I120+I123+I126+I129+I132+I135+I138+I141+I144+I147+I150+I153+I156+I159+I162</f>
        <v>0</v>
      </c>
      <c r="R8">
        <f>0+O9+O12+O15+O18+O21+O24+O27+O30+O33+O36+O39+O42+O45+O48+O51+O54+O57+O60+O63+O66+O69+O72+O75+O78+O81+O84+O87+O90+O93+O96+O99+O102+O105+O108+O111+O114+O117+O120+O123+O126+O129+O132+O135+O138+O141+O144+O147+O150+O153+O156+O159+O162</f>
        <v>0</v>
      </c>
    </row>
    <row r="9" spans="1:16" ht="25.5">
      <c r="A9" s="17" t="s">
        <v>44</v>
      </c>
      <c r="B9" s="21" t="s">
        <v>28</v>
      </c>
      <c r="C9" s="21" t="s">
        <v>94</v>
      </c>
      <c r="D9" s="17" t="s">
        <v>23</v>
      </c>
      <c r="E9" s="22" t="s">
        <v>95</v>
      </c>
      <c r="F9" s="23" t="s">
        <v>96</v>
      </c>
      <c r="G9" s="24">
        <v>14.94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76.5">
      <c r="A10" s="27" t="s">
        <v>48</v>
      </c>
      <c r="E10" s="28" t="s">
        <v>97</v>
      </c>
    </row>
    <row r="11" spans="1:5" ht="12.75">
      <c r="A11" s="31" t="s">
        <v>50</v>
      </c>
      <c r="E11" s="30" t="s">
        <v>98</v>
      </c>
    </row>
    <row r="12" spans="1:16" ht="12.75">
      <c r="A12" s="17" t="s">
        <v>44</v>
      </c>
      <c r="B12" s="21" t="s">
        <v>22</v>
      </c>
      <c r="C12" s="21" t="s">
        <v>99</v>
      </c>
      <c r="D12" s="17" t="s">
        <v>23</v>
      </c>
      <c r="E12" s="22" t="s">
        <v>100</v>
      </c>
      <c r="F12" s="23" t="s">
        <v>96</v>
      </c>
      <c r="G12" s="24">
        <v>11.49</v>
      </c>
      <c r="H12" s="25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63.75">
      <c r="A13" s="27" t="s">
        <v>48</v>
      </c>
      <c r="E13" s="28" t="s">
        <v>101</v>
      </c>
    </row>
    <row r="14" spans="1:5" ht="12.75">
      <c r="A14" s="31" t="s">
        <v>50</v>
      </c>
      <c r="E14" s="30" t="s">
        <v>23</v>
      </c>
    </row>
    <row r="15" spans="1:16" ht="12.75">
      <c r="A15" s="17" t="s">
        <v>44</v>
      </c>
      <c r="B15" s="21" t="s">
        <v>21</v>
      </c>
      <c r="C15" s="21" t="s">
        <v>102</v>
      </c>
      <c r="D15" s="17" t="s">
        <v>23</v>
      </c>
      <c r="E15" s="22" t="s">
        <v>103</v>
      </c>
      <c r="F15" s="23" t="s">
        <v>96</v>
      </c>
      <c r="G15" s="24">
        <v>565.96</v>
      </c>
      <c r="H15" s="25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63.75">
      <c r="A16" s="27" t="s">
        <v>48</v>
      </c>
      <c r="E16" s="28" t="s">
        <v>104</v>
      </c>
    </row>
    <row r="17" spans="1:5" ht="12.75">
      <c r="A17" s="31" t="s">
        <v>50</v>
      </c>
      <c r="E17" s="30" t="s">
        <v>105</v>
      </c>
    </row>
    <row r="18" spans="1:16" ht="12.75">
      <c r="A18" s="17" t="s">
        <v>44</v>
      </c>
      <c r="B18" s="21" t="s">
        <v>32</v>
      </c>
      <c r="C18" s="21" t="s">
        <v>106</v>
      </c>
      <c r="D18" s="17" t="s">
        <v>23</v>
      </c>
      <c r="E18" s="22" t="s">
        <v>107</v>
      </c>
      <c r="F18" s="23" t="s">
        <v>96</v>
      </c>
      <c r="G18" s="24">
        <v>565.96</v>
      </c>
      <c r="H18" s="25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51">
      <c r="A19" s="27" t="s">
        <v>48</v>
      </c>
      <c r="E19" s="28" t="s">
        <v>108</v>
      </c>
    </row>
    <row r="20" spans="1:5" ht="12.75">
      <c r="A20" s="31" t="s">
        <v>50</v>
      </c>
      <c r="E20" s="30" t="s">
        <v>105</v>
      </c>
    </row>
    <row r="21" spans="1:16" ht="12.75">
      <c r="A21" s="17" t="s">
        <v>44</v>
      </c>
      <c r="B21" s="21" t="s">
        <v>34</v>
      </c>
      <c r="C21" s="21" t="s">
        <v>109</v>
      </c>
      <c r="D21" s="17" t="s">
        <v>23</v>
      </c>
      <c r="E21" s="22" t="s">
        <v>110</v>
      </c>
      <c r="F21" s="23" t="s">
        <v>96</v>
      </c>
      <c r="G21" s="24">
        <v>18.58</v>
      </c>
      <c r="H21" s="25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51">
      <c r="A22" s="27" t="s">
        <v>48</v>
      </c>
      <c r="E22" s="28" t="s">
        <v>111</v>
      </c>
    </row>
    <row r="23" spans="1:5" ht="12.75">
      <c r="A23" s="31" t="s">
        <v>50</v>
      </c>
      <c r="E23" s="30" t="s">
        <v>23</v>
      </c>
    </row>
    <row r="24" spans="1:16" ht="12.75">
      <c r="A24" s="17" t="s">
        <v>44</v>
      </c>
      <c r="B24" s="21" t="s">
        <v>36</v>
      </c>
      <c r="C24" s="21" t="s">
        <v>112</v>
      </c>
      <c r="D24" s="17" t="s">
        <v>23</v>
      </c>
      <c r="E24" s="22" t="s">
        <v>113</v>
      </c>
      <c r="F24" s="23" t="s">
        <v>96</v>
      </c>
      <c r="G24" s="24">
        <v>14.94</v>
      </c>
      <c r="H24" s="25">
        <v>0</v>
      </c>
      <c r="I24" s="26">
        <f>ROUND(ROUND(H24,2)*ROUND(G24,3),2)</f>
        <v>0</v>
      </c>
      <c r="O24">
        <f>(I24*21)/100</f>
        <v>0</v>
      </c>
      <c r="P24" t="s">
        <v>22</v>
      </c>
    </row>
    <row r="25" spans="1:5" ht="51">
      <c r="A25" s="27" t="s">
        <v>48</v>
      </c>
      <c r="E25" s="28" t="s">
        <v>114</v>
      </c>
    </row>
    <row r="26" spans="1:5" ht="12.75">
      <c r="A26" s="31" t="s">
        <v>50</v>
      </c>
      <c r="E26" s="30" t="s">
        <v>115</v>
      </c>
    </row>
    <row r="27" spans="1:16" ht="12.75">
      <c r="A27" s="17" t="s">
        <v>44</v>
      </c>
      <c r="B27" s="21" t="s">
        <v>62</v>
      </c>
      <c r="C27" s="21" t="s">
        <v>116</v>
      </c>
      <c r="D27" s="17" t="s">
        <v>23</v>
      </c>
      <c r="E27" s="22" t="s">
        <v>117</v>
      </c>
      <c r="F27" s="23" t="s">
        <v>96</v>
      </c>
      <c r="G27" s="24">
        <v>18.58</v>
      </c>
      <c r="H27" s="25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51">
      <c r="A28" s="27" t="s">
        <v>48</v>
      </c>
      <c r="E28" s="28" t="s">
        <v>118</v>
      </c>
    </row>
    <row r="29" spans="1:5" ht="12.75">
      <c r="A29" s="31" t="s">
        <v>50</v>
      </c>
      <c r="E29" s="30" t="s">
        <v>23</v>
      </c>
    </row>
    <row r="30" spans="1:16" ht="12.75">
      <c r="A30" s="17" t="s">
        <v>44</v>
      </c>
      <c r="B30" s="21" t="s">
        <v>65</v>
      </c>
      <c r="C30" s="21" t="s">
        <v>119</v>
      </c>
      <c r="D30" s="17" t="s">
        <v>23</v>
      </c>
      <c r="E30" s="22" t="s">
        <v>120</v>
      </c>
      <c r="F30" s="23" t="s">
        <v>96</v>
      </c>
      <c r="G30" s="24">
        <v>11.49</v>
      </c>
      <c r="H30" s="25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51">
      <c r="A31" s="27" t="s">
        <v>48</v>
      </c>
      <c r="E31" s="28" t="s">
        <v>121</v>
      </c>
    </row>
    <row r="32" spans="1:5" ht="12.75">
      <c r="A32" s="31" t="s">
        <v>50</v>
      </c>
      <c r="E32" s="30" t="s">
        <v>23</v>
      </c>
    </row>
    <row r="33" spans="1:16" ht="12.75">
      <c r="A33" s="17" t="s">
        <v>44</v>
      </c>
      <c r="B33" s="21" t="s">
        <v>39</v>
      </c>
      <c r="C33" s="21" t="s">
        <v>122</v>
      </c>
      <c r="D33" s="17" t="s">
        <v>23</v>
      </c>
      <c r="E33" s="22" t="s">
        <v>123</v>
      </c>
      <c r="F33" s="23" t="s">
        <v>96</v>
      </c>
      <c r="G33" s="24">
        <v>18.58</v>
      </c>
      <c r="H33" s="25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51">
      <c r="A34" s="27" t="s">
        <v>48</v>
      </c>
      <c r="E34" s="28" t="s">
        <v>124</v>
      </c>
    </row>
    <row r="35" spans="1:5" ht="12.75">
      <c r="A35" s="31" t="s">
        <v>50</v>
      </c>
      <c r="E35" s="30" t="s">
        <v>23</v>
      </c>
    </row>
    <row r="36" spans="1:16" ht="12.75">
      <c r="A36" s="17" t="s">
        <v>44</v>
      </c>
      <c r="B36" s="21" t="s">
        <v>41</v>
      </c>
      <c r="C36" s="21" t="s">
        <v>125</v>
      </c>
      <c r="D36" s="17" t="s">
        <v>23</v>
      </c>
      <c r="E36" s="22" t="s">
        <v>126</v>
      </c>
      <c r="F36" s="23" t="s">
        <v>96</v>
      </c>
      <c r="G36" s="24">
        <v>41.85</v>
      </c>
      <c r="H36" s="25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51">
      <c r="A37" s="27" t="s">
        <v>48</v>
      </c>
      <c r="E37" s="28" t="s">
        <v>127</v>
      </c>
    </row>
    <row r="38" spans="1:5" ht="12.75">
      <c r="A38" s="31" t="s">
        <v>50</v>
      </c>
      <c r="E38" s="30" t="s">
        <v>23</v>
      </c>
    </row>
    <row r="39" spans="1:16" ht="25.5">
      <c r="A39" s="17" t="s">
        <v>44</v>
      </c>
      <c r="B39" s="21" t="s">
        <v>72</v>
      </c>
      <c r="C39" s="21" t="s">
        <v>128</v>
      </c>
      <c r="D39" s="17" t="s">
        <v>23</v>
      </c>
      <c r="E39" s="22" t="s">
        <v>129</v>
      </c>
      <c r="F39" s="23" t="s">
        <v>96</v>
      </c>
      <c r="G39" s="24">
        <v>570.26</v>
      </c>
      <c r="H39" s="25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51">
      <c r="A40" s="27" t="s">
        <v>48</v>
      </c>
      <c r="E40" s="28" t="s">
        <v>130</v>
      </c>
    </row>
    <row r="41" spans="1:5" ht="12.75">
      <c r="A41" s="31" t="s">
        <v>50</v>
      </c>
      <c r="E41" s="30" t="s">
        <v>131</v>
      </c>
    </row>
    <row r="42" spans="1:16" ht="12.75">
      <c r="A42" s="17" t="s">
        <v>44</v>
      </c>
      <c r="B42" s="21" t="s">
        <v>75</v>
      </c>
      <c r="C42" s="21" t="s">
        <v>132</v>
      </c>
      <c r="D42" s="17" t="s">
        <v>23</v>
      </c>
      <c r="E42" s="22" t="s">
        <v>133</v>
      </c>
      <c r="F42" s="23" t="s">
        <v>134</v>
      </c>
      <c r="G42" s="24">
        <v>21.5</v>
      </c>
      <c r="H42" s="25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25.5">
      <c r="A43" s="27" t="s">
        <v>48</v>
      </c>
      <c r="E43" s="28" t="s">
        <v>135</v>
      </c>
    </row>
    <row r="44" spans="1:5" ht="12.75">
      <c r="A44" s="31" t="s">
        <v>50</v>
      </c>
      <c r="E44" s="30" t="s">
        <v>136</v>
      </c>
    </row>
    <row r="45" spans="1:16" ht="12.75">
      <c r="A45" s="17" t="s">
        <v>44</v>
      </c>
      <c r="B45" s="21" t="s">
        <v>78</v>
      </c>
      <c r="C45" s="21" t="s">
        <v>137</v>
      </c>
      <c r="D45" s="17" t="s">
        <v>23</v>
      </c>
      <c r="E45" s="22" t="s">
        <v>138</v>
      </c>
      <c r="F45" s="23" t="s">
        <v>139</v>
      </c>
      <c r="G45" s="24">
        <v>100</v>
      </c>
      <c r="H45" s="25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38.25">
      <c r="A46" s="27" t="s">
        <v>48</v>
      </c>
      <c r="E46" s="28" t="s">
        <v>140</v>
      </c>
    </row>
    <row r="47" spans="1:5" ht="12.75">
      <c r="A47" s="31" t="s">
        <v>50</v>
      </c>
      <c r="E47" s="30" t="s">
        <v>23</v>
      </c>
    </row>
    <row r="48" spans="1:16" ht="12.75">
      <c r="A48" s="17" t="s">
        <v>44</v>
      </c>
      <c r="B48" s="21" t="s">
        <v>81</v>
      </c>
      <c r="C48" s="21" t="s">
        <v>141</v>
      </c>
      <c r="D48" s="17" t="s">
        <v>23</v>
      </c>
      <c r="E48" s="22" t="s">
        <v>142</v>
      </c>
      <c r="F48" s="23" t="s">
        <v>143</v>
      </c>
      <c r="G48" s="24">
        <v>100</v>
      </c>
      <c r="H48" s="25">
        <v>0</v>
      </c>
      <c r="I48" s="26">
        <f>ROUND(ROUND(H48,2)*ROUND(G48,3),2)</f>
        <v>0</v>
      </c>
      <c r="O48">
        <f>(I48*21)/100</f>
        <v>0</v>
      </c>
      <c r="P48" t="s">
        <v>22</v>
      </c>
    </row>
    <row r="49" spans="1:5" ht="38.25">
      <c r="A49" s="27" t="s">
        <v>48</v>
      </c>
      <c r="E49" s="28" t="s">
        <v>144</v>
      </c>
    </row>
    <row r="50" spans="1:5" ht="12.75">
      <c r="A50" s="31" t="s">
        <v>50</v>
      </c>
      <c r="E50" s="30" t="s">
        <v>23</v>
      </c>
    </row>
    <row r="51" spans="1:16" ht="12.75">
      <c r="A51" s="17" t="s">
        <v>44</v>
      </c>
      <c r="B51" s="21" t="s">
        <v>84</v>
      </c>
      <c r="C51" s="21" t="s">
        <v>145</v>
      </c>
      <c r="D51" s="17" t="s">
        <v>23</v>
      </c>
      <c r="E51" s="22" t="s">
        <v>146</v>
      </c>
      <c r="F51" s="23" t="s">
        <v>134</v>
      </c>
      <c r="G51" s="24">
        <v>37</v>
      </c>
      <c r="H51" s="25">
        <v>0</v>
      </c>
      <c r="I51" s="26">
        <f>ROUND(ROUND(H51,2)*ROUND(G51,3),2)</f>
        <v>0</v>
      </c>
      <c r="O51">
        <f>(I51*21)/100</f>
        <v>0</v>
      </c>
      <c r="P51" t="s">
        <v>22</v>
      </c>
    </row>
    <row r="52" spans="1:5" ht="25.5">
      <c r="A52" s="27" t="s">
        <v>48</v>
      </c>
      <c r="E52" s="28" t="s">
        <v>147</v>
      </c>
    </row>
    <row r="53" spans="1:5" ht="25.5">
      <c r="A53" s="31" t="s">
        <v>50</v>
      </c>
      <c r="E53" s="30" t="s">
        <v>148</v>
      </c>
    </row>
    <row r="54" spans="1:16" ht="12.75">
      <c r="A54" s="17" t="s">
        <v>44</v>
      </c>
      <c r="B54" s="21" t="s">
        <v>88</v>
      </c>
      <c r="C54" s="21" t="s">
        <v>149</v>
      </c>
      <c r="D54" s="17" t="s">
        <v>23</v>
      </c>
      <c r="E54" s="22" t="s">
        <v>150</v>
      </c>
      <c r="F54" s="23" t="s">
        <v>134</v>
      </c>
      <c r="G54" s="24">
        <v>67</v>
      </c>
      <c r="H54" s="25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25.5">
      <c r="A55" s="27" t="s">
        <v>48</v>
      </c>
      <c r="E55" s="28" t="s">
        <v>151</v>
      </c>
    </row>
    <row r="56" spans="1:5" ht="25.5">
      <c r="A56" s="31" t="s">
        <v>50</v>
      </c>
      <c r="E56" s="30" t="s">
        <v>152</v>
      </c>
    </row>
    <row r="57" spans="1:16" ht="12.75">
      <c r="A57" s="17" t="s">
        <v>44</v>
      </c>
      <c r="B57" s="21" t="s">
        <v>153</v>
      </c>
      <c r="C57" s="21" t="s">
        <v>154</v>
      </c>
      <c r="D57" s="17" t="s">
        <v>23</v>
      </c>
      <c r="E57" s="22" t="s">
        <v>155</v>
      </c>
      <c r="F57" s="23" t="s">
        <v>156</v>
      </c>
      <c r="G57" s="24">
        <v>186</v>
      </c>
      <c r="H57" s="25">
        <v>0</v>
      </c>
      <c r="I57" s="26">
        <f>ROUND(ROUND(H57,2)*ROUND(G57,3),2)</f>
        <v>0</v>
      </c>
      <c r="O57">
        <f>(I57*21)/100</f>
        <v>0</v>
      </c>
      <c r="P57" t="s">
        <v>22</v>
      </c>
    </row>
    <row r="58" spans="1:5" ht="25.5">
      <c r="A58" s="27" t="s">
        <v>48</v>
      </c>
      <c r="E58" s="28" t="s">
        <v>157</v>
      </c>
    </row>
    <row r="59" spans="1:5" ht="25.5">
      <c r="A59" s="31" t="s">
        <v>50</v>
      </c>
      <c r="E59" s="30" t="s">
        <v>158</v>
      </c>
    </row>
    <row r="60" spans="1:16" ht="12.75">
      <c r="A60" s="17" t="s">
        <v>44</v>
      </c>
      <c r="B60" s="21" t="s">
        <v>159</v>
      </c>
      <c r="C60" s="21" t="s">
        <v>160</v>
      </c>
      <c r="D60" s="17" t="s">
        <v>23</v>
      </c>
      <c r="E60" s="22" t="s">
        <v>161</v>
      </c>
      <c r="F60" s="23" t="s">
        <v>156</v>
      </c>
      <c r="G60" s="24">
        <v>13.5</v>
      </c>
      <c r="H60" s="25">
        <v>0</v>
      </c>
      <c r="I60" s="26">
        <f>ROUND(ROUND(H60,2)*ROUND(G60,3),2)</f>
        <v>0</v>
      </c>
      <c r="O60">
        <f>(I60*21)/100</f>
        <v>0</v>
      </c>
      <c r="P60" t="s">
        <v>22</v>
      </c>
    </row>
    <row r="61" spans="1:5" ht="25.5">
      <c r="A61" s="27" t="s">
        <v>48</v>
      </c>
      <c r="E61" s="28" t="s">
        <v>162</v>
      </c>
    </row>
    <row r="62" spans="1:5" ht="12.75">
      <c r="A62" s="31" t="s">
        <v>50</v>
      </c>
      <c r="E62" s="30" t="s">
        <v>163</v>
      </c>
    </row>
    <row r="63" spans="1:16" ht="12.75">
      <c r="A63" s="17" t="s">
        <v>44</v>
      </c>
      <c r="B63" s="21" t="s">
        <v>164</v>
      </c>
      <c r="C63" s="21" t="s">
        <v>165</v>
      </c>
      <c r="D63" s="17" t="s">
        <v>23</v>
      </c>
      <c r="E63" s="22" t="s">
        <v>166</v>
      </c>
      <c r="F63" s="23" t="s">
        <v>156</v>
      </c>
      <c r="G63" s="24">
        <v>20.25</v>
      </c>
      <c r="H63" s="25">
        <v>0</v>
      </c>
      <c r="I63" s="26">
        <f>ROUND(ROUND(H63,2)*ROUND(G63,3),2)</f>
        <v>0</v>
      </c>
      <c r="O63">
        <f>(I63*21)/100</f>
        <v>0</v>
      </c>
      <c r="P63" t="s">
        <v>22</v>
      </c>
    </row>
    <row r="64" spans="1:5" ht="38.25">
      <c r="A64" s="27" t="s">
        <v>48</v>
      </c>
      <c r="E64" s="28" t="s">
        <v>167</v>
      </c>
    </row>
    <row r="65" spans="1:5" ht="12.75">
      <c r="A65" s="31" t="s">
        <v>50</v>
      </c>
      <c r="E65" s="30" t="s">
        <v>168</v>
      </c>
    </row>
    <row r="66" spans="1:16" ht="12.75">
      <c r="A66" s="17" t="s">
        <v>44</v>
      </c>
      <c r="B66" s="21" t="s">
        <v>169</v>
      </c>
      <c r="C66" s="21" t="s">
        <v>170</v>
      </c>
      <c r="D66" s="17" t="s">
        <v>23</v>
      </c>
      <c r="E66" s="22" t="s">
        <v>171</v>
      </c>
      <c r="F66" s="23" t="s">
        <v>156</v>
      </c>
      <c r="G66" s="24">
        <v>7.114</v>
      </c>
      <c r="H66" s="25">
        <v>0</v>
      </c>
      <c r="I66" s="26">
        <f>ROUND(ROUND(H66,2)*ROUND(G66,3),2)</f>
        <v>0</v>
      </c>
      <c r="O66">
        <f>(I66*21)/100</f>
        <v>0</v>
      </c>
      <c r="P66" t="s">
        <v>22</v>
      </c>
    </row>
    <row r="67" spans="1:5" ht="25.5">
      <c r="A67" s="27" t="s">
        <v>48</v>
      </c>
      <c r="E67" s="28" t="s">
        <v>172</v>
      </c>
    </row>
    <row r="68" spans="1:5" ht="63.75">
      <c r="A68" s="31" t="s">
        <v>50</v>
      </c>
      <c r="E68" s="30" t="s">
        <v>173</v>
      </c>
    </row>
    <row r="69" spans="1:16" ht="12.75">
      <c r="A69" s="17" t="s">
        <v>44</v>
      </c>
      <c r="B69" s="21" t="s">
        <v>174</v>
      </c>
      <c r="C69" s="21" t="s">
        <v>175</v>
      </c>
      <c r="D69" s="17" t="s">
        <v>23</v>
      </c>
      <c r="E69" s="22" t="s">
        <v>176</v>
      </c>
      <c r="F69" s="23" t="s">
        <v>156</v>
      </c>
      <c r="G69" s="24">
        <v>13.682</v>
      </c>
      <c r="H69" s="25">
        <v>0</v>
      </c>
      <c r="I69" s="26">
        <f>ROUND(ROUND(H69,2)*ROUND(G69,3),2)</f>
        <v>0</v>
      </c>
      <c r="O69">
        <f>(I69*21)/100</f>
        <v>0</v>
      </c>
      <c r="P69" t="s">
        <v>22</v>
      </c>
    </row>
    <row r="70" spans="1:5" ht="38.25">
      <c r="A70" s="27" t="s">
        <v>48</v>
      </c>
      <c r="E70" s="28" t="s">
        <v>177</v>
      </c>
    </row>
    <row r="71" spans="1:5" ht="12.75">
      <c r="A71" s="31" t="s">
        <v>50</v>
      </c>
      <c r="E71" s="30" t="s">
        <v>178</v>
      </c>
    </row>
    <row r="72" spans="1:16" ht="12.75">
      <c r="A72" s="17" t="s">
        <v>44</v>
      </c>
      <c r="B72" s="21" t="s">
        <v>179</v>
      </c>
      <c r="C72" s="21" t="s">
        <v>180</v>
      </c>
      <c r="D72" s="17" t="s">
        <v>23</v>
      </c>
      <c r="E72" s="22" t="s">
        <v>181</v>
      </c>
      <c r="F72" s="23" t="s">
        <v>156</v>
      </c>
      <c r="G72" s="24">
        <v>18</v>
      </c>
      <c r="H72" s="25">
        <v>0</v>
      </c>
      <c r="I72" s="26">
        <f>ROUND(ROUND(H72,2)*ROUND(G72,3),2)</f>
        <v>0</v>
      </c>
      <c r="O72">
        <f>(I72*21)/100</f>
        <v>0</v>
      </c>
      <c r="P72" t="s">
        <v>22</v>
      </c>
    </row>
    <row r="73" spans="1:5" ht="38.25">
      <c r="A73" s="27" t="s">
        <v>48</v>
      </c>
      <c r="E73" s="28" t="s">
        <v>182</v>
      </c>
    </row>
    <row r="74" spans="1:5" ht="12.75">
      <c r="A74" s="31" t="s">
        <v>50</v>
      </c>
      <c r="E74" s="30" t="s">
        <v>183</v>
      </c>
    </row>
    <row r="75" spans="1:16" ht="12.75">
      <c r="A75" s="17" t="s">
        <v>44</v>
      </c>
      <c r="B75" s="21" t="s">
        <v>184</v>
      </c>
      <c r="C75" s="21" t="s">
        <v>185</v>
      </c>
      <c r="D75" s="17" t="s">
        <v>23</v>
      </c>
      <c r="E75" s="22" t="s">
        <v>186</v>
      </c>
      <c r="F75" s="23" t="s">
        <v>156</v>
      </c>
      <c r="G75" s="24">
        <v>6.323</v>
      </c>
      <c r="H75" s="25">
        <v>0</v>
      </c>
      <c r="I75" s="26">
        <f>ROUND(ROUND(H75,2)*ROUND(G75,3),2)</f>
        <v>0</v>
      </c>
      <c r="O75">
        <f>(I75*21)/100</f>
        <v>0</v>
      </c>
      <c r="P75" t="s">
        <v>22</v>
      </c>
    </row>
    <row r="76" spans="1:5" ht="25.5">
      <c r="A76" s="27" t="s">
        <v>48</v>
      </c>
      <c r="E76" s="28" t="s">
        <v>187</v>
      </c>
    </row>
    <row r="77" spans="1:5" ht="63.75">
      <c r="A77" s="31" t="s">
        <v>50</v>
      </c>
      <c r="E77" s="30" t="s">
        <v>188</v>
      </c>
    </row>
    <row r="78" spans="1:16" ht="12.75">
      <c r="A78" s="17" t="s">
        <v>44</v>
      </c>
      <c r="B78" s="21" t="s">
        <v>189</v>
      </c>
      <c r="C78" s="21" t="s">
        <v>190</v>
      </c>
      <c r="D78" s="17" t="s">
        <v>23</v>
      </c>
      <c r="E78" s="22" t="s">
        <v>191</v>
      </c>
      <c r="F78" s="23" t="s">
        <v>156</v>
      </c>
      <c r="G78" s="24">
        <v>12.162</v>
      </c>
      <c r="H78" s="25">
        <v>0</v>
      </c>
      <c r="I78" s="26">
        <f>ROUND(ROUND(H78,2)*ROUND(G78,3),2)</f>
        <v>0</v>
      </c>
      <c r="O78">
        <f>(I78*21)/100</f>
        <v>0</v>
      </c>
      <c r="P78" t="s">
        <v>22</v>
      </c>
    </row>
    <row r="79" spans="1:5" ht="38.25">
      <c r="A79" s="27" t="s">
        <v>48</v>
      </c>
      <c r="E79" s="28" t="s">
        <v>192</v>
      </c>
    </row>
    <row r="80" spans="1:5" ht="12.75">
      <c r="A80" s="31" t="s">
        <v>50</v>
      </c>
      <c r="E80" s="30" t="s">
        <v>193</v>
      </c>
    </row>
    <row r="81" spans="1:16" ht="12.75">
      <c r="A81" s="17" t="s">
        <v>44</v>
      </c>
      <c r="B81" s="21" t="s">
        <v>194</v>
      </c>
      <c r="C81" s="21" t="s">
        <v>195</v>
      </c>
      <c r="D81" s="17" t="s">
        <v>23</v>
      </c>
      <c r="E81" s="22" t="s">
        <v>196</v>
      </c>
      <c r="F81" s="23" t="s">
        <v>156</v>
      </c>
      <c r="G81" s="24">
        <v>277.827</v>
      </c>
      <c r="H81" s="25">
        <v>0</v>
      </c>
      <c r="I81" s="26">
        <f>ROUND(ROUND(H81,2)*ROUND(G81,3),2)</f>
        <v>0</v>
      </c>
      <c r="O81">
        <f>(I81*21)/100</f>
        <v>0</v>
      </c>
      <c r="P81" t="s">
        <v>22</v>
      </c>
    </row>
    <row r="82" spans="1:5" ht="38.25">
      <c r="A82" s="27" t="s">
        <v>48</v>
      </c>
      <c r="E82" s="28" t="s">
        <v>197</v>
      </c>
    </row>
    <row r="83" spans="1:5" ht="89.25">
      <c r="A83" s="31" t="s">
        <v>50</v>
      </c>
      <c r="E83" s="30" t="s">
        <v>198</v>
      </c>
    </row>
    <row r="84" spans="1:16" ht="12.75">
      <c r="A84" s="17" t="s">
        <v>44</v>
      </c>
      <c r="B84" s="21" t="s">
        <v>199</v>
      </c>
      <c r="C84" s="21" t="s">
        <v>200</v>
      </c>
      <c r="D84" s="17" t="s">
        <v>23</v>
      </c>
      <c r="E84" s="22" t="s">
        <v>201</v>
      </c>
      <c r="F84" s="23" t="s">
        <v>156</v>
      </c>
      <c r="G84" s="24">
        <v>142.92</v>
      </c>
      <c r="H84" s="25">
        <v>0</v>
      </c>
      <c r="I84" s="26">
        <f>ROUND(ROUND(H84,2)*ROUND(G84,3),2)</f>
        <v>0</v>
      </c>
      <c r="O84">
        <f>(I84*21)/100</f>
        <v>0</v>
      </c>
      <c r="P84" t="s">
        <v>22</v>
      </c>
    </row>
    <row r="85" spans="1:5" ht="38.25">
      <c r="A85" s="27" t="s">
        <v>48</v>
      </c>
      <c r="E85" s="28" t="s">
        <v>202</v>
      </c>
    </row>
    <row r="86" spans="1:5" ht="12.75">
      <c r="A86" s="31" t="s">
        <v>50</v>
      </c>
      <c r="E86" s="30" t="s">
        <v>203</v>
      </c>
    </row>
    <row r="87" spans="1:16" ht="25.5">
      <c r="A87" s="17" t="s">
        <v>44</v>
      </c>
      <c r="B87" s="21" t="s">
        <v>204</v>
      </c>
      <c r="C87" s="21" t="s">
        <v>205</v>
      </c>
      <c r="D87" s="17" t="s">
        <v>23</v>
      </c>
      <c r="E87" s="22" t="s">
        <v>206</v>
      </c>
      <c r="F87" s="23" t="s">
        <v>156</v>
      </c>
      <c r="G87" s="24">
        <v>8.012</v>
      </c>
      <c r="H87" s="25">
        <v>0</v>
      </c>
      <c r="I87" s="26">
        <f>ROUND(ROUND(H87,2)*ROUND(G87,3),2)</f>
        <v>0</v>
      </c>
      <c r="O87">
        <f>(I87*21)/100</f>
        <v>0</v>
      </c>
      <c r="P87" t="s">
        <v>22</v>
      </c>
    </row>
    <row r="88" spans="1:5" ht="51">
      <c r="A88" s="27" t="s">
        <v>48</v>
      </c>
      <c r="E88" s="28" t="s">
        <v>207</v>
      </c>
    </row>
    <row r="89" spans="1:5" ht="12.75">
      <c r="A89" s="31" t="s">
        <v>50</v>
      </c>
      <c r="E89" s="30" t="s">
        <v>208</v>
      </c>
    </row>
    <row r="90" spans="1:16" ht="12.75">
      <c r="A90" s="17" t="s">
        <v>44</v>
      </c>
      <c r="B90" s="21" t="s">
        <v>209</v>
      </c>
      <c r="C90" s="21" t="s">
        <v>210</v>
      </c>
      <c r="D90" s="17" t="s">
        <v>23</v>
      </c>
      <c r="E90" s="22" t="s">
        <v>211</v>
      </c>
      <c r="F90" s="23" t="s">
        <v>156</v>
      </c>
      <c r="G90" s="24">
        <v>246.957</v>
      </c>
      <c r="H90" s="25">
        <v>0</v>
      </c>
      <c r="I90" s="26">
        <f>ROUND(ROUND(H90,2)*ROUND(G90,3),2)</f>
        <v>0</v>
      </c>
      <c r="O90">
        <f>(I90*21)/100</f>
        <v>0</v>
      </c>
      <c r="P90" t="s">
        <v>22</v>
      </c>
    </row>
    <row r="91" spans="1:5" ht="38.25">
      <c r="A91" s="27" t="s">
        <v>48</v>
      </c>
      <c r="E91" s="28" t="s">
        <v>212</v>
      </c>
    </row>
    <row r="92" spans="1:5" ht="89.25">
      <c r="A92" s="31" t="s">
        <v>50</v>
      </c>
      <c r="E92" s="30" t="s">
        <v>213</v>
      </c>
    </row>
    <row r="93" spans="1:16" ht="12.75">
      <c r="A93" s="17" t="s">
        <v>44</v>
      </c>
      <c r="B93" s="21" t="s">
        <v>214</v>
      </c>
      <c r="C93" s="21" t="s">
        <v>215</v>
      </c>
      <c r="D93" s="17" t="s">
        <v>23</v>
      </c>
      <c r="E93" s="22" t="s">
        <v>216</v>
      </c>
      <c r="F93" s="23" t="s">
        <v>156</v>
      </c>
      <c r="G93" s="24">
        <v>127.04</v>
      </c>
      <c r="H93" s="25">
        <v>0</v>
      </c>
      <c r="I93" s="26">
        <f>ROUND(ROUND(H93,2)*ROUND(G93,3),2)</f>
        <v>0</v>
      </c>
      <c r="O93">
        <f>(I93*21)/100</f>
        <v>0</v>
      </c>
      <c r="P93" t="s">
        <v>22</v>
      </c>
    </row>
    <row r="94" spans="1:5" ht="38.25">
      <c r="A94" s="27" t="s">
        <v>48</v>
      </c>
      <c r="E94" s="28" t="s">
        <v>217</v>
      </c>
    </row>
    <row r="95" spans="1:5" ht="12.75">
      <c r="A95" s="31" t="s">
        <v>50</v>
      </c>
      <c r="E95" s="30" t="s">
        <v>218</v>
      </c>
    </row>
    <row r="96" spans="1:16" ht="25.5">
      <c r="A96" s="17" t="s">
        <v>44</v>
      </c>
      <c r="B96" s="21" t="s">
        <v>219</v>
      </c>
      <c r="C96" s="21" t="s">
        <v>220</v>
      </c>
      <c r="D96" s="17" t="s">
        <v>23</v>
      </c>
      <c r="E96" s="22" t="s">
        <v>221</v>
      </c>
      <c r="F96" s="23" t="s">
        <v>156</v>
      </c>
      <c r="G96" s="24">
        <v>7.122</v>
      </c>
      <c r="H96" s="25">
        <v>0</v>
      </c>
      <c r="I96" s="26">
        <f>ROUND(ROUND(H96,2)*ROUND(G96,3),2)</f>
        <v>0</v>
      </c>
      <c r="O96">
        <f>(I96*21)/100</f>
        <v>0</v>
      </c>
      <c r="P96" t="s">
        <v>22</v>
      </c>
    </row>
    <row r="97" spans="1:5" ht="51">
      <c r="A97" s="27" t="s">
        <v>48</v>
      </c>
      <c r="E97" s="28" t="s">
        <v>222</v>
      </c>
    </row>
    <row r="98" spans="1:5" ht="12.75">
      <c r="A98" s="31" t="s">
        <v>50</v>
      </c>
      <c r="E98" s="30" t="s">
        <v>223</v>
      </c>
    </row>
    <row r="99" spans="1:16" ht="25.5">
      <c r="A99" s="17" t="s">
        <v>44</v>
      </c>
      <c r="B99" s="21" t="s">
        <v>224</v>
      </c>
      <c r="C99" s="21" t="s">
        <v>225</v>
      </c>
      <c r="D99" s="17" t="s">
        <v>23</v>
      </c>
      <c r="E99" s="22" t="s">
        <v>226</v>
      </c>
      <c r="F99" s="23" t="s">
        <v>156</v>
      </c>
      <c r="G99" s="24">
        <v>2.671</v>
      </c>
      <c r="H99" s="25">
        <v>0</v>
      </c>
      <c r="I99" s="26">
        <f>ROUND(ROUND(H99,2)*ROUND(G99,3),2)</f>
        <v>0</v>
      </c>
      <c r="O99">
        <f>(I99*21)/100</f>
        <v>0</v>
      </c>
      <c r="P99" t="s">
        <v>22</v>
      </c>
    </row>
    <row r="100" spans="1:5" ht="51">
      <c r="A100" s="27" t="s">
        <v>48</v>
      </c>
      <c r="E100" s="28" t="s">
        <v>227</v>
      </c>
    </row>
    <row r="101" spans="1:5" ht="12.75">
      <c r="A101" s="31" t="s">
        <v>50</v>
      </c>
      <c r="E101" s="30" t="s">
        <v>228</v>
      </c>
    </row>
    <row r="102" spans="1:16" ht="12.75">
      <c r="A102" s="17" t="s">
        <v>44</v>
      </c>
      <c r="B102" s="21" t="s">
        <v>229</v>
      </c>
      <c r="C102" s="21" t="s">
        <v>230</v>
      </c>
      <c r="D102" s="17" t="s">
        <v>231</v>
      </c>
      <c r="E102" s="22" t="s">
        <v>232</v>
      </c>
      <c r="F102" s="23" t="s">
        <v>156</v>
      </c>
      <c r="G102" s="24">
        <v>2.371</v>
      </c>
      <c r="H102" s="25">
        <v>0</v>
      </c>
      <c r="I102" s="26">
        <f>ROUND(ROUND(H102,2)*ROUND(G102,3),2)</f>
        <v>0</v>
      </c>
      <c r="O102">
        <f>(I102*21)/100</f>
        <v>0</v>
      </c>
      <c r="P102" t="s">
        <v>22</v>
      </c>
    </row>
    <row r="103" spans="1:5" ht="38.25">
      <c r="A103" s="27" t="s">
        <v>48</v>
      </c>
      <c r="E103" s="28" t="s">
        <v>233</v>
      </c>
    </row>
    <row r="104" spans="1:5" ht="63.75">
      <c r="A104" s="31" t="s">
        <v>50</v>
      </c>
      <c r="E104" s="30" t="s">
        <v>234</v>
      </c>
    </row>
    <row r="105" spans="1:16" ht="12.75">
      <c r="A105" s="17" t="s">
        <v>44</v>
      </c>
      <c r="B105" s="21" t="s">
        <v>235</v>
      </c>
      <c r="C105" s="21" t="s">
        <v>230</v>
      </c>
      <c r="D105" s="17" t="s">
        <v>236</v>
      </c>
      <c r="E105" s="22" t="s">
        <v>232</v>
      </c>
      <c r="F105" s="23" t="s">
        <v>156</v>
      </c>
      <c r="G105" s="24">
        <v>6.75</v>
      </c>
      <c r="H105" s="25">
        <v>0</v>
      </c>
      <c r="I105" s="26">
        <f>ROUND(ROUND(H105,2)*ROUND(G105,3),2)</f>
        <v>0</v>
      </c>
      <c r="O105">
        <f>(I105*21)/100</f>
        <v>0</v>
      </c>
      <c r="P105" t="s">
        <v>22</v>
      </c>
    </row>
    <row r="106" spans="1:5" ht="51">
      <c r="A106" s="27" t="s">
        <v>48</v>
      </c>
      <c r="E106" s="28" t="s">
        <v>237</v>
      </c>
    </row>
    <row r="107" spans="1:5" ht="12.75">
      <c r="A107" s="31" t="s">
        <v>50</v>
      </c>
      <c r="E107" s="30" t="s">
        <v>238</v>
      </c>
    </row>
    <row r="108" spans="1:16" ht="12.75">
      <c r="A108" s="17" t="s">
        <v>44</v>
      </c>
      <c r="B108" s="21" t="s">
        <v>239</v>
      </c>
      <c r="C108" s="21" t="s">
        <v>240</v>
      </c>
      <c r="D108" s="17" t="s">
        <v>23</v>
      </c>
      <c r="E108" s="22" t="s">
        <v>241</v>
      </c>
      <c r="F108" s="23" t="s">
        <v>156</v>
      </c>
      <c r="G108" s="24">
        <v>92.609</v>
      </c>
      <c r="H108" s="25">
        <v>0</v>
      </c>
      <c r="I108" s="26">
        <f>ROUND(ROUND(H108,2)*ROUND(G108,3),2)</f>
        <v>0</v>
      </c>
      <c r="O108">
        <f>(I108*21)/100</f>
        <v>0</v>
      </c>
      <c r="P108" t="s">
        <v>22</v>
      </c>
    </row>
    <row r="109" spans="1:5" ht="38.25">
      <c r="A109" s="27" t="s">
        <v>48</v>
      </c>
      <c r="E109" s="28" t="s">
        <v>242</v>
      </c>
    </row>
    <row r="110" spans="1:5" ht="89.25">
      <c r="A110" s="31" t="s">
        <v>50</v>
      </c>
      <c r="E110" s="30" t="s">
        <v>243</v>
      </c>
    </row>
    <row r="111" spans="1:16" ht="12.75">
      <c r="A111" s="17" t="s">
        <v>44</v>
      </c>
      <c r="B111" s="21" t="s">
        <v>244</v>
      </c>
      <c r="C111" s="21" t="s">
        <v>245</v>
      </c>
      <c r="D111" s="17" t="s">
        <v>23</v>
      </c>
      <c r="E111" s="22" t="s">
        <v>246</v>
      </c>
      <c r="F111" s="23" t="s">
        <v>96</v>
      </c>
      <c r="G111" s="24">
        <v>1865.696</v>
      </c>
      <c r="H111" s="25">
        <v>0</v>
      </c>
      <c r="I111" s="26">
        <f>ROUND(ROUND(H111,2)*ROUND(G111,3),2)</f>
        <v>0</v>
      </c>
      <c r="O111">
        <f>(I111*21)/100</f>
        <v>0</v>
      </c>
      <c r="P111" t="s">
        <v>22</v>
      </c>
    </row>
    <row r="112" spans="1:5" ht="25.5">
      <c r="A112" s="27" t="s">
        <v>48</v>
      </c>
      <c r="E112" s="28" t="s">
        <v>247</v>
      </c>
    </row>
    <row r="113" spans="1:5" ht="63.75">
      <c r="A113" s="31" t="s">
        <v>50</v>
      </c>
      <c r="E113" s="30" t="s">
        <v>248</v>
      </c>
    </row>
    <row r="114" spans="1:16" ht="12.75">
      <c r="A114" s="17" t="s">
        <v>44</v>
      </c>
      <c r="B114" s="21" t="s">
        <v>249</v>
      </c>
      <c r="C114" s="21" t="s">
        <v>250</v>
      </c>
      <c r="D114" s="17" t="s">
        <v>23</v>
      </c>
      <c r="E114" s="22" t="s">
        <v>251</v>
      </c>
      <c r="F114" s="23" t="s">
        <v>96</v>
      </c>
      <c r="G114" s="24">
        <v>47.504</v>
      </c>
      <c r="H114" s="25">
        <v>0</v>
      </c>
      <c r="I114" s="26">
        <f>ROUND(ROUND(H114,2)*ROUND(G114,3),2)</f>
        <v>0</v>
      </c>
      <c r="O114">
        <f>(I114*21)/100</f>
        <v>0</v>
      </c>
      <c r="P114" t="s">
        <v>22</v>
      </c>
    </row>
    <row r="115" spans="1:5" ht="25.5">
      <c r="A115" s="27" t="s">
        <v>48</v>
      </c>
      <c r="E115" s="28" t="s">
        <v>252</v>
      </c>
    </row>
    <row r="116" spans="1:5" ht="51">
      <c r="A116" s="31" t="s">
        <v>50</v>
      </c>
      <c r="E116" s="30" t="s">
        <v>253</v>
      </c>
    </row>
    <row r="117" spans="1:16" ht="12.75">
      <c r="A117" s="17" t="s">
        <v>44</v>
      </c>
      <c r="B117" s="21" t="s">
        <v>254</v>
      </c>
      <c r="C117" s="21" t="s">
        <v>255</v>
      </c>
      <c r="D117" s="17" t="s">
        <v>23</v>
      </c>
      <c r="E117" s="22" t="s">
        <v>256</v>
      </c>
      <c r="F117" s="23" t="s">
        <v>96</v>
      </c>
      <c r="G117" s="24">
        <v>1865.696</v>
      </c>
      <c r="H117" s="25">
        <v>0</v>
      </c>
      <c r="I117" s="26">
        <f>ROUND(ROUND(H117,2)*ROUND(G117,3),2)</f>
        <v>0</v>
      </c>
      <c r="O117">
        <f>(I117*21)/100</f>
        <v>0</v>
      </c>
      <c r="P117" t="s">
        <v>22</v>
      </c>
    </row>
    <row r="118" spans="1:5" ht="25.5">
      <c r="A118" s="27" t="s">
        <v>48</v>
      </c>
      <c r="E118" s="28" t="s">
        <v>257</v>
      </c>
    </row>
    <row r="119" spans="1:5" ht="63.75">
      <c r="A119" s="31" t="s">
        <v>50</v>
      </c>
      <c r="E119" s="30" t="s">
        <v>248</v>
      </c>
    </row>
    <row r="120" spans="1:16" ht="12.75">
      <c r="A120" s="17" t="s">
        <v>44</v>
      </c>
      <c r="B120" s="21" t="s">
        <v>258</v>
      </c>
      <c r="C120" s="21" t="s">
        <v>259</v>
      </c>
      <c r="D120" s="17" t="s">
        <v>23</v>
      </c>
      <c r="E120" s="22" t="s">
        <v>260</v>
      </c>
      <c r="F120" s="23" t="s">
        <v>96</v>
      </c>
      <c r="G120" s="24">
        <v>47.504</v>
      </c>
      <c r="H120" s="25">
        <v>0</v>
      </c>
      <c r="I120" s="26">
        <f>ROUND(ROUND(H120,2)*ROUND(G120,3),2)</f>
        <v>0</v>
      </c>
      <c r="O120">
        <f>(I120*21)/100</f>
        <v>0</v>
      </c>
      <c r="P120" t="s">
        <v>22</v>
      </c>
    </row>
    <row r="121" spans="1:5" ht="25.5">
      <c r="A121" s="27" t="s">
        <v>48</v>
      </c>
      <c r="E121" s="28" t="s">
        <v>261</v>
      </c>
    </row>
    <row r="122" spans="1:5" ht="51">
      <c r="A122" s="31" t="s">
        <v>50</v>
      </c>
      <c r="E122" s="30" t="s">
        <v>253</v>
      </c>
    </row>
    <row r="123" spans="1:16" ht="12.75">
      <c r="A123" s="17" t="s">
        <v>44</v>
      </c>
      <c r="B123" s="21" t="s">
        <v>262</v>
      </c>
      <c r="C123" s="21" t="s">
        <v>263</v>
      </c>
      <c r="D123" s="17" t="s">
        <v>23</v>
      </c>
      <c r="E123" s="22" t="s">
        <v>264</v>
      </c>
      <c r="F123" s="23" t="s">
        <v>156</v>
      </c>
      <c r="G123" s="24">
        <v>696.006</v>
      </c>
      <c r="H123" s="25">
        <v>0</v>
      </c>
      <c r="I123" s="26">
        <f>ROUND(ROUND(H123,2)*ROUND(G123,3),2)</f>
        <v>0</v>
      </c>
      <c r="O123">
        <f>(I123*21)/100</f>
        <v>0</v>
      </c>
      <c r="P123" t="s">
        <v>22</v>
      </c>
    </row>
    <row r="124" spans="1:5" ht="25.5">
      <c r="A124" s="27" t="s">
        <v>48</v>
      </c>
      <c r="E124" s="28" t="s">
        <v>265</v>
      </c>
    </row>
    <row r="125" spans="1:5" ht="12.75">
      <c r="A125" s="31" t="s">
        <v>50</v>
      </c>
      <c r="E125" s="30" t="s">
        <v>266</v>
      </c>
    </row>
    <row r="126" spans="1:16" ht="12.75">
      <c r="A126" s="17" t="s">
        <v>44</v>
      </c>
      <c r="B126" s="21" t="s">
        <v>267</v>
      </c>
      <c r="C126" s="21" t="s">
        <v>268</v>
      </c>
      <c r="D126" s="17" t="s">
        <v>23</v>
      </c>
      <c r="E126" s="22" t="s">
        <v>269</v>
      </c>
      <c r="F126" s="23" t="s">
        <v>156</v>
      </c>
      <c r="G126" s="24">
        <v>638.01</v>
      </c>
      <c r="H126" s="25">
        <v>0</v>
      </c>
      <c r="I126" s="26">
        <f>ROUND(ROUND(H126,2)*ROUND(G126,3),2)</f>
        <v>0</v>
      </c>
      <c r="O126">
        <f>(I126*21)/100</f>
        <v>0</v>
      </c>
      <c r="P126" t="s">
        <v>22</v>
      </c>
    </row>
    <row r="127" spans="1:5" ht="51">
      <c r="A127" s="27" t="s">
        <v>48</v>
      </c>
      <c r="E127" s="28" t="s">
        <v>270</v>
      </c>
    </row>
    <row r="128" spans="1:5" ht="51">
      <c r="A128" s="31" t="s">
        <v>50</v>
      </c>
      <c r="E128" s="30" t="s">
        <v>271</v>
      </c>
    </row>
    <row r="129" spans="1:16" ht="12.75">
      <c r="A129" s="17" t="s">
        <v>44</v>
      </c>
      <c r="B129" s="21" t="s">
        <v>272</v>
      </c>
      <c r="C129" s="21" t="s">
        <v>273</v>
      </c>
      <c r="D129" s="17" t="s">
        <v>23</v>
      </c>
      <c r="E129" s="22" t="s">
        <v>274</v>
      </c>
      <c r="F129" s="23" t="s">
        <v>275</v>
      </c>
      <c r="G129" s="24">
        <v>784.602</v>
      </c>
      <c r="H129" s="25">
        <v>0</v>
      </c>
      <c r="I129" s="26">
        <f>ROUND(ROUND(H129,2)*ROUND(G129,3),2)</f>
        <v>0</v>
      </c>
      <c r="O129">
        <f>(I129*21)/100</f>
        <v>0</v>
      </c>
      <c r="P129" t="s">
        <v>22</v>
      </c>
    </row>
    <row r="130" spans="1:5" ht="25.5">
      <c r="A130" s="27" t="s">
        <v>48</v>
      </c>
      <c r="E130" s="28" t="s">
        <v>276</v>
      </c>
    </row>
    <row r="131" spans="1:5" ht="25.5">
      <c r="A131" s="31" t="s">
        <v>50</v>
      </c>
      <c r="E131" s="30" t="s">
        <v>277</v>
      </c>
    </row>
    <row r="132" spans="1:16" ht="12.75">
      <c r="A132" s="17" t="s">
        <v>44</v>
      </c>
      <c r="B132" s="21" t="s">
        <v>278</v>
      </c>
      <c r="C132" s="21" t="s">
        <v>279</v>
      </c>
      <c r="D132" s="17" t="s">
        <v>231</v>
      </c>
      <c r="E132" s="22" t="s">
        <v>280</v>
      </c>
      <c r="F132" s="23" t="s">
        <v>156</v>
      </c>
      <c r="G132" s="24">
        <v>709.222</v>
      </c>
      <c r="H132" s="25">
        <v>0</v>
      </c>
      <c r="I132" s="26">
        <f>ROUND(ROUND(H132,2)*ROUND(G132,3),2)</f>
        <v>0</v>
      </c>
      <c r="O132">
        <f>(I132*21)/100</f>
        <v>0</v>
      </c>
      <c r="P132" t="s">
        <v>22</v>
      </c>
    </row>
    <row r="133" spans="1:5" ht="38.25">
      <c r="A133" s="27" t="s">
        <v>48</v>
      </c>
      <c r="E133" s="28" t="s">
        <v>281</v>
      </c>
    </row>
    <row r="134" spans="1:5" ht="127.5">
      <c r="A134" s="31" t="s">
        <v>50</v>
      </c>
      <c r="E134" s="30" t="s">
        <v>282</v>
      </c>
    </row>
    <row r="135" spans="1:16" ht="12.75">
      <c r="A135" s="17" t="s">
        <v>283</v>
      </c>
      <c r="B135" s="21" t="s">
        <v>278</v>
      </c>
      <c r="C135" s="21" t="s">
        <v>284</v>
      </c>
      <c r="D135" s="17" t="s">
        <v>23</v>
      </c>
      <c r="E135" s="22" t="s">
        <v>285</v>
      </c>
      <c r="F135" s="23" t="s">
        <v>275</v>
      </c>
      <c r="G135" s="24">
        <v>1312.061</v>
      </c>
      <c r="H135" s="25">
        <v>0</v>
      </c>
      <c r="I135" s="26">
        <f>ROUND(ROUND(H135,2)*ROUND(G135,3),2)</f>
        <v>0</v>
      </c>
      <c r="O135">
        <f>(I135*21)/100</f>
        <v>0</v>
      </c>
      <c r="P135" t="s">
        <v>22</v>
      </c>
    </row>
    <row r="136" spans="1:5" ht="12.75">
      <c r="A136" s="27" t="s">
        <v>48</v>
      </c>
      <c r="E136" s="28" t="s">
        <v>286</v>
      </c>
    </row>
    <row r="137" spans="1:5" ht="12.75">
      <c r="A137" s="31" t="s">
        <v>50</v>
      </c>
      <c r="E137" s="30" t="s">
        <v>287</v>
      </c>
    </row>
    <row r="138" spans="1:16" ht="12.75">
      <c r="A138" s="17" t="s">
        <v>44</v>
      </c>
      <c r="B138" s="21" t="s">
        <v>288</v>
      </c>
      <c r="C138" s="21" t="s">
        <v>279</v>
      </c>
      <c r="D138" s="17" t="s">
        <v>236</v>
      </c>
      <c r="E138" s="22" t="s">
        <v>280</v>
      </c>
      <c r="F138" s="23" t="s">
        <v>156</v>
      </c>
      <c r="G138" s="24">
        <v>174.246</v>
      </c>
      <c r="H138" s="25">
        <v>0</v>
      </c>
      <c r="I138" s="26">
        <f>ROUND(ROUND(H138,2)*ROUND(G138,3),2)</f>
        <v>0</v>
      </c>
      <c r="O138">
        <f>(I138*21)/100</f>
        <v>0</v>
      </c>
      <c r="P138" t="s">
        <v>22</v>
      </c>
    </row>
    <row r="139" spans="1:5" ht="38.25">
      <c r="A139" s="27" t="s">
        <v>48</v>
      </c>
      <c r="E139" s="28" t="s">
        <v>289</v>
      </c>
    </row>
    <row r="140" spans="1:5" ht="102">
      <c r="A140" s="31" t="s">
        <v>50</v>
      </c>
      <c r="E140" s="30" t="s">
        <v>290</v>
      </c>
    </row>
    <row r="141" spans="1:16" ht="12.75">
      <c r="A141" s="17" t="s">
        <v>44</v>
      </c>
      <c r="B141" s="21" t="s">
        <v>291</v>
      </c>
      <c r="C141" s="21" t="s">
        <v>279</v>
      </c>
      <c r="D141" s="17" t="s">
        <v>292</v>
      </c>
      <c r="E141" s="22" t="s">
        <v>280</v>
      </c>
      <c r="F141" s="23" t="s">
        <v>156</v>
      </c>
      <c r="G141" s="24">
        <v>84.459</v>
      </c>
      <c r="H141" s="25">
        <v>0</v>
      </c>
      <c r="I141" s="26">
        <f>ROUND(ROUND(H141,2)*ROUND(G141,3),2)</f>
        <v>0</v>
      </c>
      <c r="O141">
        <f>(I141*21)/100</f>
        <v>0</v>
      </c>
      <c r="P141" t="s">
        <v>22</v>
      </c>
    </row>
    <row r="142" spans="1:5" ht="51">
      <c r="A142" s="27" t="s">
        <v>48</v>
      </c>
      <c r="E142" s="28" t="s">
        <v>293</v>
      </c>
    </row>
    <row r="143" spans="1:5" ht="12.75">
      <c r="A143" s="31" t="s">
        <v>50</v>
      </c>
      <c r="E143" s="30" t="s">
        <v>294</v>
      </c>
    </row>
    <row r="144" spans="1:16" ht="12.75">
      <c r="A144" s="17" t="s">
        <v>44</v>
      </c>
      <c r="B144" s="21" t="s">
        <v>295</v>
      </c>
      <c r="C144" s="21" t="s">
        <v>279</v>
      </c>
      <c r="D144" s="17" t="s">
        <v>296</v>
      </c>
      <c r="E144" s="22" t="s">
        <v>280</v>
      </c>
      <c r="F144" s="23" t="s">
        <v>156</v>
      </c>
      <c r="G144" s="24">
        <v>45</v>
      </c>
      <c r="H144" s="25">
        <v>0</v>
      </c>
      <c r="I144" s="26">
        <f>ROUND(ROUND(H144,2)*ROUND(G144,3),2)</f>
        <v>0</v>
      </c>
      <c r="O144">
        <f>(I144*21)/100</f>
        <v>0</v>
      </c>
      <c r="P144" t="s">
        <v>22</v>
      </c>
    </row>
    <row r="145" spans="1:5" ht="51">
      <c r="A145" s="27" t="s">
        <v>48</v>
      </c>
      <c r="E145" s="28" t="s">
        <v>297</v>
      </c>
    </row>
    <row r="146" spans="1:5" ht="12.75">
      <c r="A146" s="31" t="s">
        <v>50</v>
      </c>
      <c r="E146" s="30" t="s">
        <v>298</v>
      </c>
    </row>
    <row r="147" spans="1:16" ht="12.75">
      <c r="A147" s="17" t="s">
        <v>44</v>
      </c>
      <c r="B147" s="21" t="s">
        <v>299</v>
      </c>
      <c r="C147" s="21" t="s">
        <v>300</v>
      </c>
      <c r="D147" s="17" t="s">
        <v>23</v>
      </c>
      <c r="E147" s="22" t="s">
        <v>301</v>
      </c>
      <c r="F147" s="23" t="s">
        <v>156</v>
      </c>
      <c r="G147" s="24">
        <v>208.527</v>
      </c>
      <c r="H147" s="25">
        <v>0</v>
      </c>
      <c r="I147" s="26">
        <f>ROUND(ROUND(H147,2)*ROUND(G147,3),2)</f>
        <v>0</v>
      </c>
      <c r="O147">
        <f>(I147*21)/100</f>
        <v>0</v>
      </c>
      <c r="P147" t="s">
        <v>22</v>
      </c>
    </row>
    <row r="148" spans="1:5" ht="38.25">
      <c r="A148" s="27" t="s">
        <v>48</v>
      </c>
      <c r="E148" s="28" t="s">
        <v>302</v>
      </c>
    </row>
    <row r="149" spans="1:5" ht="127.5">
      <c r="A149" s="31" t="s">
        <v>50</v>
      </c>
      <c r="E149" s="30" t="s">
        <v>303</v>
      </c>
    </row>
    <row r="150" spans="1:16" ht="12.75">
      <c r="A150" s="17" t="s">
        <v>283</v>
      </c>
      <c r="B150" s="21" t="s">
        <v>299</v>
      </c>
      <c r="C150" s="21" t="s">
        <v>304</v>
      </c>
      <c r="D150" s="17" t="s">
        <v>23</v>
      </c>
      <c r="E150" s="22" t="s">
        <v>305</v>
      </c>
      <c r="F150" s="23" t="s">
        <v>275</v>
      </c>
      <c r="G150" s="24">
        <v>432.694</v>
      </c>
      <c r="H150" s="25">
        <v>0</v>
      </c>
      <c r="I150" s="26">
        <f>ROUND(ROUND(H150,2)*ROUND(G150,3),2)</f>
        <v>0</v>
      </c>
      <c r="O150">
        <f>(I150*21)/100</f>
        <v>0</v>
      </c>
      <c r="P150" t="s">
        <v>22</v>
      </c>
    </row>
    <row r="151" spans="1:5" ht="12.75">
      <c r="A151" s="27" t="s">
        <v>48</v>
      </c>
      <c r="E151" s="28" t="s">
        <v>306</v>
      </c>
    </row>
    <row r="152" spans="1:5" ht="12.75">
      <c r="A152" s="31" t="s">
        <v>50</v>
      </c>
      <c r="E152" s="30" t="s">
        <v>307</v>
      </c>
    </row>
    <row r="153" spans="1:16" ht="25.5">
      <c r="A153" s="17" t="s">
        <v>44</v>
      </c>
      <c r="B153" s="21" t="s">
        <v>308</v>
      </c>
      <c r="C153" s="21" t="s">
        <v>309</v>
      </c>
      <c r="D153" s="17" t="s">
        <v>23</v>
      </c>
      <c r="E153" s="22" t="s">
        <v>310</v>
      </c>
      <c r="F153" s="23" t="s">
        <v>96</v>
      </c>
      <c r="G153" s="24">
        <v>67.5</v>
      </c>
      <c r="H153" s="25">
        <v>0</v>
      </c>
      <c r="I153" s="26">
        <f>ROUND(ROUND(H153,2)*ROUND(G153,3),2)</f>
        <v>0</v>
      </c>
      <c r="O153">
        <f>(I153*21)/100</f>
        <v>0</v>
      </c>
      <c r="P153" t="s">
        <v>22</v>
      </c>
    </row>
    <row r="154" spans="1:5" ht="38.25">
      <c r="A154" s="27" t="s">
        <v>48</v>
      </c>
      <c r="E154" s="28" t="s">
        <v>311</v>
      </c>
    </row>
    <row r="155" spans="1:5" ht="12.75">
      <c r="A155" s="31" t="s">
        <v>50</v>
      </c>
      <c r="E155" s="30" t="s">
        <v>312</v>
      </c>
    </row>
    <row r="156" spans="1:16" ht="25.5">
      <c r="A156" s="17" t="s">
        <v>44</v>
      </c>
      <c r="B156" s="21" t="s">
        <v>313</v>
      </c>
      <c r="C156" s="21" t="s">
        <v>314</v>
      </c>
      <c r="D156" s="17" t="s">
        <v>23</v>
      </c>
      <c r="E156" s="22" t="s">
        <v>315</v>
      </c>
      <c r="F156" s="23" t="s">
        <v>96</v>
      </c>
      <c r="G156" s="24">
        <v>67.5</v>
      </c>
      <c r="H156" s="25">
        <v>0</v>
      </c>
      <c r="I156" s="26">
        <f>ROUND(ROUND(H156,2)*ROUND(G156,3),2)</f>
        <v>0</v>
      </c>
      <c r="O156">
        <f>(I156*21)/100</f>
        <v>0</v>
      </c>
      <c r="P156" t="s">
        <v>22</v>
      </c>
    </row>
    <row r="157" spans="1:5" ht="38.25">
      <c r="A157" s="27" t="s">
        <v>48</v>
      </c>
      <c r="E157" s="28" t="s">
        <v>316</v>
      </c>
    </row>
    <row r="158" spans="1:5" ht="12.75">
      <c r="A158" s="31" t="s">
        <v>50</v>
      </c>
      <c r="E158" s="30" t="s">
        <v>312</v>
      </c>
    </row>
    <row r="159" spans="1:16" ht="12.75">
      <c r="A159" s="17" t="s">
        <v>283</v>
      </c>
      <c r="B159" s="21" t="s">
        <v>313</v>
      </c>
      <c r="C159" s="21" t="s">
        <v>317</v>
      </c>
      <c r="D159" s="17" t="s">
        <v>23</v>
      </c>
      <c r="E159" s="22" t="s">
        <v>318</v>
      </c>
      <c r="F159" s="23" t="s">
        <v>319</v>
      </c>
      <c r="G159" s="24">
        <v>0.675</v>
      </c>
      <c r="H159" s="25">
        <v>0</v>
      </c>
      <c r="I159" s="26">
        <f>ROUND(ROUND(H159,2)*ROUND(G159,3),2)</f>
        <v>0</v>
      </c>
      <c r="O159">
        <f>(I159*21)/100</f>
        <v>0</v>
      </c>
      <c r="P159" t="s">
        <v>22</v>
      </c>
    </row>
    <row r="160" spans="1:5" ht="12.75">
      <c r="A160" s="27" t="s">
        <v>48</v>
      </c>
      <c r="E160" s="28" t="s">
        <v>23</v>
      </c>
    </row>
    <row r="161" spans="1:5" ht="12.75">
      <c r="A161" s="31" t="s">
        <v>50</v>
      </c>
      <c r="E161" s="30" t="s">
        <v>320</v>
      </c>
    </row>
    <row r="162" spans="1:16" ht="12.75">
      <c r="A162" s="17" t="s">
        <v>44</v>
      </c>
      <c r="B162" s="21" t="s">
        <v>321</v>
      </c>
      <c r="C162" s="21" t="s">
        <v>322</v>
      </c>
      <c r="D162" s="17" t="s">
        <v>23</v>
      </c>
      <c r="E162" s="22" t="s">
        <v>323</v>
      </c>
      <c r="F162" s="23" t="s">
        <v>156</v>
      </c>
      <c r="G162" s="24">
        <v>392.301</v>
      </c>
      <c r="H162" s="25">
        <v>0</v>
      </c>
      <c r="I162" s="26">
        <f>ROUND(ROUND(H162,2)*ROUND(G162,3),2)</f>
        <v>0</v>
      </c>
      <c r="O162">
        <f>(I162*21)/100</f>
        <v>0</v>
      </c>
      <c r="P162" t="s">
        <v>22</v>
      </c>
    </row>
    <row r="163" spans="1:5" ht="51">
      <c r="A163" s="27" t="s">
        <v>48</v>
      </c>
      <c r="E163" s="28" t="s">
        <v>324</v>
      </c>
    </row>
    <row r="164" spans="1:5" ht="25.5">
      <c r="A164" s="29" t="s">
        <v>50</v>
      </c>
      <c r="E164" s="30" t="s">
        <v>325</v>
      </c>
    </row>
    <row r="165" spans="1:18" ht="12.75" customHeight="1">
      <c r="A165" s="5" t="s">
        <v>42</v>
      </c>
      <c r="B165" s="5"/>
      <c r="C165" s="33" t="s">
        <v>22</v>
      </c>
      <c r="D165" s="5"/>
      <c r="E165" s="19" t="s">
        <v>326</v>
      </c>
      <c r="F165" s="5"/>
      <c r="G165" s="5"/>
      <c r="H165" s="5"/>
      <c r="I165" s="34">
        <f>0+Q165</f>
        <v>0</v>
      </c>
      <c r="O165">
        <f>0+R165</f>
        <v>0</v>
      </c>
      <c r="Q165">
        <f>0+I166+I169</f>
        <v>0</v>
      </c>
      <c r="R165">
        <f>0+O166+O169</f>
        <v>0</v>
      </c>
    </row>
    <row r="166" spans="1:16" ht="12.75">
      <c r="A166" s="17" t="s">
        <v>44</v>
      </c>
      <c r="B166" s="21" t="s">
        <v>327</v>
      </c>
      <c r="C166" s="21" t="s">
        <v>328</v>
      </c>
      <c r="D166" s="17" t="s">
        <v>23</v>
      </c>
      <c r="E166" s="22" t="s">
        <v>329</v>
      </c>
      <c r="F166" s="23" t="s">
        <v>156</v>
      </c>
      <c r="G166" s="24">
        <v>0.92</v>
      </c>
      <c r="H166" s="25">
        <v>0</v>
      </c>
      <c r="I166" s="26">
        <f>ROUND(ROUND(H166,2)*ROUND(G166,3),2)</f>
        <v>0</v>
      </c>
      <c r="O166">
        <f>(I166*21)/100</f>
        <v>0</v>
      </c>
      <c r="P166" t="s">
        <v>22</v>
      </c>
    </row>
    <row r="167" spans="1:5" ht="25.5">
      <c r="A167" s="27" t="s">
        <v>48</v>
      </c>
      <c r="E167" s="28" t="s">
        <v>330</v>
      </c>
    </row>
    <row r="168" spans="1:5" ht="12.75">
      <c r="A168" s="31" t="s">
        <v>50</v>
      </c>
      <c r="E168" s="30" t="s">
        <v>331</v>
      </c>
    </row>
    <row r="169" spans="1:16" ht="12.75">
      <c r="A169" s="17" t="s">
        <v>44</v>
      </c>
      <c r="B169" s="21" t="s">
        <v>332</v>
      </c>
      <c r="C169" s="21" t="s">
        <v>333</v>
      </c>
      <c r="D169" s="17" t="s">
        <v>23</v>
      </c>
      <c r="E169" s="22" t="s">
        <v>334</v>
      </c>
      <c r="F169" s="23" t="s">
        <v>96</v>
      </c>
      <c r="G169" s="24">
        <v>2.08</v>
      </c>
      <c r="H169" s="25">
        <v>0</v>
      </c>
      <c r="I169" s="26">
        <f>ROUND(ROUND(H169,2)*ROUND(G169,3),2)</f>
        <v>0</v>
      </c>
      <c r="O169">
        <f>(I169*21)/100</f>
        <v>0</v>
      </c>
      <c r="P169" t="s">
        <v>22</v>
      </c>
    </row>
    <row r="170" spans="1:5" ht="38.25">
      <c r="A170" s="27" t="s">
        <v>48</v>
      </c>
      <c r="E170" s="28" t="s">
        <v>335</v>
      </c>
    </row>
    <row r="171" spans="1:5" ht="12.75">
      <c r="A171" s="29" t="s">
        <v>50</v>
      </c>
      <c r="E171" s="30" t="s">
        <v>336</v>
      </c>
    </row>
    <row r="172" spans="1:18" ht="12.75" customHeight="1">
      <c r="A172" s="5" t="s">
        <v>42</v>
      </c>
      <c r="B172" s="5"/>
      <c r="C172" s="33" t="s">
        <v>21</v>
      </c>
      <c r="D172" s="5"/>
      <c r="E172" s="19" t="s">
        <v>337</v>
      </c>
      <c r="F172" s="5"/>
      <c r="G172" s="5"/>
      <c r="H172" s="5"/>
      <c r="I172" s="34">
        <f>0+Q172</f>
        <v>0</v>
      </c>
      <c r="O172">
        <f>0+R172</f>
        <v>0</v>
      </c>
      <c r="Q172">
        <f>0+I173+I176+I179+I182+I185+I188</f>
        <v>0</v>
      </c>
      <c r="R172">
        <f>0+O173+O176+O179+O182+O185+O188</f>
        <v>0</v>
      </c>
    </row>
    <row r="173" spans="1:16" ht="25.5">
      <c r="A173" s="17" t="s">
        <v>44</v>
      </c>
      <c r="B173" s="21" t="s">
        <v>338</v>
      </c>
      <c r="C173" s="21" t="s">
        <v>339</v>
      </c>
      <c r="D173" s="17" t="s">
        <v>23</v>
      </c>
      <c r="E173" s="22" t="s">
        <v>340</v>
      </c>
      <c r="F173" s="23" t="s">
        <v>156</v>
      </c>
      <c r="G173" s="24">
        <v>2.752</v>
      </c>
      <c r="H173" s="25">
        <v>0</v>
      </c>
      <c r="I173" s="26">
        <f>ROUND(ROUND(H173,2)*ROUND(G173,3),2)</f>
        <v>0</v>
      </c>
      <c r="O173">
        <f>(I173*21)/100</f>
        <v>0</v>
      </c>
      <c r="P173" t="s">
        <v>22</v>
      </c>
    </row>
    <row r="174" spans="1:5" ht="51">
      <c r="A174" s="27" t="s">
        <v>48</v>
      </c>
      <c r="E174" s="28" t="s">
        <v>341</v>
      </c>
    </row>
    <row r="175" spans="1:5" ht="12.75">
      <c r="A175" s="31" t="s">
        <v>50</v>
      </c>
      <c r="E175" s="30" t="s">
        <v>342</v>
      </c>
    </row>
    <row r="176" spans="1:16" ht="12.75">
      <c r="A176" s="17" t="s">
        <v>44</v>
      </c>
      <c r="B176" s="21" t="s">
        <v>343</v>
      </c>
      <c r="C176" s="21" t="s">
        <v>344</v>
      </c>
      <c r="D176" s="17" t="s">
        <v>23</v>
      </c>
      <c r="E176" s="22" t="s">
        <v>345</v>
      </c>
      <c r="F176" s="23" t="s">
        <v>275</v>
      </c>
      <c r="G176" s="24">
        <v>0.047</v>
      </c>
      <c r="H176" s="25">
        <v>0</v>
      </c>
      <c r="I176" s="26">
        <f>ROUND(ROUND(H176,2)*ROUND(G176,3),2)</f>
        <v>0</v>
      </c>
      <c r="O176">
        <f>(I176*21)/100</f>
        <v>0</v>
      </c>
      <c r="P176" t="s">
        <v>22</v>
      </c>
    </row>
    <row r="177" spans="1:5" ht="38.25">
      <c r="A177" s="27" t="s">
        <v>48</v>
      </c>
      <c r="E177" s="28" t="s">
        <v>346</v>
      </c>
    </row>
    <row r="178" spans="1:5" ht="12.75">
      <c r="A178" s="31" t="s">
        <v>50</v>
      </c>
      <c r="E178" s="30" t="s">
        <v>347</v>
      </c>
    </row>
    <row r="179" spans="1:16" ht="12.75">
      <c r="A179" s="17" t="s">
        <v>44</v>
      </c>
      <c r="B179" s="21" t="s">
        <v>348</v>
      </c>
      <c r="C179" s="21" t="s">
        <v>349</v>
      </c>
      <c r="D179" s="17" t="s">
        <v>23</v>
      </c>
      <c r="E179" s="22" t="s">
        <v>350</v>
      </c>
      <c r="F179" s="23" t="s">
        <v>156</v>
      </c>
      <c r="G179" s="24">
        <v>1</v>
      </c>
      <c r="H179" s="25">
        <v>0</v>
      </c>
      <c r="I179" s="26">
        <f>ROUND(ROUND(H179,2)*ROUND(G179,3),2)</f>
        <v>0</v>
      </c>
      <c r="O179">
        <f>(I179*21)/100</f>
        <v>0</v>
      </c>
      <c r="P179" t="s">
        <v>22</v>
      </c>
    </row>
    <row r="180" spans="1:5" ht="25.5">
      <c r="A180" s="27" t="s">
        <v>48</v>
      </c>
      <c r="E180" s="28" t="s">
        <v>351</v>
      </c>
    </row>
    <row r="181" spans="1:5" ht="12.75">
      <c r="A181" s="31" t="s">
        <v>50</v>
      </c>
      <c r="E181" s="30" t="s">
        <v>23</v>
      </c>
    </row>
    <row r="182" spans="1:16" ht="12.75">
      <c r="A182" s="17" t="s">
        <v>44</v>
      </c>
      <c r="B182" s="21" t="s">
        <v>352</v>
      </c>
      <c r="C182" s="21" t="s">
        <v>353</v>
      </c>
      <c r="D182" s="17" t="s">
        <v>23</v>
      </c>
      <c r="E182" s="22" t="s">
        <v>354</v>
      </c>
      <c r="F182" s="23" t="s">
        <v>156</v>
      </c>
      <c r="G182" s="24">
        <v>0.147</v>
      </c>
      <c r="H182" s="25">
        <v>0</v>
      </c>
      <c r="I182" s="26">
        <f>ROUND(ROUND(H182,2)*ROUND(G182,3),2)</f>
        <v>0</v>
      </c>
      <c r="O182">
        <f>(I182*21)/100</f>
        <v>0</v>
      </c>
      <c r="P182" t="s">
        <v>22</v>
      </c>
    </row>
    <row r="183" spans="1:5" ht="25.5">
      <c r="A183" s="27" t="s">
        <v>48</v>
      </c>
      <c r="E183" s="28" t="s">
        <v>355</v>
      </c>
    </row>
    <row r="184" spans="1:5" ht="12.75">
      <c r="A184" s="31" t="s">
        <v>50</v>
      </c>
      <c r="E184" s="30" t="s">
        <v>356</v>
      </c>
    </row>
    <row r="185" spans="1:16" ht="12.75">
      <c r="A185" s="17" t="s">
        <v>44</v>
      </c>
      <c r="B185" s="21" t="s">
        <v>357</v>
      </c>
      <c r="C185" s="21" t="s">
        <v>358</v>
      </c>
      <c r="D185" s="17" t="s">
        <v>23</v>
      </c>
      <c r="E185" s="22" t="s">
        <v>359</v>
      </c>
      <c r="F185" s="23" t="s">
        <v>96</v>
      </c>
      <c r="G185" s="24">
        <v>0.92</v>
      </c>
      <c r="H185" s="25">
        <v>0</v>
      </c>
      <c r="I185" s="26">
        <f>ROUND(ROUND(H185,2)*ROUND(G185,3),2)</f>
        <v>0</v>
      </c>
      <c r="O185">
        <f>(I185*21)/100</f>
        <v>0</v>
      </c>
      <c r="P185" t="s">
        <v>22</v>
      </c>
    </row>
    <row r="186" spans="1:5" ht="25.5">
      <c r="A186" s="27" t="s">
        <v>48</v>
      </c>
      <c r="E186" s="28" t="s">
        <v>360</v>
      </c>
    </row>
    <row r="187" spans="1:5" ht="12.75">
      <c r="A187" s="31" t="s">
        <v>50</v>
      </c>
      <c r="E187" s="30" t="s">
        <v>361</v>
      </c>
    </row>
    <row r="188" spans="1:16" ht="12.75">
      <c r="A188" s="17" t="s">
        <v>44</v>
      </c>
      <c r="B188" s="21" t="s">
        <v>362</v>
      </c>
      <c r="C188" s="21" t="s">
        <v>363</v>
      </c>
      <c r="D188" s="17" t="s">
        <v>23</v>
      </c>
      <c r="E188" s="22" t="s">
        <v>364</v>
      </c>
      <c r="F188" s="23" t="s">
        <v>96</v>
      </c>
      <c r="G188" s="24">
        <v>0.92</v>
      </c>
      <c r="H188" s="25">
        <v>0</v>
      </c>
      <c r="I188" s="26">
        <f>ROUND(ROUND(H188,2)*ROUND(G188,3),2)</f>
        <v>0</v>
      </c>
      <c r="O188">
        <f>(I188*21)/100</f>
        <v>0</v>
      </c>
      <c r="P188" t="s">
        <v>22</v>
      </c>
    </row>
    <row r="189" spans="1:5" ht="25.5">
      <c r="A189" s="27" t="s">
        <v>48</v>
      </c>
      <c r="E189" s="28" t="s">
        <v>365</v>
      </c>
    </row>
    <row r="190" spans="1:5" ht="12.75">
      <c r="A190" s="29" t="s">
        <v>50</v>
      </c>
      <c r="E190" s="30" t="s">
        <v>361</v>
      </c>
    </row>
    <row r="191" spans="1:18" ht="12.75" customHeight="1">
      <c r="A191" s="5" t="s">
        <v>42</v>
      </c>
      <c r="B191" s="5"/>
      <c r="C191" s="33" t="s">
        <v>32</v>
      </c>
      <c r="D191" s="5"/>
      <c r="E191" s="19" t="s">
        <v>366</v>
      </c>
      <c r="F191" s="5"/>
      <c r="G191" s="5"/>
      <c r="H191" s="5"/>
      <c r="I191" s="34">
        <f>0+Q191</f>
        <v>0</v>
      </c>
      <c r="O191">
        <f>0+R191</f>
        <v>0</v>
      </c>
      <c r="Q191">
        <f>0+I192+I195+I198+I201+I204+I207+I210+I213</f>
        <v>0</v>
      </c>
      <c r="R191">
        <f>0+O192+O195+O198+O201+O204+O207+O210+O213</f>
        <v>0</v>
      </c>
    </row>
    <row r="192" spans="1:16" ht="12.75">
      <c r="A192" s="17" t="s">
        <v>44</v>
      </c>
      <c r="B192" s="21" t="s">
        <v>367</v>
      </c>
      <c r="C192" s="21" t="s">
        <v>368</v>
      </c>
      <c r="D192" s="17" t="s">
        <v>23</v>
      </c>
      <c r="E192" s="22" t="s">
        <v>369</v>
      </c>
      <c r="F192" s="23" t="s">
        <v>96</v>
      </c>
      <c r="G192" s="24">
        <v>7.77</v>
      </c>
      <c r="H192" s="25">
        <v>0</v>
      </c>
      <c r="I192" s="26">
        <f>ROUND(ROUND(H192,2)*ROUND(G192,3),2)</f>
        <v>0</v>
      </c>
      <c r="O192">
        <f>(I192*21)/100</f>
        <v>0</v>
      </c>
      <c r="P192" t="s">
        <v>22</v>
      </c>
    </row>
    <row r="193" spans="1:5" ht="25.5">
      <c r="A193" s="27" t="s">
        <v>48</v>
      </c>
      <c r="E193" s="28" t="s">
        <v>370</v>
      </c>
    </row>
    <row r="194" spans="1:5" ht="12.75">
      <c r="A194" s="31" t="s">
        <v>50</v>
      </c>
      <c r="E194" s="30" t="s">
        <v>371</v>
      </c>
    </row>
    <row r="195" spans="1:16" ht="12.75">
      <c r="A195" s="17" t="s">
        <v>44</v>
      </c>
      <c r="B195" s="21" t="s">
        <v>372</v>
      </c>
      <c r="C195" s="21" t="s">
        <v>373</v>
      </c>
      <c r="D195" s="17" t="s">
        <v>23</v>
      </c>
      <c r="E195" s="22" t="s">
        <v>374</v>
      </c>
      <c r="F195" s="23" t="s">
        <v>96</v>
      </c>
      <c r="G195" s="24">
        <v>7.77</v>
      </c>
      <c r="H195" s="25">
        <v>0</v>
      </c>
      <c r="I195" s="26">
        <f>ROUND(ROUND(H195,2)*ROUND(G195,3),2)</f>
        <v>0</v>
      </c>
      <c r="O195">
        <f>(I195*21)/100</f>
        <v>0</v>
      </c>
      <c r="P195" t="s">
        <v>22</v>
      </c>
    </row>
    <row r="196" spans="1:5" ht="38.25">
      <c r="A196" s="27" t="s">
        <v>48</v>
      </c>
      <c r="E196" s="28" t="s">
        <v>375</v>
      </c>
    </row>
    <row r="197" spans="1:5" ht="12.75">
      <c r="A197" s="31" t="s">
        <v>50</v>
      </c>
      <c r="E197" s="30" t="s">
        <v>371</v>
      </c>
    </row>
    <row r="198" spans="1:16" ht="12.75">
      <c r="A198" s="17" t="s">
        <v>44</v>
      </c>
      <c r="B198" s="21" t="s">
        <v>376</v>
      </c>
      <c r="C198" s="21" t="s">
        <v>377</v>
      </c>
      <c r="D198" s="17" t="s">
        <v>23</v>
      </c>
      <c r="E198" s="22" t="s">
        <v>378</v>
      </c>
      <c r="F198" s="23" t="s">
        <v>156</v>
      </c>
      <c r="G198" s="24">
        <v>0.609</v>
      </c>
      <c r="H198" s="25">
        <v>0</v>
      </c>
      <c r="I198" s="26">
        <f>ROUND(ROUND(H198,2)*ROUND(G198,3),2)</f>
        <v>0</v>
      </c>
      <c r="O198">
        <f>(I198*21)/100</f>
        <v>0</v>
      </c>
      <c r="P198" t="s">
        <v>22</v>
      </c>
    </row>
    <row r="199" spans="1:5" ht="38.25">
      <c r="A199" s="27" t="s">
        <v>48</v>
      </c>
      <c r="E199" s="28" t="s">
        <v>379</v>
      </c>
    </row>
    <row r="200" spans="1:5" ht="12.75">
      <c r="A200" s="31" t="s">
        <v>50</v>
      </c>
      <c r="E200" s="30" t="s">
        <v>380</v>
      </c>
    </row>
    <row r="201" spans="1:16" ht="12.75">
      <c r="A201" s="17" t="s">
        <v>44</v>
      </c>
      <c r="B201" s="21" t="s">
        <v>381</v>
      </c>
      <c r="C201" s="21" t="s">
        <v>382</v>
      </c>
      <c r="D201" s="17" t="s">
        <v>23</v>
      </c>
      <c r="E201" s="22" t="s">
        <v>383</v>
      </c>
      <c r="F201" s="23" t="s">
        <v>156</v>
      </c>
      <c r="G201" s="24">
        <v>51.567</v>
      </c>
      <c r="H201" s="25">
        <v>0</v>
      </c>
      <c r="I201" s="26">
        <f>ROUND(ROUND(H201,2)*ROUND(G201,3),2)</f>
        <v>0</v>
      </c>
      <c r="O201">
        <f>(I201*21)/100</f>
        <v>0</v>
      </c>
      <c r="P201" t="s">
        <v>22</v>
      </c>
    </row>
    <row r="202" spans="1:5" ht="38.25">
      <c r="A202" s="27" t="s">
        <v>48</v>
      </c>
      <c r="E202" s="28" t="s">
        <v>384</v>
      </c>
    </row>
    <row r="203" spans="1:5" ht="25.5">
      <c r="A203" s="31" t="s">
        <v>50</v>
      </c>
      <c r="E203" s="30" t="s">
        <v>385</v>
      </c>
    </row>
    <row r="204" spans="1:16" ht="12.75">
      <c r="A204" s="17" t="s">
        <v>44</v>
      </c>
      <c r="B204" s="21" t="s">
        <v>386</v>
      </c>
      <c r="C204" s="21" t="s">
        <v>387</v>
      </c>
      <c r="D204" s="17" t="s">
        <v>23</v>
      </c>
      <c r="E204" s="22" t="s">
        <v>388</v>
      </c>
      <c r="F204" s="23" t="s">
        <v>156</v>
      </c>
      <c r="G204" s="24">
        <v>4.21</v>
      </c>
      <c r="H204" s="25">
        <v>0</v>
      </c>
      <c r="I204" s="26">
        <f>ROUND(ROUND(H204,2)*ROUND(G204,3),2)</f>
        <v>0</v>
      </c>
      <c r="O204">
        <f>(I204*21)/100</f>
        <v>0</v>
      </c>
      <c r="P204" t="s">
        <v>22</v>
      </c>
    </row>
    <row r="205" spans="1:5" ht="38.25">
      <c r="A205" s="27" t="s">
        <v>48</v>
      </c>
      <c r="E205" s="28" t="s">
        <v>389</v>
      </c>
    </row>
    <row r="206" spans="1:5" ht="51">
      <c r="A206" s="31" t="s">
        <v>50</v>
      </c>
      <c r="E206" s="30" t="s">
        <v>390</v>
      </c>
    </row>
    <row r="207" spans="1:16" ht="12.75">
      <c r="A207" s="17" t="s">
        <v>44</v>
      </c>
      <c r="B207" s="21" t="s">
        <v>391</v>
      </c>
      <c r="C207" s="21" t="s">
        <v>392</v>
      </c>
      <c r="D207" s="17" t="s">
        <v>23</v>
      </c>
      <c r="E207" s="22" t="s">
        <v>393</v>
      </c>
      <c r="F207" s="23" t="s">
        <v>156</v>
      </c>
      <c r="G207" s="24">
        <v>0.086</v>
      </c>
      <c r="H207" s="25">
        <v>0</v>
      </c>
      <c r="I207" s="26">
        <f>ROUND(ROUND(H207,2)*ROUND(G207,3),2)</f>
        <v>0</v>
      </c>
      <c r="O207">
        <f>(I207*21)/100</f>
        <v>0</v>
      </c>
      <c r="P207" t="s">
        <v>22</v>
      </c>
    </row>
    <row r="208" spans="1:5" ht="38.25">
      <c r="A208" s="27" t="s">
        <v>48</v>
      </c>
      <c r="E208" s="28" t="s">
        <v>394</v>
      </c>
    </row>
    <row r="209" spans="1:5" ht="12.75">
      <c r="A209" s="31" t="s">
        <v>50</v>
      </c>
      <c r="E209" s="30" t="s">
        <v>395</v>
      </c>
    </row>
    <row r="210" spans="1:16" ht="12.75">
      <c r="A210" s="17" t="s">
        <v>44</v>
      </c>
      <c r="B210" s="21" t="s">
        <v>396</v>
      </c>
      <c r="C210" s="21" t="s">
        <v>397</v>
      </c>
      <c r="D210" s="17" t="s">
        <v>231</v>
      </c>
      <c r="E210" s="22" t="s">
        <v>398</v>
      </c>
      <c r="F210" s="23" t="s">
        <v>96</v>
      </c>
      <c r="G210" s="24">
        <v>21.507</v>
      </c>
      <c r="H210" s="25">
        <v>0</v>
      </c>
      <c r="I210" s="26">
        <f>ROUND(ROUND(H210,2)*ROUND(G210,3),2)</f>
        <v>0</v>
      </c>
      <c r="O210">
        <f>(I210*21)/100</f>
        <v>0</v>
      </c>
      <c r="P210" t="s">
        <v>22</v>
      </c>
    </row>
    <row r="211" spans="1:5" ht="51">
      <c r="A211" s="27" t="s">
        <v>48</v>
      </c>
      <c r="E211" s="28" t="s">
        <v>399</v>
      </c>
    </row>
    <row r="212" spans="1:5" ht="127.5">
      <c r="A212" s="31" t="s">
        <v>50</v>
      </c>
      <c r="E212" s="30" t="s">
        <v>400</v>
      </c>
    </row>
    <row r="213" spans="1:16" ht="12.75">
      <c r="A213" s="17" t="s">
        <v>44</v>
      </c>
      <c r="B213" s="21" t="s">
        <v>401</v>
      </c>
      <c r="C213" s="21" t="s">
        <v>397</v>
      </c>
      <c r="D213" s="17" t="s">
        <v>236</v>
      </c>
      <c r="E213" s="22" t="s">
        <v>402</v>
      </c>
      <c r="F213" s="23" t="s">
        <v>96</v>
      </c>
      <c r="G213" s="24">
        <v>0.568</v>
      </c>
      <c r="H213" s="25">
        <v>0</v>
      </c>
      <c r="I213" s="26">
        <f>ROUND(ROUND(H213,2)*ROUND(G213,3),2)</f>
        <v>0</v>
      </c>
      <c r="O213">
        <f>(I213*21)/100</f>
        <v>0</v>
      </c>
      <c r="P213" t="s">
        <v>22</v>
      </c>
    </row>
    <row r="214" spans="1:5" ht="38.25">
      <c r="A214" s="27" t="s">
        <v>48</v>
      </c>
      <c r="E214" s="28" t="s">
        <v>403</v>
      </c>
    </row>
    <row r="215" spans="1:5" ht="12.75">
      <c r="A215" s="29" t="s">
        <v>50</v>
      </c>
      <c r="E215" s="30" t="s">
        <v>404</v>
      </c>
    </row>
    <row r="216" spans="1:18" ht="12.75" customHeight="1">
      <c r="A216" s="5" t="s">
        <v>42</v>
      </c>
      <c r="B216" s="5"/>
      <c r="C216" s="33" t="s">
        <v>34</v>
      </c>
      <c r="D216" s="5"/>
      <c r="E216" s="19" t="s">
        <v>405</v>
      </c>
      <c r="F216" s="5"/>
      <c r="G216" s="5"/>
      <c r="H216" s="5"/>
      <c r="I216" s="34">
        <f>0+Q216</f>
        <v>0</v>
      </c>
      <c r="O216">
        <f>0+R216</f>
        <v>0</v>
      </c>
      <c r="Q216">
        <f>0+I217+I220+I223+I226+I229+I232+I235+I238+I241+I244+I247+I250+I253+I256+I259+I262+I265+I268+I271+I274+I277+I280+I283+I286+I289+I292+I295+I298+I301+I304+I307+I310+I313+I316+I319+I322+I325+I328+I331+I334+I337</f>
        <v>0</v>
      </c>
      <c r="R216">
        <f>0+O217+O220+O223+O226+O229+O232+O235+O238+O241+O244+O247+O250+O253+O256+O259+O262+O265+O268+O271+O274+O277+O280+O283+O286+O289+O292+O295+O298+O301+O304+O307+O310+O313+O316+O319+O322+O325+O328+O331+O334+O337</f>
        <v>0</v>
      </c>
    </row>
    <row r="217" spans="1:16" ht="12.75">
      <c r="A217" s="17" t="s">
        <v>44</v>
      </c>
      <c r="B217" s="21" t="s">
        <v>406</v>
      </c>
      <c r="C217" s="21" t="s">
        <v>407</v>
      </c>
      <c r="D217" s="17" t="s">
        <v>23</v>
      </c>
      <c r="E217" s="22" t="s">
        <v>408</v>
      </c>
      <c r="F217" s="23" t="s">
        <v>96</v>
      </c>
      <c r="G217" s="24">
        <v>11.49</v>
      </c>
      <c r="H217" s="25">
        <v>0</v>
      </c>
      <c r="I217" s="26">
        <f>ROUND(ROUND(H217,2)*ROUND(G217,3),2)</f>
        <v>0</v>
      </c>
      <c r="O217">
        <f>(I217*21)/100</f>
        <v>0</v>
      </c>
      <c r="P217" t="s">
        <v>22</v>
      </c>
    </row>
    <row r="218" spans="1:5" ht="38.25">
      <c r="A218" s="27" t="s">
        <v>48</v>
      </c>
      <c r="E218" s="28" t="s">
        <v>409</v>
      </c>
    </row>
    <row r="219" spans="1:5" ht="12.75">
      <c r="A219" s="31" t="s">
        <v>50</v>
      </c>
      <c r="E219" s="30" t="s">
        <v>23</v>
      </c>
    </row>
    <row r="220" spans="1:16" ht="12.75">
      <c r="A220" s="17" t="s">
        <v>44</v>
      </c>
      <c r="B220" s="21" t="s">
        <v>410</v>
      </c>
      <c r="C220" s="21" t="s">
        <v>411</v>
      </c>
      <c r="D220" s="17" t="s">
        <v>23</v>
      </c>
      <c r="E220" s="22" t="s">
        <v>412</v>
      </c>
      <c r="F220" s="23" t="s">
        <v>96</v>
      </c>
      <c r="G220" s="24">
        <v>18.58</v>
      </c>
      <c r="H220" s="25">
        <v>0</v>
      </c>
      <c r="I220" s="26">
        <f>ROUND(ROUND(H220,2)*ROUND(G220,3),2)</f>
        <v>0</v>
      </c>
      <c r="O220">
        <f>(I220*21)/100</f>
        <v>0</v>
      </c>
      <c r="P220" t="s">
        <v>22</v>
      </c>
    </row>
    <row r="221" spans="1:5" ht="38.25">
      <c r="A221" s="27" t="s">
        <v>48</v>
      </c>
      <c r="E221" s="28" t="s">
        <v>413</v>
      </c>
    </row>
    <row r="222" spans="1:5" ht="12.75">
      <c r="A222" s="31" t="s">
        <v>50</v>
      </c>
      <c r="E222" s="30" t="s">
        <v>23</v>
      </c>
    </row>
    <row r="223" spans="1:16" ht="12.75">
      <c r="A223" s="17" t="s">
        <v>44</v>
      </c>
      <c r="B223" s="21" t="s">
        <v>414</v>
      </c>
      <c r="C223" s="21" t="s">
        <v>415</v>
      </c>
      <c r="D223" s="17" t="s">
        <v>23</v>
      </c>
      <c r="E223" s="22" t="s">
        <v>416</v>
      </c>
      <c r="F223" s="23" t="s">
        <v>96</v>
      </c>
      <c r="G223" s="24">
        <v>11.49</v>
      </c>
      <c r="H223" s="25">
        <v>0</v>
      </c>
      <c r="I223" s="26">
        <f>ROUND(ROUND(H223,2)*ROUND(G223,3),2)</f>
        <v>0</v>
      </c>
      <c r="O223">
        <f>(I223*21)/100</f>
        <v>0</v>
      </c>
      <c r="P223" t="s">
        <v>22</v>
      </c>
    </row>
    <row r="224" spans="1:5" ht="38.25">
      <c r="A224" s="27" t="s">
        <v>48</v>
      </c>
      <c r="E224" s="28" t="s">
        <v>417</v>
      </c>
    </row>
    <row r="225" spans="1:5" ht="12.75">
      <c r="A225" s="31" t="s">
        <v>50</v>
      </c>
      <c r="E225" s="30" t="s">
        <v>23</v>
      </c>
    </row>
    <row r="226" spans="1:16" ht="12.75">
      <c r="A226" s="17" t="s">
        <v>44</v>
      </c>
      <c r="B226" s="21" t="s">
        <v>418</v>
      </c>
      <c r="C226" s="21" t="s">
        <v>419</v>
      </c>
      <c r="D226" s="17" t="s">
        <v>231</v>
      </c>
      <c r="E226" s="22" t="s">
        <v>420</v>
      </c>
      <c r="F226" s="23" t="s">
        <v>96</v>
      </c>
      <c r="G226" s="24">
        <v>14.94</v>
      </c>
      <c r="H226" s="25">
        <v>0</v>
      </c>
      <c r="I226" s="26">
        <f>ROUND(ROUND(H226,2)*ROUND(G226,3),2)</f>
        <v>0</v>
      </c>
      <c r="O226">
        <f>(I226*21)/100</f>
        <v>0</v>
      </c>
      <c r="P226" t="s">
        <v>22</v>
      </c>
    </row>
    <row r="227" spans="1:5" ht="38.25">
      <c r="A227" s="27" t="s">
        <v>48</v>
      </c>
      <c r="E227" s="28" t="s">
        <v>421</v>
      </c>
    </row>
    <row r="228" spans="1:5" ht="12.75">
      <c r="A228" s="31" t="s">
        <v>50</v>
      </c>
      <c r="E228" s="30" t="s">
        <v>98</v>
      </c>
    </row>
    <row r="229" spans="1:16" ht="12.75">
      <c r="A229" s="17" t="s">
        <v>44</v>
      </c>
      <c r="B229" s="21" t="s">
        <v>422</v>
      </c>
      <c r="C229" s="21" t="s">
        <v>419</v>
      </c>
      <c r="D229" s="17" t="s">
        <v>236</v>
      </c>
      <c r="E229" s="22" t="s">
        <v>420</v>
      </c>
      <c r="F229" s="23" t="s">
        <v>96</v>
      </c>
      <c r="G229" s="24">
        <v>13.62</v>
      </c>
      <c r="H229" s="25">
        <v>0</v>
      </c>
      <c r="I229" s="26">
        <f>ROUND(ROUND(H229,2)*ROUND(G229,3),2)</f>
        <v>0</v>
      </c>
      <c r="O229">
        <f>(I229*21)/100</f>
        <v>0</v>
      </c>
      <c r="P229" t="s">
        <v>22</v>
      </c>
    </row>
    <row r="230" spans="1:5" ht="38.25">
      <c r="A230" s="27" t="s">
        <v>48</v>
      </c>
      <c r="E230" s="28" t="s">
        <v>423</v>
      </c>
    </row>
    <row r="231" spans="1:5" ht="12.75">
      <c r="A231" s="31" t="s">
        <v>50</v>
      </c>
      <c r="E231" s="30" t="s">
        <v>424</v>
      </c>
    </row>
    <row r="232" spans="1:16" ht="12.75">
      <c r="A232" s="17" t="s">
        <v>44</v>
      </c>
      <c r="B232" s="21" t="s">
        <v>425</v>
      </c>
      <c r="C232" s="21" t="s">
        <v>419</v>
      </c>
      <c r="D232" s="17" t="s">
        <v>292</v>
      </c>
      <c r="E232" s="22" t="s">
        <v>420</v>
      </c>
      <c r="F232" s="23" t="s">
        <v>96</v>
      </c>
      <c r="G232" s="24">
        <v>566.37</v>
      </c>
      <c r="H232" s="25">
        <v>0</v>
      </c>
      <c r="I232" s="26">
        <f>ROUND(ROUND(H232,2)*ROUND(G232,3),2)</f>
        <v>0</v>
      </c>
      <c r="O232">
        <f>(I232*21)/100</f>
        <v>0</v>
      </c>
      <c r="P232" t="s">
        <v>22</v>
      </c>
    </row>
    <row r="233" spans="1:5" ht="38.25">
      <c r="A233" s="27" t="s">
        <v>48</v>
      </c>
      <c r="E233" s="28" t="s">
        <v>426</v>
      </c>
    </row>
    <row r="234" spans="1:5" ht="12.75">
      <c r="A234" s="31" t="s">
        <v>50</v>
      </c>
      <c r="E234" s="30" t="s">
        <v>427</v>
      </c>
    </row>
    <row r="235" spans="1:16" ht="12.75">
      <c r="A235" s="17" t="s">
        <v>44</v>
      </c>
      <c r="B235" s="21" t="s">
        <v>428</v>
      </c>
      <c r="C235" s="21" t="s">
        <v>419</v>
      </c>
      <c r="D235" s="17" t="s">
        <v>296</v>
      </c>
      <c r="E235" s="22" t="s">
        <v>420</v>
      </c>
      <c r="F235" s="23" t="s">
        <v>96</v>
      </c>
      <c r="G235" s="24">
        <v>319.8</v>
      </c>
      <c r="H235" s="25">
        <v>0</v>
      </c>
      <c r="I235" s="26">
        <f>ROUND(ROUND(H235,2)*ROUND(G235,3),2)</f>
        <v>0</v>
      </c>
      <c r="O235">
        <f>(I235*21)/100</f>
        <v>0</v>
      </c>
      <c r="P235" t="s">
        <v>22</v>
      </c>
    </row>
    <row r="236" spans="1:5" ht="51">
      <c r="A236" s="27" t="s">
        <v>48</v>
      </c>
      <c r="E236" s="28" t="s">
        <v>429</v>
      </c>
    </row>
    <row r="237" spans="1:5" ht="12.75">
      <c r="A237" s="31" t="s">
        <v>50</v>
      </c>
      <c r="E237" s="30" t="s">
        <v>430</v>
      </c>
    </row>
    <row r="238" spans="1:16" ht="12.75">
      <c r="A238" s="17" t="s">
        <v>44</v>
      </c>
      <c r="B238" s="21" t="s">
        <v>431</v>
      </c>
      <c r="C238" s="21" t="s">
        <v>419</v>
      </c>
      <c r="D238" s="17" t="s">
        <v>432</v>
      </c>
      <c r="E238" s="22" t="s">
        <v>420</v>
      </c>
      <c r="F238" s="23" t="s">
        <v>96</v>
      </c>
      <c r="G238" s="24">
        <v>319.8</v>
      </c>
      <c r="H238" s="25">
        <v>0</v>
      </c>
      <c r="I238" s="26">
        <f>ROUND(ROUND(H238,2)*ROUND(G238,3),2)</f>
        <v>0</v>
      </c>
      <c r="O238">
        <f>(I238*21)/100</f>
        <v>0</v>
      </c>
      <c r="P238" t="s">
        <v>22</v>
      </c>
    </row>
    <row r="239" spans="1:5" ht="51">
      <c r="A239" s="27" t="s">
        <v>48</v>
      </c>
      <c r="E239" s="28" t="s">
        <v>433</v>
      </c>
    </row>
    <row r="240" spans="1:5" ht="12.75">
      <c r="A240" s="31" t="s">
        <v>50</v>
      </c>
      <c r="E240" s="30" t="s">
        <v>430</v>
      </c>
    </row>
    <row r="241" spans="1:16" ht="12.75">
      <c r="A241" s="17" t="s">
        <v>44</v>
      </c>
      <c r="B241" s="21" t="s">
        <v>434</v>
      </c>
      <c r="C241" s="21" t="s">
        <v>419</v>
      </c>
      <c r="D241" s="17" t="s">
        <v>435</v>
      </c>
      <c r="E241" s="22" t="s">
        <v>420</v>
      </c>
      <c r="F241" s="23" t="s">
        <v>96</v>
      </c>
      <c r="G241" s="24">
        <v>199.08</v>
      </c>
      <c r="H241" s="25">
        <v>0</v>
      </c>
      <c r="I241" s="26">
        <f>ROUND(ROUND(H241,2)*ROUND(G241,3),2)</f>
        <v>0</v>
      </c>
      <c r="O241">
        <f>(I241*21)/100</f>
        <v>0</v>
      </c>
      <c r="P241" t="s">
        <v>22</v>
      </c>
    </row>
    <row r="242" spans="1:5" ht="51">
      <c r="A242" s="27" t="s">
        <v>48</v>
      </c>
      <c r="E242" s="28" t="s">
        <v>436</v>
      </c>
    </row>
    <row r="243" spans="1:5" ht="12.75">
      <c r="A243" s="31" t="s">
        <v>50</v>
      </c>
      <c r="E243" s="30" t="s">
        <v>23</v>
      </c>
    </row>
    <row r="244" spans="1:16" ht="12.75">
      <c r="A244" s="17" t="s">
        <v>44</v>
      </c>
      <c r="B244" s="21" t="s">
        <v>437</v>
      </c>
      <c r="C244" s="21" t="s">
        <v>438</v>
      </c>
      <c r="D244" s="17" t="s">
        <v>231</v>
      </c>
      <c r="E244" s="22" t="s">
        <v>439</v>
      </c>
      <c r="F244" s="23" t="s">
        <v>96</v>
      </c>
      <c r="G244" s="24">
        <v>44.18</v>
      </c>
      <c r="H244" s="25">
        <v>0</v>
      </c>
      <c r="I244" s="26">
        <f>ROUND(ROUND(H244,2)*ROUND(G244,3),2)</f>
        <v>0</v>
      </c>
      <c r="O244">
        <f>(I244*21)/100</f>
        <v>0</v>
      </c>
      <c r="P244" t="s">
        <v>22</v>
      </c>
    </row>
    <row r="245" spans="1:5" ht="51">
      <c r="A245" s="27" t="s">
        <v>48</v>
      </c>
      <c r="E245" s="28" t="s">
        <v>440</v>
      </c>
    </row>
    <row r="246" spans="1:5" ht="12.75">
      <c r="A246" s="31" t="s">
        <v>50</v>
      </c>
      <c r="E246" s="30" t="s">
        <v>441</v>
      </c>
    </row>
    <row r="247" spans="1:16" ht="12.75">
      <c r="A247" s="17" t="s">
        <v>44</v>
      </c>
      <c r="B247" s="21" t="s">
        <v>442</v>
      </c>
      <c r="C247" s="21" t="s">
        <v>438</v>
      </c>
      <c r="D247" s="17" t="s">
        <v>236</v>
      </c>
      <c r="E247" s="22" t="s">
        <v>439</v>
      </c>
      <c r="F247" s="23" t="s">
        <v>96</v>
      </c>
      <c r="G247" s="24">
        <v>11.49</v>
      </c>
      <c r="H247" s="25">
        <v>0</v>
      </c>
      <c r="I247" s="26">
        <f>ROUND(ROUND(H247,2)*ROUND(G247,3),2)</f>
        <v>0</v>
      </c>
      <c r="O247">
        <f>(I247*21)/100</f>
        <v>0</v>
      </c>
      <c r="P247" t="s">
        <v>22</v>
      </c>
    </row>
    <row r="248" spans="1:5" ht="38.25">
      <c r="A248" s="27" t="s">
        <v>48</v>
      </c>
      <c r="E248" s="28" t="s">
        <v>443</v>
      </c>
    </row>
    <row r="249" spans="1:5" ht="12.75">
      <c r="A249" s="31" t="s">
        <v>50</v>
      </c>
      <c r="E249" s="30" t="s">
        <v>23</v>
      </c>
    </row>
    <row r="250" spans="1:16" ht="12.75">
      <c r="A250" s="17" t="s">
        <v>44</v>
      </c>
      <c r="B250" s="21" t="s">
        <v>444</v>
      </c>
      <c r="C250" s="21" t="s">
        <v>445</v>
      </c>
      <c r="D250" s="17" t="s">
        <v>23</v>
      </c>
      <c r="E250" s="22" t="s">
        <v>446</v>
      </c>
      <c r="F250" s="23" t="s">
        <v>96</v>
      </c>
      <c r="G250" s="24">
        <v>1.32</v>
      </c>
      <c r="H250" s="25">
        <v>0</v>
      </c>
      <c r="I250" s="26">
        <f>ROUND(ROUND(H250,2)*ROUND(G250,3),2)</f>
        <v>0</v>
      </c>
      <c r="O250">
        <f>(I250*21)/100</f>
        <v>0</v>
      </c>
      <c r="P250" t="s">
        <v>22</v>
      </c>
    </row>
    <row r="251" spans="1:5" ht="38.25">
      <c r="A251" s="27" t="s">
        <v>48</v>
      </c>
      <c r="E251" s="28" t="s">
        <v>447</v>
      </c>
    </row>
    <row r="252" spans="1:5" ht="12.75">
      <c r="A252" s="31" t="s">
        <v>50</v>
      </c>
      <c r="E252" s="30" t="s">
        <v>23</v>
      </c>
    </row>
    <row r="253" spans="1:16" ht="12.75">
      <c r="A253" s="17" t="s">
        <v>44</v>
      </c>
      <c r="B253" s="21" t="s">
        <v>448</v>
      </c>
      <c r="C253" s="21" t="s">
        <v>449</v>
      </c>
      <c r="D253" s="17" t="s">
        <v>231</v>
      </c>
      <c r="E253" s="22" t="s">
        <v>450</v>
      </c>
      <c r="F253" s="23" t="s">
        <v>96</v>
      </c>
      <c r="G253" s="24">
        <v>18.58</v>
      </c>
      <c r="H253" s="25">
        <v>0</v>
      </c>
      <c r="I253" s="26">
        <f>ROUND(ROUND(H253,2)*ROUND(G253,3),2)</f>
        <v>0</v>
      </c>
      <c r="O253">
        <f>(I253*21)/100</f>
        <v>0</v>
      </c>
      <c r="P253" t="s">
        <v>22</v>
      </c>
    </row>
    <row r="254" spans="1:5" ht="38.25">
      <c r="A254" s="27" t="s">
        <v>48</v>
      </c>
      <c r="E254" s="28" t="s">
        <v>451</v>
      </c>
    </row>
    <row r="255" spans="1:5" ht="12.75">
      <c r="A255" s="31" t="s">
        <v>50</v>
      </c>
      <c r="E255" s="30" t="s">
        <v>23</v>
      </c>
    </row>
    <row r="256" spans="1:16" ht="12.75">
      <c r="A256" s="17" t="s">
        <v>44</v>
      </c>
      <c r="B256" s="21" t="s">
        <v>452</v>
      </c>
      <c r="C256" s="21" t="s">
        <v>449</v>
      </c>
      <c r="D256" s="17" t="s">
        <v>236</v>
      </c>
      <c r="E256" s="22" t="s">
        <v>450</v>
      </c>
      <c r="F256" s="23" t="s">
        <v>96</v>
      </c>
      <c r="G256" s="24">
        <v>2.9</v>
      </c>
      <c r="H256" s="25">
        <v>0</v>
      </c>
      <c r="I256" s="26">
        <f>ROUND(ROUND(H256,2)*ROUND(G256,3),2)</f>
        <v>0</v>
      </c>
      <c r="O256">
        <f>(I256*21)/100</f>
        <v>0</v>
      </c>
      <c r="P256" t="s">
        <v>22</v>
      </c>
    </row>
    <row r="257" spans="1:5" ht="38.25">
      <c r="A257" s="27" t="s">
        <v>48</v>
      </c>
      <c r="E257" s="28" t="s">
        <v>453</v>
      </c>
    </row>
    <row r="258" spans="1:5" ht="12.75">
      <c r="A258" s="31" t="s">
        <v>50</v>
      </c>
      <c r="E258" s="30" t="s">
        <v>23</v>
      </c>
    </row>
    <row r="259" spans="1:16" ht="12.75">
      <c r="A259" s="17" t="s">
        <v>44</v>
      </c>
      <c r="B259" s="21" t="s">
        <v>454</v>
      </c>
      <c r="C259" s="21" t="s">
        <v>455</v>
      </c>
      <c r="D259" s="17" t="s">
        <v>23</v>
      </c>
      <c r="E259" s="22" t="s">
        <v>456</v>
      </c>
      <c r="F259" s="23" t="s">
        <v>96</v>
      </c>
      <c r="G259" s="24">
        <v>566.37</v>
      </c>
      <c r="H259" s="25">
        <v>0</v>
      </c>
      <c r="I259" s="26">
        <f>ROUND(ROUND(H259,2)*ROUND(G259,3),2)</f>
        <v>0</v>
      </c>
      <c r="O259">
        <f>(I259*21)/100</f>
        <v>0</v>
      </c>
      <c r="P259" t="s">
        <v>22</v>
      </c>
    </row>
    <row r="260" spans="1:5" ht="38.25">
      <c r="A260" s="27" t="s">
        <v>48</v>
      </c>
      <c r="E260" s="28" t="s">
        <v>457</v>
      </c>
    </row>
    <row r="261" spans="1:5" ht="12.75">
      <c r="A261" s="31" t="s">
        <v>50</v>
      </c>
      <c r="E261" s="30" t="s">
        <v>427</v>
      </c>
    </row>
    <row r="262" spans="1:16" ht="12.75">
      <c r="A262" s="17" t="s">
        <v>44</v>
      </c>
      <c r="B262" s="21" t="s">
        <v>458</v>
      </c>
      <c r="C262" s="21" t="s">
        <v>459</v>
      </c>
      <c r="D262" s="17" t="s">
        <v>23</v>
      </c>
      <c r="E262" s="22" t="s">
        <v>460</v>
      </c>
      <c r="F262" s="23" t="s">
        <v>96</v>
      </c>
      <c r="G262" s="24">
        <v>199.08</v>
      </c>
      <c r="H262" s="25">
        <v>0</v>
      </c>
      <c r="I262" s="26">
        <f>ROUND(ROUND(H262,2)*ROUND(G262,3),2)</f>
        <v>0</v>
      </c>
      <c r="O262">
        <f>(I262*21)/100</f>
        <v>0</v>
      </c>
      <c r="P262" t="s">
        <v>22</v>
      </c>
    </row>
    <row r="263" spans="1:5" ht="51">
      <c r="A263" s="27" t="s">
        <v>48</v>
      </c>
      <c r="E263" s="28" t="s">
        <v>461</v>
      </c>
    </row>
    <row r="264" spans="1:5" ht="12.75">
      <c r="A264" s="31" t="s">
        <v>50</v>
      </c>
      <c r="E264" s="30" t="s">
        <v>23</v>
      </c>
    </row>
    <row r="265" spans="1:16" ht="12.75">
      <c r="A265" s="17" t="s">
        <v>44</v>
      </c>
      <c r="B265" s="21" t="s">
        <v>462</v>
      </c>
      <c r="C265" s="21" t="s">
        <v>463</v>
      </c>
      <c r="D265" s="17" t="s">
        <v>23</v>
      </c>
      <c r="E265" s="22" t="s">
        <v>464</v>
      </c>
      <c r="F265" s="23" t="s">
        <v>96</v>
      </c>
      <c r="G265" s="24">
        <v>44.18</v>
      </c>
      <c r="H265" s="25">
        <v>0</v>
      </c>
      <c r="I265" s="26">
        <f>ROUND(ROUND(H265,2)*ROUND(G265,3),2)</f>
        <v>0</v>
      </c>
      <c r="O265">
        <f>(I265*21)/100</f>
        <v>0</v>
      </c>
      <c r="P265" t="s">
        <v>22</v>
      </c>
    </row>
    <row r="266" spans="1:5" ht="51">
      <c r="A266" s="27" t="s">
        <v>48</v>
      </c>
      <c r="E266" s="28" t="s">
        <v>465</v>
      </c>
    </row>
    <row r="267" spans="1:5" ht="12.75">
      <c r="A267" s="31" t="s">
        <v>50</v>
      </c>
      <c r="E267" s="30" t="s">
        <v>466</v>
      </c>
    </row>
    <row r="268" spans="1:16" ht="25.5">
      <c r="A268" s="17" t="s">
        <v>44</v>
      </c>
      <c r="B268" s="21" t="s">
        <v>467</v>
      </c>
      <c r="C268" s="21" t="s">
        <v>468</v>
      </c>
      <c r="D268" s="17" t="s">
        <v>23</v>
      </c>
      <c r="E268" s="22" t="s">
        <v>469</v>
      </c>
      <c r="F268" s="23" t="s">
        <v>96</v>
      </c>
      <c r="G268" s="24">
        <v>319.8</v>
      </c>
      <c r="H268" s="25">
        <v>0</v>
      </c>
      <c r="I268" s="26">
        <f>ROUND(ROUND(H268,2)*ROUND(G268,3),2)</f>
        <v>0</v>
      </c>
      <c r="O268">
        <f>(I268*21)/100</f>
        <v>0</v>
      </c>
      <c r="P268" t="s">
        <v>22</v>
      </c>
    </row>
    <row r="269" spans="1:5" ht="51">
      <c r="A269" s="27" t="s">
        <v>48</v>
      </c>
      <c r="E269" s="28" t="s">
        <v>470</v>
      </c>
    </row>
    <row r="270" spans="1:5" ht="12.75">
      <c r="A270" s="31" t="s">
        <v>50</v>
      </c>
      <c r="E270" s="30" t="s">
        <v>430</v>
      </c>
    </row>
    <row r="271" spans="1:16" ht="12.75">
      <c r="A271" s="17" t="s">
        <v>44</v>
      </c>
      <c r="B271" s="21" t="s">
        <v>471</v>
      </c>
      <c r="C271" s="21" t="s">
        <v>472</v>
      </c>
      <c r="D271" s="17" t="s">
        <v>23</v>
      </c>
      <c r="E271" s="22" t="s">
        <v>473</v>
      </c>
      <c r="F271" s="23" t="s">
        <v>96</v>
      </c>
      <c r="G271" s="24">
        <v>319.8</v>
      </c>
      <c r="H271" s="25">
        <v>0</v>
      </c>
      <c r="I271" s="26">
        <f>ROUND(ROUND(H271,2)*ROUND(G271,3),2)</f>
        <v>0</v>
      </c>
      <c r="O271">
        <f>(I271*21)/100</f>
        <v>0</v>
      </c>
      <c r="P271" t="s">
        <v>22</v>
      </c>
    </row>
    <row r="272" spans="1:5" ht="51">
      <c r="A272" s="27" t="s">
        <v>48</v>
      </c>
      <c r="E272" s="28" t="s">
        <v>474</v>
      </c>
    </row>
    <row r="273" spans="1:5" ht="12.75">
      <c r="A273" s="31" t="s">
        <v>50</v>
      </c>
      <c r="E273" s="30" t="s">
        <v>430</v>
      </c>
    </row>
    <row r="274" spans="1:16" ht="12.75">
      <c r="A274" s="17" t="s">
        <v>44</v>
      </c>
      <c r="B274" s="21" t="s">
        <v>475</v>
      </c>
      <c r="C274" s="21" t="s">
        <v>476</v>
      </c>
      <c r="D274" s="17" t="s">
        <v>231</v>
      </c>
      <c r="E274" s="22" t="s">
        <v>477</v>
      </c>
      <c r="F274" s="23" t="s">
        <v>96</v>
      </c>
      <c r="G274" s="24">
        <v>60.43</v>
      </c>
      <c r="H274" s="25">
        <v>0</v>
      </c>
      <c r="I274" s="26">
        <f>ROUND(ROUND(H274,2)*ROUND(G274,3),2)</f>
        <v>0</v>
      </c>
      <c r="O274">
        <f>(I274*21)/100</f>
        <v>0</v>
      </c>
      <c r="P274" t="s">
        <v>22</v>
      </c>
    </row>
    <row r="275" spans="1:5" ht="38.25">
      <c r="A275" s="27" t="s">
        <v>48</v>
      </c>
      <c r="E275" s="28" t="s">
        <v>478</v>
      </c>
    </row>
    <row r="276" spans="1:5" ht="12.75">
      <c r="A276" s="31" t="s">
        <v>50</v>
      </c>
      <c r="E276" s="30" t="s">
        <v>479</v>
      </c>
    </row>
    <row r="277" spans="1:16" ht="12.75">
      <c r="A277" s="17" t="s">
        <v>44</v>
      </c>
      <c r="B277" s="21" t="s">
        <v>480</v>
      </c>
      <c r="C277" s="21" t="s">
        <v>476</v>
      </c>
      <c r="D277" s="17" t="s">
        <v>236</v>
      </c>
      <c r="E277" s="22" t="s">
        <v>477</v>
      </c>
      <c r="F277" s="23" t="s">
        <v>96</v>
      </c>
      <c r="G277" s="24">
        <v>319.8</v>
      </c>
      <c r="H277" s="25">
        <v>0</v>
      </c>
      <c r="I277" s="26">
        <f>ROUND(ROUND(H277,2)*ROUND(G277,3),2)</f>
        <v>0</v>
      </c>
      <c r="O277">
        <f>(I277*21)/100</f>
        <v>0</v>
      </c>
      <c r="P277" t="s">
        <v>22</v>
      </c>
    </row>
    <row r="278" spans="1:5" ht="38.25">
      <c r="A278" s="27" t="s">
        <v>48</v>
      </c>
      <c r="E278" s="28" t="s">
        <v>481</v>
      </c>
    </row>
    <row r="279" spans="1:5" ht="12.75">
      <c r="A279" s="31" t="s">
        <v>50</v>
      </c>
      <c r="E279" s="30" t="s">
        <v>430</v>
      </c>
    </row>
    <row r="280" spans="1:16" ht="12.75">
      <c r="A280" s="17" t="s">
        <v>44</v>
      </c>
      <c r="B280" s="21" t="s">
        <v>482</v>
      </c>
      <c r="C280" s="21" t="s">
        <v>476</v>
      </c>
      <c r="D280" s="17" t="s">
        <v>292</v>
      </c>
      <c r="E280" s="22" t="s">
        <v>477</v>
      </c>
      <c r="F280" s="23" t="s">
        <v>96</v>
      </c>
      <c r="G280" s="24">
        <v>7.2</v>
      </c>
      <c r="H280" s="25">
        <v>0</v>
      </c>
      <c r="I280" s="26">
        <f>ROUND(ROUND(H280,2)*ROUND(G280,3),2)</f>
        <v>0</v>
      </c>
      <c r="O280">
        <f>(I280*21)/100</f>
        <v>0</v>
      </c>
      <c r="P280" t="s">
        <v>22</v>
      </c>
    </row>
    <row r="281" spans="1:5" ht="51">
      <c r="A281" s="27" t="s">
        <v>48</v>
      </c>
      <c r="E281" s="28" t="s">
        <v>483</v>
      </c>
    </row>
    <row r="282" spans="1:5" ht="12.75">
      <c r="A282" s="31" t="s">
        <v>50</v>
      </c>
      <c r="E282" s="30" t="s">
        <v>23</v>
      </c>
    </row>
    <row r="283" spans="1:16" ht="25.5">
      <c r="A283" s="17" t="s">
        <v>44</v>
      </c>
      <c r="B283" s="21" t="s">
        <v>484</v>
      </c>
      <c r="C283" s="21" t="s">
        <v>485</v>
      </c>
      <c r="D283" s="17" t="s">
        <v>23</v>
      </c>
      <c r="E283" s="22" t="s">
        <v>486</v>
      </c>
      <c r="F283" s="23" t="s">
        <v>96</v>
      </c>
      <c r="G283" s="24">
        <v>319.8</v>
      </c>
      <c r="H283" s="25">
        <v>0</v>
      </c>
      <c r="I283" s="26">
        <f>ROUND(ROUND(H283,2)*ROUND(G283,3),2)</f>
        <v>0</v>
      </c>
      <c r="O283">
        <f>(I283*21)/100</f>
        <v>0</v>
      </c>
      <c r="P283" t="s">
        <v>22</v>
      </c>
    </row>
    <row r="284" spans="1:5" ht="51">
      <c r="A284" s="27" t="s">
        <v>48</v>
      </c>
      <c r="E284" s="28" t="s">
        <v>487</v>
      </c>
    </row>
    <row r="285" spans="1:5" ht="12.75">
      <c r="A285" s="31" t="s">
        <v>50</v>
      </c>
      <c r="E285" s="30" t="s">
        <v>430</v>
      </c>
    </row>
    <row r="286" spans="1:16" ht="25.5">
      <c r="A286" s="17" t="s">
        <v>44</v>
      </c>
      <c r="B286" s="21" t="s">
        <v>488</v>
      </c>
      <c r="C286" s="21" t="s">
        <v>489</v>
      </c>
      <c r="D286" s="17" t="s">
        <v>23</v>
      </c>
      <c r="E286" s="22" t="s">
        <v>490</v>
      </c>
      <c r="F286" s="23" t="s">
        <v>96</v>
      </c>
      <c r="G286" s="24">
        <v>7.2</v>
      </c>
      <c r="H286" s="25">
        <v>0</v>
      </c>
      <c r="I286" s="26">
        <f>ROUND(ROUND(H286,2)*ROUND(G286,3),2)</f>
        <v>0</v>
      </c>
      <c r="O286">
        <f>(I286*21)/100</f>
        <v>0</v>
      </c>
      <c r="P286" t="s">
        <v>22</v>
      </c>
    </row>
    <row r="287" spans="1:5" ht="51">
      <c r="A287" s="27" t="s">
        <v>48</v>
      </c>
      <c r="E287" s="28" t="s">
        <v>491</v>
      </c>
    </row>
    <row r="288" spans="1:5" ht="12.75">
      <c r="A288" s="31" t="s">
        <v>50</v>
      </c>
      <c r="E288" s="30" t="s">
        <v>23</v>
      </c>
    </row>
    <row r="289" spans="1:16" ht="25.5">
      <c r="A289" s="17" t="s">
        <v>44</v>
      </c>
      <c r="B289" s="21" t="s">
        <v>492</v>
      </c>
      <c r="C289" s="21" t="s">
        <v>489</v>
      </c>
      <c r="D289" s="17" t="s">
        <v>231</v>
      </c>
      <c r="E289" s="22" t="s">
        <v>490</v>
      </c>
      <c r="F289" s="23" t="s">
        <v>96</v>
      </c>
      <c r="G289" s="24">
        <v>41.85</v>
      </c>
      <c r="H289" s="25">
        <v>0</v>
      </c>
      <c r="I289" s="26">
        <f>ROUND(ROUND(H289,2)*ROUND(G289,3),2)</f>
        <v>0</v>
      </c>
      <c r="O289">
        <f>(I289*21)/100</f>
        <v>0</v>
      </c>
      <c r="P289" t="s">
        <v>22</v>
      </c>
    </row>
    <row r="290" spans="1:5" ht="51">
      <c r="A290" s="27" t="s">
        <v>48</v>
      </c>
      <c r="E290" s="28" t="s">
        <v>493</v>
      </c>
    </row>
    <row r="291" spans="1:5" ht="12.75">
      <c r="A291" s="31" t="s">
        <v>50</v>
      </c>
      <c r="E291" s="30" t="s">
        <v>23</v>
      </c>
    </row>
    <row r="292" spans="1:16" ht="25.5">
      <c r="A292" s="17" t="s">
        <v>44</v>
      </c>
      <c r="B292" s="21" t="s">
        <v>494</v>
      </c>
      <c r="C292" s="21" t="s">
        <v>495</v>
      </c>
      <c r="D292" s="17" t="s">
        <v>23</v>
      </c>
      <c r="E292" s="22" t="s">
        <v>496</v>
      </c>
      <c r="F292" s="23" t="s">
        <v>96</v>
      </c>
      <c r="G292" s="24">
        <v>37.16</v>
      </c>
      <c r="H292" s="25">
        <v>0</v>
      </c>
      <c r="I292" s="26">
        <f>ROUND(ROUND(H292,2)*ROUND(G292,3),2)</f>
        <v>0</v>
      </c>
      <c r="O292">
        <f>(I292*21)/100</f>
        <v>0</v>
      </c>
      <c r="P292" t="s">
        <v>22</v>
      </c>
    </row>
    <row r="293" spans="1:5" ht="38.25">
      <c r="A293" s="27" t="s">
        <v>48</v>
      </c>
      <c r="E293" s="28" t="s">
        <v>497</v>
      </c>
    </row>
    <row r="294" spans="1:5" ht="12.75">
      <c r="A294" s="31" t="s">
        <v>50</v>
      </c>
      <c r="E294" s="30" t="s">
        <v>498</v>
      </c>
    </row>
    <row r="295" spans="1:16" ht="25.5">
      <c r="A295" s="17" t="s">
        <v>44</v>
      </c>
      <c r="B295" s="21" t="s">
        <v>499</v>
      </c>
      <c r="C295" s="21" t="s">
        <v>500</v>
      </c>
      <c r="D295" s="17" t="s">
        <v>23</v>
      </c>
      <c r="E295" s="22" t="s">
        <v>501</v>
      </c>
      <c r="F295" s="23" t="s">
        <v>96</v>
      </c>
      <c r="G295" s="24">
        <v>2.9</v>
      </c>
      <c r="H295" s="25">
        <v>0</v>
      </c>
      <c r="I295" s="26">
        <f>ROUND(ROUND(H295,2)*ROUND(G295,3),2)</f>
        <v>0</v>
      </c>
      <c r="O295">
        <f>(I295*21)/100</f>
        <v>0</v>
      </c>
      <c r="P295" t="s">
        <v>22</v>
      </c>
    </row>
    <row r="296" spans="1:5" ht="38.25">
      <c r="A296" s="27" t="s">
        <v>48</v>
      </c>
      <c r="E296" s="28" t="s">
        <v>502</v>
      </c>
    </row>
    <row r="297" spans="1:5" ht="12.75">
      <c r="A297" s="31" t="s">
        <v>50</v>
      </c>
      <c r="E297" s="30" t="s">
        <v>23</v>
      </c>
    </row>
    <row r="298" spans="1:16" ht="12.75">
      <c r="A298" s="17" t="s">
        <v>44</v>
      </c>
      <c r="B298" s="21" t="s">
        <v>503</v>
      </c>
      <c r="C298" s="21" t="s">
        <v>504</v>
      </c>
      <c r="D298" s="17" t="s">
        <v>23</v>
      </c>
      <c r="E298" s="22" t="s">
        <v>505</v>
      </c>
      <c r="F298" s="23" t="s">
        <v>96</v>
      </c>
      <c r="G298" s="24">
        <v>13.62</v>
      </c>
      <c r="H298" s="25">
        <v>0</v>
      </c>
      <c r="I298" s="26">
        <f>ROUND(ROUND(H298,2)*ROUND(G298,3),2)</f>
        <v>0</v>
      </c>
      <c r="O298">
        <f>(I298*21)/100</f>
        <v>0</v>
      </c>
      <c r="P298" t="s">
        <v>22</v>
      </c>
    </row>
    <row r="299" spans="1:5" ht="51">
      <c r="A299" s="27" t="s">
        <v>48</v>
      </c>
      <c r="E299" s="28" t="s">
        <v>506</v>
      </c>
    </row>
    <row r="300" spans="1:5" ht="12.75">
      <c r="A300" s="31" t="s">
        <v>50</v>
      </c>
      <c r="E300" s="30" t="s">
        <v>424</v>
      </c>
    </row>
    <row r="301" spans="1:16" ht="12.75">
      <c r="A301" s="17" t="s">
        <v>283</v>
      </c>
      <c r="B301" s="21" t="s">
        <v>503</v>
      </c>
      <c r="C301" s="21" t="s">
        <v>507</v>
      </c>
      <c r="D301" s="17" t="s">
        <v>236</v>
      </c>
      <c r="E301" s="22" t="s">
        <v>508</v>
      </c>
      <c r="F301" s="23" t="s">
        <v>96</v>
      </c>
      <c r="G301" s="24">
        <v>13.62</v>
      </c>
      <c r="H301" s="25">
        <v>0</v>
      </c>
      <c r="I301" s="26">
        <f>ROUND(ROUND(H301,2)*ROUND(G301,3),2)</f>
        <v>0</v>
      </c>
      <c r="O301">
        <f>(I301*21)/100</f>
        <v>0</v>
      </c>
      <c r="P301" t="s">
        <v>22</v>
      </c>
    </row>
    <row r="302" spans="1:5" ht="12.75">
      <c r="A302" s="27" t="s">
        <v>48</v>
      </c>
      <c r="E302" s="28" t="s">
        <v>509</v>
      </c>
    </row>
    <row r="303" spans="1:5" ht="12.75">
      <c r="A303" s="31" t="s">
        <v>50</v>
      </c>
      <c r="E303" s="30" t="s">
        <v>23</v>
      </c>
    </row>
    <row r="304" spans="1:16" ht="12.75">
      <c r="A304" s="17" t="s">
        <v>44</v>
      </c>
      <c r="B304" s="21" t="s">
        <v>510</v>
      </c>
      <c r="C304" s="21" t="s">
        <v>511</v>
      </c>
      <c r="D304" s="17" t="s">
        <v>231</v>
      </c>
      <c r="E304" s="22" t="s">
        <v>512</v>
      </c>
      <c r="F304" s="23" t="s">
        <v>96</v>
      </c>
      <c r="G304" s="24">
        <v>1.32</v>
      </c>
      <c r="H304" s="25">
        <v>0</v>
      </c>
      <c r="I304" s="26">
        <f>ROUND(ROUND(H304,2)*ROUND(G304,3),2)</f>
        <v>0</v>
      </c>
      <c r="O304">
        <f>(I304*21)/100</f>
        <v>0</v>
      </c>
      <c r="P304" t="s">
        <v>22</v>
      </c>
    </row>
    <row r="305" spans="1:5" ht="51">
      <c r="A305" s="27" t="s">
        <v>48</v>
      </c>
      <c r="E305" s="28" t="s">
        <v>513</v>
      </c>
    </row>
    <row r="306" spans="1:5" ht="12.75">
      <c r="A306" s="31" t="s">
        <v>50</v>
      </c>
      <c r="E306" s="30" t="s">
        <v>23</v>
      </c>
    </row>
    <row r="307" spans="1:16" ht="12.75">
      <c r="A307" s="17" t="s">
        <v>283</v>
      </c>
      <c r="B307" s="21" t="s">
        <v>510</v>
      </c>
      <c r="C307" s="21" t="s">
        <v>514</v>
      </c>
      <c r="D307" s="17" t="s">
        <v>231</v>
      </c>
      <c r="E307" s="22" t="s">
        <v>515</v>
      </c>
      <c r="F307" s="23" t="s">
        <v>96</v>
      </c>
      <c r="G307" s="24">
        <v>1.32</v>
      </c>
      <c r="H307" s="25">
        <v>0</v>
      </c>
      <c r="I307" s="26">
        <f>ROUND(ROUND(H307,2)*ROUND(G307,3),2)</f>
        <v>0</v>
      </c>
      <c r="O307">
        <f>(I307*21)/100</f>
        <v>0</v>
      </c>
      <c r="P307" t="s">
        <v>22</v>
      </c>
    </row>
    <row r="308" spans="1:5" ht="12.75">
      <c r="A308" s="27" t="s">
        <v>48</v>
      </c>
      <c r="E308" s="28" t="s">
        <v>509</v>
      </c>
    </row>
    <row r="309" spans="1:5" ht="12.75">
      <c r="A309" s="31" t="s">
        <v>50</v>
      </c>
      <c r="E309" s="30" t="s">
        <v>23</v>
      </c>
    </row>
    <row r="310" spans="1:16" ht="12.75">
      <c r="A310" s="17" t="s">
        <v>44</v>
      </c>
      <c r="B310" s="21" t="s">
        <v>516</v>
      </c>
      <c r="C310" s="21" t="s">
        <v>511</v>
      </c>
      <c r="D310" s="17" t="s">
        <v>236</v>
      </c>
      <c r="E310" s="22" t="s">
        <v>512</v>
      </c>
      <c r="F310" s="23" t="s">
        <v>96</v>
      </c>
      <c r="G310" s="24">
        <v>44.18</v>
      </c>
      <c r="H310" s="25">
        <v>0</v>
      </c>
      <c r="I310" s="26">
        <f>ROUND(ROUND(H310,2)*ROUND(G310,3),2)</f>
        <v>0</v>
      </c>
      <c r="O310">
        <f>(I310*21)/100</f>
        <v>0</v>
      </c>
      <c r="P310" t="s">
        <v>22</v>
      </c>
    </row>
    <row r="311" spans="1:5" ht="63.75">
      <c r="A311" s="27" t="s">
        <v>48</v>
      </c>
      <c r="E311" s="28" t="s">
        <v>517</v>
      </c>
    </row>
    <row r="312" spans="1:5" ht="12.75">
      <c r="A312" s="31" t="s">
        <v>50</v>
      </c>
      <c r="E312" s="30" t="s">
        <v>441</v>
      </c>
    </row>
    <row r="313" spans="1:16" ht="12.75">
      <c r="A313" s="17" t="s">
        <v>283</v>
      </c>
      <c r="B313" s="21" t="s">
        <v>516</v>
      </c>
      <c r="C313" s="21" t="s">
        <v>518</v>
      </c>
      <c r="D313" s="17" t="s">
        <v>23</v>
      </c>
      <c r="E313" s="22" t="s">
        <v>519</v>
      </c>
      <c r="F313" s="23" t="s">
        <v>96</v>
      </c>
      <c r="G313" s="24">
        <v>44.18</v>
      </c>
      <c r="H313" s="25">
        <v>0</v>
      </c>
      <c r="I313" s="26">
        <f>ROUND(ROUND(H313,2)*ROUND(G313,3),2)</f>
        <v>0</v>
      </c>
      <c r="O313">
        <f>(I313*21)/100</f>
        <v>0</v>
      </c>
      <c r="P313" t="s">
        <v>22</v>
      </c>
    </row>
    <row r="314" spans="1:5" ht="12.75">
      <c r="A314" s="27" t="s">
        <v>48</v>
      </c>
      <c r="E314" s="28" t="s">
        <v>520</v>
      </c>
    </row>
    <row r="315" spans="1:5" ht="12.75">
      <c r="A315" s="31" t="s">
        <v>50</v>
      </c>
      <c r="E315" s="30" t="s">
        <v>23</v>
      </c>
    </row>
    <row r="316" spans="1:16" ht="12.75">
      <c r="A316" s="17" t="s">
        <v>44</v>
      </c>
      <c r="B316" s="21" t="s">
        <v>521</v>
      </c>
      <c r="C316" s="21" t="s">
        <v>511</v>
      </c>
      <c r="D316" s="17" t="s">
        <v>292</v>
      </c>
      <c r="E316" s="22" t="s">
        <v>512</v>
      </c>
      <c r="F316" s="23" t="s">
        <v>96</v>
      </c>
      <c r="G316" s="24">
        <v>11.49</v>
      </c>
      <c r="H316" s="25">
        <v>0</v>
      </c>
      <c r="I316" s="26">
        <f>ROUND(ROUND(H316,2)*ROUND(G316,3),2)</f>
        <v>0</v>
      </c>
      <c r="O316">
        <f>(I316*21)/100</f>
        <v>0</v>
      </c>
      <c r="P316" t="s">
        <v>22</v>
      </c>
    </row>
    <row r="317" spans="1:5" ht="51">
      <c r="A317" s="27" t="s">
        <v>48</v>
      </c>
      <c r="E317" s="28" t="s">
        <v>522</v>
      </c>
    </row>
    <row r="318" spans="1:5" ht="12.75">
      <c r="A318" s="31" t="s">
        <v>50</v>
      </c>
      <c r="E318" s="30" t="s">
        <v>23</v>
      </c>
    </row>
    <row r="319" spans="1:16" ht="12.75">
      <c r="A319" s="17" t="s">
        <v>283</v>
      </c>
      <c r="B319" s="21" t="s">
        <v>521</v>
      </c>
      <c r="C319" s="21" t="s">
        <v>514</v>
      </c>
      <c r="D319" s="17" t="s">
        <v>292</v>
      </c>
      <c r="E319" s="22" t="s">
        <v>515</v>
      </c>
      <c r="F319" s="23" t="s">
        <v>96</v>
      </c>
      <c r="G319" s="24">
        <v>1.149</v>
      </c>
      <c r="H319" s="25">
        <v>0</v>
      </c>
      <c r="I319" s="26">
        <f>ROUND(ROUND(H319,2)*ROUND(G319,3),2)</f>
        <v>0</v>
      </c>
      <c r="O319">
        <f>(I319*21)/100</f>
        <v>0</v>
      </c>
      <c r="P319" t="s">
        <v>22</v>
      </c>
    </row>
    <row r="320" spans="1:5" ht="12.75">
      <c r="A320" s="27" t="s">
        <v>48</v>
      </c>
      <c r="E320" s="28" t="s">
        <v>523</v>
      </c>
    </row>
    <row r="321" spans="1:5" ht="12.75">
      <c r="A321" s="31" t="s">
        <v>50</v>
      </c>
      <c r="E321" s="30" t="s">
        <v>524</v>
      </c>
    </row>
    <row r="322" spans="1:16" ht="12.75">
      <c r="A322" s="17" t="s">
        <v>44</v>
      </c>
      <c r="B322" s="21" t="s">
        <v>525</v>
      </c>
      <c r="C322" s="21" t="s">
        <v>526</v>
      </c>
      <c r="D322" s="17" t="s">
        <v>23</v>
      </c>
      <c r="E322" s="22" t="s">
        <v>527</v>
      </c>
      <c r="F322" s="23" t="s">
        <v>96</v>
      </c>
      <c r="G322" s="24">
        <v>199.08</v>
      </c>
      <c r="H322" s="25">
        <v>0</v>
      </c>
      <c r="I322" s="26">
        <f>ROUND(ROUND(H322,2)*ROUND(G322,3),2)</f>
        <v>0</v>
      </c>
      <c r="O322">
        <f>(I322*21)/100</f>
        <v>0</v>
      </c>
      <c r="P322" t="s">
        <v>22</v>
      </c>
    </row>
    <row r="323" spans="1:5" ht="63.75">
      <c r="A323" s="27" t="s">
        <v>48</v>
      </c>
      <c r="E323" s="28" t="s">
        <v>528</v>
      </c>
    </row>
    <row r="324" spans="1:5" ht="12.75">
      <c r="A324" s="31" t="s">
        <v>50</v>
      </c>
      <c r="E324" s="30" t="s">
        <v>23</v>
      </c>
    </row>
    <row r="325" spans="1:16" ht="12.75">
      <c r="A325" s="17" t="s">
        <v>283</v>
      </c>
      <c r="B325" s="21" t="s">
        <v>525</v>
      </c>
      <c r="C325" s="21" t="s">
        <v>514</v>
      </c>
      <c r="D325" s="17" t="s">
        <v>236</v>
      </c>
      <c r="E325" s="22" t="s">
        <v>515</v>
      </c>
      <c r="F325" s="23" t="s">
        <v>96</v>
      </c>
      <c r="G325" s="24">
        <v>199.08</v>
      </c>
      <c r="H325" s="25">
        <v>0</v>
      </c>
      <c r="I325" s="26">
        <f>ROUND(ROUND(H325,2)*ROUND(G325,3),2)</f>
        <v>0</v>
      </c>
      <c r="O325">
        <f>(I325*21)/100</f>
        <v>0</v>
      </c>
      <c r="P325" t="s">
        <v>22</v>
      </c>
    </row>
    <row r="326" spans="1:5" ht="12.75">
      <c r="A326" s="27" t="s">
        <v>48</v>
      </c>
      <c r="E326" s="28" t="s">
        <v>509</v>
      </c>
    </row>
    <row r="327" spans="1:5" ht="12.75">
      <c r="A327" s="31" t="s">
        <v>50</v>
      </c>
      <c r="E327" s="30" t="s">
        <v>23</v>
      </c>
    </row>
    <row r="328" spans="1:16" ht="25.5">
      <c r="A328" s="17" t="s">
        <v>44</v>
      </c>
      <c r="B328" s="21" t="s">
        <v>529</v>
      </c>
      <c r="C328" s="21" t="s">
        <v>530</v>
      </c>
      <c r="D328" s="17" t="s">
        <v>23</v>
      </c>
      <c r="E328" s="22" t="s">
        <v>531</v>
      </c>
      <c r="F328" s="23" t="s">
        <v>96</v>
      </c>
      <c r="G328" s="24">
        <v>14.94</v>
      </c>
      <c r="H328" s="25">
        <v>0</v>
      </c>
      <c r="I328" s="26">
        <f>ROUND(ROUND(H328,2)*ROUND(G328,3),2)</f>
        <v>0</v>
      </c>
      <c r="O328">
        <f>(I328*21)/100</f>
        <v>0</v>
      </c>
      <c r="P328" t="s">
        <v>22</v>
      </c>
    </row>
    <row r="329" spans="1:5" ht="63.75">
      <c r="A329" s="27" t="s">
        <v>48</v>
      </c>
      <c r="E329" s="28" t="s">
        <v>532</v>
      </c>
    </row>
    <row r="330" spans="1:5" ht="12.75">
      <c r="A330" s="31" t="s">
        <v>50</v>
      </c>
      <c r="E330" s="30" t="s">
        <v>98</v>
      </c>
    </row>
    <row r="331" spans="1:16" ht="12.75">
      <c r="A331" s="17" t="s">
        <v>283</v>
      </c>
      <c r="B331" s="21" t="s">
        <v>529</v>
      </c>
      <c r="C331" s="21" t="s">
        <v>533</v>
      </c>
      <c r="D331" s="17" t="s">
        <v>23</v>
      </c>
      <c r="E331" s="22" t="s">
        <v>534</v>
      </c>
      <c r="F331" s="23" t="s">
        <v>96</v>
      </c>
      <c r="G331" s="24">
        <v>1.494</v>
      </c>
      <c r="H331" s="25">
        <v>0</v>
      </c>
      <c r="I331" s="26">
        <f>ROUND(ROUND(H331,2)*ROUND(G331,3),2)</f>
        <v>0</v>
      </c>
      <c r="O331">
        <f>(I331*21)/100</f>
        <v>0</v>
      </c>
      <c r="P331" t="s">
        <v>22</v>
      </c>
    </row>
    <row r="332" spans="1:5" ht="12.75">
      <c r="A332" s="27" t="s">
        <v>48</v>
      </c>
      <c r="E332" s="28" t="s">
        <v>523</v>
      </c>
    </row>
    <row r="333" spans="1:5" ht="12.75">
      <c r="A333" s="31" t="s">
        <v>50</v>
      </c>
      <c r="E333" s="30" t="s">
        <v>535</v>
      </c>
    </row>
    <row r="334" spans="1:16" ht="12.75">
      <c r="A334" s="17" t="s">
        <v>44</v>
      </c>
      <c r="B334" s="21" t="s">
        <v>536</v>
      </c>
      <c r="C334" s="21" t="s">
        <v>537</v>
      </c>
      <c r="D334" s="17" t="s">
        <v>231</v>
      </c>
      <c r="E334" s="22" t="s">
        <v>538</v>
      </c>
      <c r="F334" s="23" t="s">
        <v>134</v>
      </c>
      <c r="G334" s="24">
        <v>34.09</v>
      </c>
      <c r="H334" s="25">
        <v>0</v>
      </c>
      <c r="I334" s="26">
        <f>ROUND(ROUND(H334,2)*ROUND(G334,3),2)</f>
        <v>0</v>
      </c>
      <c r="O334">
        <f>(I334*21)/100</f>
        <v>0</v>
      </c>
      <c r="P334" t="s">
        <v>22</v>
      </c>
    </row>
    <row r="335" spans="1:5" ht="38.25">
      <c r="A335" s="27" t="s">
        <v>48</v>
      </c>
      <c r="E335" s="28" t="s">
        <v>539</v>
      </c>
    </row>
    <row r="336" spans="1:5" ht="12.75">
      <c r="A336" s="31" t="s">
        <v>50</v>
      </c>
      <c r="E336" s="30" t="s">
        <v>23</v>
      </c>
    </row>
    <row r="337" spans="1:16" ht="12.75">
      <c r="A337" s="17" t="s">
        <v>44</v>
      </c>
      <c r="B337" s="21" t="s">
        <v>540</v>
      </c>
      <c r="C337" s="21" t="s">
        <v>537</v>
      </c>
      <c r="D337" s="17" t="s">
        <v>236</v>
      </c>
      <c r="E337" s="22" t="s">
        <v>538</v>
      </c>
      <c r="F337" s="23" t="s">
        <v>134</v>
      </c>
      <c r="G337" s="24">
        <v>7.14</v>
      </c>
      <c r="H337" s="25">
        <v>0</v>
      </c>
      <c r="I337" s="26">
        <f>ROUND(ROUND(H337,2)*ROUND(G337,3),2)</f>
        <v>0</v>
      </c>
      <c r="O337">
        <f>(I337*21)/100</f>
        <v>0</v>
      </c>
      <c r="P337" t="s">
        <v>22</v>
      </c>
    </row>
    <row r="338" spans="1:5" ht="38.25">
      <c r="A338" s="27" t="s">
        <v>48</v>
      </c>
      <c r="E338" s="28" t="s">
        <v>541</v>
      </c>
    </row>
    <row r="339" spans="1:5" ht="12.75">
      <c r="A339" s="29" t="s">
        <v>50</v>
      </c>
      <c r="E339" s="30" t="s">
        <v>542</v>
      </c>
    </row>
    <row r="340" spans="1:18" ht="12.75" customHeight="1">
      <c r="A340" s="5" t="s">
        <v>42</v>
      </c>
      <c r="B340" s="5"/>
      <c r="C340" s="33" t="s">
        <v>62</v>
      </c>
      <c r="D340" s="5"/>
      <c r="E340" s="19" t="s">
        <v>543</v>
      </c>
      <c r="F340" s="5"/>
      <c r="G340" s="5"/>
      <c r="H340" s="5"/>
      <c r="I340" s="34">
        <f>0+Q340</f>
        <v>0</v>
      </c>
      <c r="O340">
        <f>0+R340</f>
        <v>0</v>
      </c>
      <c r="Q340">
        <f>0+I341+I344+I347+I350+I353+I356+I359+I362+I365+I368+I371+I374+I377+I380+I383+I386+I389+I392+I395+I398+I401+I404+I407+I410</f>
        <v>0</v>
      </c>
      <c r="R340">
        <f>0+O341+O344+O347+O350+O353+O356+O359+O362+O365+O368+O371+O374+O377+O380+O383+O386+O389+O392+O395+O398+O401+O404+O407+O410</f>
        <v>0</v>
      </c>
    </row>
    <row r="341" spans="1:16" ht="12.75">
      <c r="A341" s="17" t="s">
        <v>44</v>
      </c>
      <c r="B341" s="21" t="s">
        <v>544</v>
      </c>
      <c r="C341" s="21" t="s">
        <v>545</v>
      </c>
      <c r="D341" s="17" t="s">
        <v>23</v>
      </c>
      <c r="E341" s="22" t="s">
        <v>546</v>
      </c>
      <c r="F341" s="23" t="s">
        <v>96</v>
      </c>
      <c r="G341" s="24">
        <v>19.38</v>
      </c>
      <c r="H341" s="25">
        <v>0</v>
      </c>
      <c r="I341" s="26">
        <f>ROUND(ROUND(H341,2)*ROUND(G341,3),2)</f>
        <v>0</v>
      </c>
      <c r="O341">
        <f>(I341*21)/100</f>
        <v>0</v>
      </c>
      <c r="P341" t="s">
        <v>22</v>
      </c>
    </row>
    <row r="342" spans="1:5" ht="38.25">
      <c r="A342" s="27" t="s">
        <v>48</v>
      </c>
      <c r="E342" s="28" t="s">
        <v>547</v>
      </c>
    </row>
    <row r="343" spans="1:5" ht="12.75">
      <c r="A343" s="31" t="s">
        <v>50</v>
      </c>
      <c r="E343" s="30" t="s">
        <v>548</v>
      </c>
    </row>
    <row r="344" spans="1:16" ht="12.75">
      <c r="A344" s="17" t="s">
        <v>283</v>
      </c>
      <c r="B344" s="21" t="s">
        <v>544</v>
      </c>
      <c r="C344" s="21" t="s">
        <v>549</v>
      </c>
      <c r="D344" s="17" t="s">
        <v>23</v>
      </c>
      <c r="E344" s="22" t="s">
        <v>550</v>
      </c>
      <c r="F344" s="23" t="s">
        <v>275</v>
      </c>
      <c r="G344" s="24">
        <v>0.019</v>
      </c>
      <c r="H344" s="25">
        <v>0</v>
      </c>
      <c r="I344" s="26">
        <f>ROUND(ROUND(H344,2)*ROUND(G344,3),2)</f>
        <v>0</v>
      </c>
      <c r="O344">
        <f>(I344*21)/100</f>
        <v>0</v>
      </c>
      <c r="P344" t="s">
        <v>22</v>
      </c>
    </row>
    <row r="345" spans="1:5" ht="12.75">
      <c r="A345" s="27" t="s">
        <v>48</v>
      </c>
      <c r="E345" s="28" t="s">
        <v>23</v>
      </c>
    </row>
    <row r="346" spans="1:5" ht="12.75">
      <c r="A346" s="31" t="s">
        <v>50</v>
      </c>
      <c r="E346" s="30" t="s">
        <v>551</v>
      </c>
    </row>
    <row r="347" spans="1:16" ht="12.75">
      <c r="A347" s="17" t="s">
        <v>44</v>
      </c>
      <c r="B347" s="21" t="s">
        <v>552</v>
      </c>
      <c r="C347" s="21" t="s">
        <v>553</v>
      </c>
      <c r="D347" s="17" t="s">
        <v>23</v>
      </c>
      <c r="E347" s="22" t="s">
        <v>554</v>
      </c>
      <c r="F347" s="23" t="s">
        <v>96</v>
      </c>
      <c r="G347" s="24">
        <v>16.94</v>
      </c>
      <c r="H347" s="25">
        <v>0</v>
      </c>
      <c r="I347" s="26">
        <f>ROUND(ROUND(H347,2)*ROUND(G347,3),2)</f>
        <v>0</v>
      </c>
      <c r="O347">
        <f>(I347*21)/100</f>
        <v>0</v>
      </c>
      <c r="P347" t="s">
        <v>22</v>
      </c>
    </row>
    <row r="348" spans="1:5" ht="38.25">
      <c r="A348" s="27" t="s">
        <v>48</v>
      </c>
      <c r="E348" s="28" t="s">
        <v>555</v>
      </c>
    </row>
    <row r="349" spans="1:5" ht="25.5">
      <c r="A349" s="31" t="s">
        <v>50</v>
      </c>
      <c r="E349" s="30" t="s">
        <v>556</v>
      </c>
    </row>
    <row r="350" spans="1:16" ht="12.75">
      <c r="A350" s="17" t="s">
        <v>283</v>
      </c>
      <c r="B350" s="21" t="s">
        <v>552</v>
      </c>
      <c r="C350" s="21" t="s">
        <v>549</v>
      </c>
      <c r="D350" s="17" t="s">
        <v>23</v>
      </c>
      <c r="E350" s="22" t="s">
        <v>550</v>
      </c>
      <c r="F350" s="23" t="s">
        <v>275</v>
      </c>
      <c r="G350" s="24">
        <v>0.017</v>
      </c>
      <c r="H350" s="25">
        <v>0</v>
      </c>
      <c r="I350" s="26">
        <f>ROUND(ROUND(H350,2)*ROUND(G350,3),2)</f>
        <v>0</v>
      </c>
      <c r="O350">
        <f>(I350*21)/100</f>
        <v>0</v>
      </c>
      <c r="P350" t="s">
        <v>22</v>
      </c>
    </row>
    <row r="351" spans="1:5" ht="12.75">
      <c r="A351" s="27" t="s">
        <v>48</v>
      </c>
      <c r="E351" s="28" t="s">
        <v>23</v>
      </c>
    </row>
    <row r="352" spans="1:5" ht="12.75">
      <c r="A352" s="31" t="s">
        <v>50</v>
      </c>
      <c r="E352" s="30" t="s">
        <v>557</v>
      </c>
    </row>
    <row r="353" spans="1:16" ht="12.75">
      <c r="A353" s="17" t="s">
        <v>44</v>
      </c>
      <c r="B353" s="21" t="s">
        <v>558</v>
      </c>
      <c r="C353" s="21" t="s">
        <v>559</v>
      </c>
      <c r="D353" s="17" t="s">
        <v>23</v>
      </c>
      <c r="E353" s="22" t="s">
        <v>560</v>
      </c>
      <c r="F353" s="23" t="s">
        <v>96</v>
      </c>
      <c r="G353" s="24">
        <v>19.38</v>
      </c>
      <c r="H353" s="25">
        <v>0</v>
      </c>
      <c r="I353" s="26">
        <f>ROUND(ROUND(H353,2)*ROUND(G353,3),2)</f>
        <v>0</v>
      </c>
      <c r="O353">
        <f>(I353*21)/100</f>
        <v>0</v>
      </c>
      <c r="P353" t="s">
        <v>22</v>
      </c>
    </row>
    <row r="354" spans="1:5" ht="25.5">
      <c r="A354" s="27" t="s">
        <v>48</v>
      </c>
      <c r="E354" s="28" t="s">
        <v>561</v>
      </c>
    </row>
    <row r="355" spans="1:5" ht="12.75">
      <c r="A355" s="31" t="s">
        <v>50</v>
      </c>
      <c r="E355" s="30" t="s">
        <v>548</v>
      </c>
    </row>
    <row r="356" spans="1:16" ht="12.75">
      <c r="A356" s="17" t="s">
        <v>283</v>
      </c>
      <c r="B356" s="21" t="s">
        <v>558</v>
      </c>
      <c r="C356" s="21" t="s">
        <v>562</v>
      </c>
      <c r="D356" s="17" t="s">
        <v>23</v>
      </c>
      <c r="E356" s="22" t="s">
        <v>563</v>
      </c>
      <c r="F356" s="23" t="s">
        <v>96</v>
      </c>
      <c r="G356" s="24">
        <v>19.38</v>
      </c>
      <c r="H356" s="25">
        <v>0</v>
      </c>
      <c r="I356" s="26">
        <f>ROUND(ROUND(H356,2)*ROUND(G356,3),2)</f>
        <v>0</v>
      </c>
      <c r="O356">
        <f>(I356*21)/100</f>
        <v>0</v>
      </c>
      <c r="P356" t="s">
        <v>22</v>
      </c>
    </row>
    <row r="357" spans="1:5" ht="12.75">
      <c r="A357" s="27" t="s">
        <v>48</v>
      </c>
      <c r="E357" s="28" t="s">
        <v>23</v>
      </c>
    </row>
    <row r="358" spans="1:5" ht="12.75">
      <c r="A358" s="31" t="s">
        <v>50</v>
      </c>
      <c r="E358" s="30" t="s">
        <v>23</v>
      </c>
    </row>
    <row r="359" spans="1:16" ht="12.75">
      <c r="A359" s="17" t="s">
        <v>44</v>
      </c>
      <c r="B359" s="21" t="s">
        <v>564</v>
      </c>
      <c r="C359" s="21" t="s">
        <v>565</v>
      </c>
      <c r="D359" s="17" t="s">
        <v>23</v>
      </c>
      <c r="E359" s="22" t="s">
        <v>566</v>
      </c>
      <c r="F359" s="23" t="s">
        <v>96</v>
      </c>
      <c r="G359" s="24">
        <v>16.94</v>
      </c>
      <c r="H359" s="25">
        <v>0</v>
      </c>
      <c r="I359" s="26">
        <f>ROUND(ROUND(H359,2)*ROUND(G359,3),2)</f>
        <v>0</v>
      </c>
      <c r="O359">
        <f>(I359*21)/100</f>
        <v>0</v>
      </c>
      <c r="P359" t="s">
        <v>22</v>
      </c>
    </row>
    <row r="360" spans="1:5" ht="25.5">
      <c r="A360" s="27" t="s">
        <v>48</v>
      </c>
      <c r="E360" s="28" t="s">
        <v>567</v>
      </c>
    </row>
    <row r="361" spans="1:5" ht="25.5">
      <c r="A361" s="31" t="s">
        <v>50</v>
      </c>
      <c r="E361" s="30" t="s">
        <v>556</v>
      </c>
    </row>
    <row r="362" spans="1:16" ht="12.75">
      <c r="A362" s="17" t="s">
        <v>283</v>
      </c>
      <c r="B362" s="21" t="s">
        <v>564</v>
      </c>
      <c r="C362" s="21" t="s">
        <v>562</v>
      </c>
      <c r="D362" s="17" t="s">
        <v>23</v>
      </c>
      <c r="E362" s="22" t="s">
        <v>563</v>
      </c>
      <c r="F362" s="23" t="s">
        <v>96</v>
      </c>
      <c r="G362" s="24">
        <v>16.94</v>
      </c>
      <c r="H362" s="25">
        <v>0</v>
      </c>
      <c r="I362" s="26">
        <f>ROUND(ROUND(H362,2)*ROUND(G362,3),2)</f>
        <v>0</v>
      </c>
      <c r="O362">
        <f>(I362*21)/100</f>
        <v>0</v>
      </c>
      <c r="P362" t="s">
        <v>22</v>
      </c>
    </row>
    <row r="363" spans="1:5" ht="12.75">
      <c r="A363" s="27" t="s">
        <v>48</v>
      </c>
      <c r="E363" s="28" t="s">
        <v>23</v>
      </c>
    </row>
    <row r="364" spans="1:5" ht="12.75">
      <c r="A364" s="31" t="s">
        <v>50</v>
      </c>
      <c r="E364" s="30" t="s">
        <v>23</v>
      </c>
    </row>
    <row r="365" spans="1:16" ht="25.5">
      <c r="A365" s="17" t="s">
        <v>44</v>
      </c>
      <c r="B365" s="21" t="s">
        <v>568</v>
      </c>
      <c r="C365" s="21" t="s">
        <v>569</v>
      </c>
      <c r="D365" s="17" t="s">
        <v>23</v>
      </c>
      <c r="E365" s="22" t="s">
        <v>570</v>
      </c>
      <c r="F365" s="23" t="s">
        <v>96</v>
      </c>
      <c r="G365" s="24">
        <v>11.898</v>
      </c>
      <c r="H365" s="25">
        <v>0</v>
      </c>
      <c r="I365" s="26">
        <f>ROUND(ROUND(H365,2)*ROUND(G365,3),2)</f>
        <v>0</v>
      </c>
      <c r="O365">
        <f>(I365*21)/100</f>
        <v>0</v>
      </c>
      <c r="P365" t="s">
        <v>22</v>
      </c>
    </row>
    <row r="366" spans="1:5" ht="51">
      <c r="A366" s="27" t="s">
        <v>48</v>
      </c>
      <c r="E366" s="28" t="s">
        <v>571</v>
      </c>
    </row>
    <row r="367" spans="1:5" ht="12.75">
      <c r="A367" s="31" t="s">
        <v>50</v>
      </c>
      <c r="E367" s="30" t="s">
        <v>572</v>
      </c>
    </row>
    <row r="368" spans="1:16" ht="12.75">
      <c r="A368" s="17" t="s">
        <v>44</v>
      </c>
      <c r="B368" s="21" t="s">
        <v>573</v>
      </c>
      <c r="C368" s="21" t="s">
        <v>574</v>
      </c>
      <c r="D368" s="17" t="s">
        <v>23</v>
      </c>
      <c r="E368" s="22" t="s">
        <v>575</v>
      </c>
      <c r="F368" s="23" t="s">
        <v>96</v>
      </c>
      <c r="G368" s="24">
        <v>19.094</v>
      </c>
      <c r="H368" s="25">
        <v>0</v>
      </c>
      <c r="I368" s="26">
        <f>ROUND(ROUND(H368,2)*ROUND(G368,3),2)</f>
        <v>0</v>
      </c>
      <c r="O368">
        <f>(I368*21)/100</f>
        <v>0</v>
      </c>
      <c r="P368" t="s">
        <v>22</v>
      </c>
    </row>
    <row r="369" spans="1:5" ht="38.25">
      <c r="A369" s="27" t="s">
        <v>48</v>
      </c>
      <c r="E369" s="28" t="s">
        <v>576</v>
      </c>
    </row>
    <row r="370" spans="1:5" ht="12.75">
      <c r="A370" s="31" t="s">
        <v>50</v>
      </c>
      <c r="E370" s="30" t="s">
        <v>577</v>
      </c>
    </row>
    <row r="371" spans="1:16" ht="12.75">
      <c r="A371" s="17" t="s">
        <v>44</v>
      </c>
      <c r="B371" s="21" t="s">
        <v>578</v>
      </c>
      <c r="C371" s="21" t="s">
        <v>579</v>
      </c>
      <c r="D371" s="17" t="s">
        <v>23</v>
      </c>
      <c r="E371" s="22" t="s">
        <v>580</v>
      </c>
      <c r="F371" s="23" t="s">
        <v>96</v>
      </c>
      <c r="G371" s="24">
        <v>11.61</v>
      </c>
      <c r="H371" s="25">
        <v>0</v>
      </c>
      <c r="I371" s="26">
        <f>ROUND(ROUND(H371,2)*ROUND(G371,3),2)</f>
        <v>0</v>
      </c>
      <c r="O371">
        <f>(I371*21)/100</f>
        <v>0</v>
      </c>
      <c r="P371" t="s">
        <v>22</v>
      </c>
    </row>
    <row r="372" spans="1:5" ht="51">
      <c r="A372" s="27" t="s">
        <v>48</v>
      </c>
      <c r="E372" s="28" t="s">
        <v>581</v>
      </c>
    </row>
    <row r="373" spans="1:5" ht="12.75">
      <c r="A373" s="31" t="s">
        <v>50</v>
      </c>
      <c r="E373" s="30" t="s">
        <v>582</v>
      </c>
    </row>
    <row r="374" spans="1:16" ht="12.75">
      <c r="A374" s="17" t="s">
        <v>44</v>
      </c>
      <c r="B374" s="21" t="s">
        <v>583</v>
      </c>
      <c r="C374" s="21" t="s">
        <v>584</v>
      </c>
      <c r="D374" s="17" t="s">
        <v>23</v>
      </c>
      <c r="E374" s="22" t="s">
        <v>585</v>
      </c>
      <c r="F374" s="23" t="s">
        <v>96</v>
      </c>
      <c r="G374" s="24">
        <v>14</v>
      </c>
      <c r="H374" s="25">
        <v>0</v>
      </c>
      <c r="I374" s="26">
        <f>ROUND(ROUND(H374,2)*ROUND(G374,3),2)</f>
        <v>0</v>
      </c>
      <c r="O374">
        <f>(I374*21)/100</f>
        <v>0</v>
      </c>
      <c r="P374" t="s">
        <v>22</v>
      </c>
    </row>
    <row r="375" spans="1:5" ht="51">
      <c r="A375" s="27" t="s">
        <v>48</v>
      </c>
      <c r="E375" s="28" t="s">
        <v>586</v>
      </c>
    </row>
    <row r="376" spans="1:5" ht="12.75">
      <c r="A376" s="31" t="s">
        <v>50</v>
      </c>
      <c r="E376" s="30" t="s">
        <v>587</v>
      </c>
    </row>
    <row r="377" spans="1:16" ht="12.75">
      <c r="A377" s="17" t="s">
        <v>44</v>
      </c>
      <c r="B377" s="21" t="s">
        <v>588</v>
      </c>
      <c r="C377" s="21" t="s">
        <v>589</v>
      </c>
      <c r="D377" s="17" t="s">
        <v>23</v>
      </c>
      <c r="E377" s="22" t="s">
        <v>590</v>
      </c>
      <c r="F377" s="23" t="s">
        <v>591</v>
      </c>
      <c r="G377" s="24">
        <v>11</v>
      </c>
      <c r="H377" s="25">
        <v>0</v>
      </c>
      <c r="I377" s="26">
        <f>ROUND(ROUND(H377,2)*ROUND(G377,3),2)</f>
        <v>0</v>
      </c>
      <c r="O377">
        <f>(I377*21)/100</f>
        <v>0</v>
      </c>
      <c r="P377" t="s">
        <v>22</v>
      </c>
    </row>
    <row r="378" spans="1:5" ht="25.5">
      <c r="A378" s="27" t="s">
        <v>48</v>
      </c>
      <c r="E378" s="28" t="s">
        <v>592</v>
      </c>
    </row>
    <row r="379" spans="1:5" ht="12.75">
      <c r="A379" s="31" t="s">
        <v>50</v>
      </c>
      <c r="E379" s="30" t="s">
        <v>593</v>
      </c>
    </row>
    <row r="380" spans="1:16" ht="12.75">
      <c r="A380" s="17" t="s">
        <v>283</v>
      </c>
      <c r="B380" s="21" t="s">
        <v>588</v>
      </c>
      <c r="C380" s="21" t="s">
        <v>594</v>
      </c>
      <c r="D380" s="17" t="s">
        <v>23</v>
      </c>
      <c r="E380" s="22" t="s">
        <v>595</v>
      </c>
      <c r="F380" s="23" t="s">
        <v>134</v>
      </c>
      <c r="G380" s="24">
        <v>14.3</v>
      </c>
      <c r="H380" s="25">
        <v>0</v>
      </c>
      <c r="I380" s="26">
        <f>ROUND(ROUND(H380,2)*ROUND(G380,3),2)</f>
        <v>0</v>
      </c>
      <c r="O380">
        <f>(I380*21)/100</f>
        <v>0</v>
      </c>
      <c r="P380" t="s">
        <v>22</v>
      </c>
    </row>
    <row r="381" spans="1:5" ht="12.75">
      <c r="A381" s="27" t="s">
        <v>48</v>
      </c>
      <c r="E381" s="28" t="s">
        <v>596</v>
      </c>
    </row>
    <row r="382" spans="1:5" ht="76.5">
      <c r="A382" s="31" t="s">
        <v>50</v>
      </c>
      <c r="E382" s="30" t="s">
        <v>597</v>
      </c>
    </row>
    <row r="383" spans="1:16" ht="12.75">
      <c r="A383" s="17" t="s">
        <v>283</v>
      </c>
      <c r="B383" s="21" t="s">
        <v>588</v>
      </c>
      <c r="C383" s="21" t="s">
        <v>598</v>
      </c>
      <c r="D383" s="17" t="s">
        <v>23</v>
      </c>
      <c r="E383" s="22" t="s">
        <v>599</v>
      </c>
      <c r="F383" s="23" t="s">
        <v>591</v>
      </c>
      <c r="G383" s="24">
        <v>1</v>
      </c>
      <c r="H383" s="25">
        <v>0</v>
      </c>
      <c r="I383" s="26">
        <f>ROUND(ROUND(H383,2)*ROUND(G383,3),2)</f>
        <v>0</v>
      </c>
      <c r="O383">
        <f>(I383*21)/100</f>
        <v>0</v>
      </c>
      <c r="P383" t="s">
        <v>22</v>
      </c>
    </row>
    <row r="384" spans="1:5" ht="25.5">
      <c r="A384" s="27" t="s">
        <v>48</v>
      </c>
      <c r="E384" s="28" t="s">
        <v>600</v>
      </c>
    </row>
    <row r="385" spans="1:5" ht="12.75">
      <c r="A385" s="31" t="s">
        <v>50</v>
      </c>
      <c r="E385" s="30" t="s">
        <v>601</v>
      </c>
    </row>
    <row r="386" spans="1:16" ht="12.75">
      <c r="A386" s="17" t="s">
        <v>283</v>
      </c>
      <c r="B386" s="21" t="s">
        <v>588</v>
      </c>
      <c r="C386" s="21" t="s">
        <v>602</v>
      </c>
      <c r="D386" s="17" t="s">
        <v>23</v>
      </c>
      <c r="E386" s="22" t="s">
        <v>603</v>
      </c>
      <c r="F386" s="23" t="s">
        <v>591</v>
      </c>
      <c r="G386" s="24">
        <v>2</v>
      </c>
      <c r="H386" s="25">
        <v>0</v>
      </c>
      <c r="I386" s="26">
        <f>ROUND(ROUND(H386,2)*ROUND(G386,3),2)</f>
        <v>0</v>
      </c>
      <c r="O386">
        <f>(I386*21)/100</f>
        <v>0</v>
      </c>
      <c r="P386" t="s">
        <v>22</v>
      </c>
    </row>
    <row r="387" spans="1:5" ht="25.5">
      <c r="A387" s="27" t="s">
        <v>48</v>
      </c>
      <c r="E387" s="28" t="s">
        <v>604</v>
      </c>
    </row>
    <row r="388" spans="1:5" ht="12.75">
      <c r="A388" s="31" t="s">
        <v>50</v>
      </c>
      <c r="E388" s="30" t="s">
        <v>605</v>
      </c>
    </row>
    <row r="389" spans="1:16" ht="12.75">
      <c r="A389" s="17" t="s">
        <v>283</v>
      </c>
      <c r="B389" s="21" t="s">
        <v>588</v>
      </c>
      <c r="C389" s="21" t="s">
        <v>606</v>
      </c>
      <c r="D389" s="17" t="s">
        <v>231</v>
      </c>
      <c r="E389" s="22" t="s">
        <v>607</v>
      </c>
      <c r="F389" s="23" t="s">
        <v>591</v>
      </c>
      <c r="G389" s="24">
        <v>5</v>
      </c>
      <c r="H389" s="25">
        <v>0</v>
      </c>
      <c r="I389" s="26">
        <f>ROUND(ROUND(H389,2)*ROUND(G389,3),2)</f>
        <v>0</v>
      </c>
      <c r="O389">
        <f>(I389*21)/100</f>
        <v>0</v>
      </c>
      <c r="P389" t="s">
        <v>22</v>
      </c>
    </row>
    <row r="390" spans="1:5" ht="25.5">
      <c r="A390" s="27" t="s">
        <v>48</v>
      </c>
      <c r="E390" s="28" t="s">
        <v>608</v>
      </c>
    </row>
    <row r="391" spans="1:5" ht="12.75">
      <c r="A391" s="31" t="s">
        <v>50</v>
      </c>
      <c r="E391" s="30" t="s">
        <v>609</v>
      </c>
    </row>
    <row r="392" spans="1:16" ht="12.75">
      <c r="A392" s="17" t="s">
        <v>283</v>
      </c>
      <c r="B392" s="21" t="s">
        <v>588</v>
      </c>
      <c r="C392" s="21" t="s">
        <v>606</v>
      </c>
      <c r="D392" s="17" t="s">
        <v>236</v>
      </c>
      <c r="E392" s="22" t="s">
        <v>607</v>
      </c>
      <c r="F392" s="23" t="s">
        <v>591</v>
      </c>
      <c r="G392" s="24">
        <v>2</v>
      </c>
      <c r="H392" s="25">
        <v>0</v>
      </c>
      <c r="I392" s="26">
        <f>ROUND(ROUND(H392,2)*ROUND(G392,3),2)</f>
        <v>0</v>
      </c>
      <c r="O392">
        <f>(I392*21)/100</f>
        <v>0</v>
      </c>
      <c r="P392" t="s">
        <v>22</v>
      </c>
    </row>
    <row r="393" spans="1:5" ht="25.5">
      <c r="A393" s="27" t="s">
        <v>48</v>
      </c>
      <c r="E393" s="28" t="s">
        <v>610</v>
      </c>
    </row>
    <row r="394" spans="1:5" ht="12.75">
      <c r="A394" s="31" t="s">
        <v>50</v>
      </c>
      <c r="E394" s="30" t="s">
        <v>611</v>
      </c>
    </row>
    <row r="395" spans="1:16" ht="12.75">
      <c r="A395" s="17" t="s">
        <v>283</v>
      </c>
      <c r="B395" s="21" t="s">
        <v>588</v>
      </c>
      <c r="C395" s="21" t="s">
        <v>612</v>
      </c>
      <c r="D395" s="17" t="s">
        <v>23</v>
      </c>
      <c r="E395" s="22" t="s">
        <v>613</v>
      </c>
      <c r="F395" s="23" t="s">
        <v>591</v>
      </c>
      <c r="G395" s="24">
        <v>1</v>
      </c>
      <c r="H395" s="25">
        <v>0</v>
      </c>
      <c r="I395" s="26">
        <f>ROUND(ROUND(H395,2)*ROUND(G395,3),2)</f>
        <v>0</v>
      </c>
      <c r="O395">
        <f>(I395*21)/100</f>
        <v>0</v>
      </c>
      <c r="P395" t="s">
        <v>22</v>
      </c>
    </row>
    <row r="396" spans="1:5" ht="25.5">
      <c r="A396" s="27" t="s">
        <v>48</v>
      </c>
      <c r="E396" s="28" t="s">
        <v>614</v>
      </c>
    </row>
    <row r="397" spans="1:5" ht="12.75">
      <c r="A397" s="31" t="s">
        <v>50</v>
      </c>
      <c r="E397" s="30" t="s">
        <v>615</v>
      </c>
    </row>
    <row r="398" spans="1:16" ht="12.75">
      <c r="A398" s="17" t="s">
        <v>44</v>
      </c>
      <c r="B398" s="21" t="s">
        <v>616</v>
      </c>
      <c r="C398" s="21" t="s">
        <v>617</v>
      </c>
      <c r="D398" s="17" t="s">
        <v>23</v>
      </c>
      <c r="E398" s="22" t="s">
        <v>618</v>
      </c>
      <c r="F398" s="23" t="s">
        <v>619</v>
      </c>
      <c r="G398" s="24">
        <v>25</v>
      </c>
      <c r="H398" s="25">
        <v>0</v>
      </c>
      <c r="I398" s="26">
        <f>ROUND(ROUND(H398,2)*ROUND(G398,3),2)</f>
        <v>0</v>
      </c>
      <c r="O398">
        <f>(I398*21)/100</f>
        <v>0</v>
      </c>
      <c r="P398" t="s">
        <v>22</v>
      </c>
    </row>
    <row r="399" spans="1:5" ht="25.5">
      <c r="A399" s="27" t="s">
        <v>48</v>
      </c>
      <c r="E399" s="28" t="s">
        <v>620</v>
      </c>
    </row>
    <row r="400" spans="1:5" ht="25.5">
      <c r="A400" s="31" t="s">
        <v>50</v>
      </c>
      <c r="E400" s="30" t="s">
        <v>621</v>
      </c>
    </row>
    <row r="401" spans="1:16" ht="12.75">
      <c r="A401" s="17" t="s">
        <v>44</v>
      </c>
      <c r="B401" s="21" t="s">
        <v>622</v>
      </c>
      <c r="C401" s="21" t="s">
        <v>623</v>
      </c>
      <c r="D401" s="17" t="s">
        <v>23</v>
      </c>
      <c r="E401" s="22" t="s">
        <v>624</v>
      </c>
      <c r="F401" s="23" t="s">
        <v>619</v>
      </c>
      <c r="G401" s="24">
        <v>17</v>
      </c>
      <c r="H401" s="25">
        <v>0</v>
      </c>
      <c r="I401" s="26">
        <f>ROUND(ROUND(H401,2)*ROUND(G401,3),2)</f>
        <v>0</v>
      </c>
      <c r="O401">
        <f>(I401*21)/100</f>
        <v>0</v>
      </c>
      <c r="P401" t="s">
        <v>22</v>
      </c>
    </row>
    <row r="402" spans="1:5" ht="25.5">
      <c r="A402" s="27" t="s">
        <v>48</v>
      </c>
      <c r="E402" s="28" t="s">
        <v>620</v>
      </c>
    </row>
    <row r="403" spans="1:5" ht="12.75">
      <c r="A403" s="31" t="s">
        <v>50</v>
      </c>
      <c r="E403" s="30" t="s">
        <v>625</v>
      </c>
    </row>
    <row r="404" spans="1:16" ht="12.75">
      <c r="A404" s="17" t="s">
        <v>44</v>
      </c>
      <c r="B404" s="21" t="s">
        <v>626</v>
      </c>
      <c r="C404" s="21" t="s">
        <v>627</v>
      </c>
      <c r="D404" s="17" t="s">
        <v>23</v>
      </c>
      <c r="E404" s="22" t="s">
        <v>628</v>
      </c>
      <c r="F404" s="23" t="s">
        <v>619</v>
      </c>
      <c r="G404" s="24">
        <v>17</v>
      </c>
      <c r="H404" s="25">
        <v>0</v>
      </c>
      <c r="I404" s="26">
        <f>ROUND(ROUND(H404,2)*ROUND(G404,3),2)</f>
        <v>0</v>
      </c>
      <c r="O404">
        <f>(I404*21)/100</f>
        <v>0</v>
      </c>
      <c r="P404" t="s">
        <v>22</v>
      </c>
    </row>
    <row r="405" spans="1:5" ht="25.5">
      <c r="A405" s="27" t="s">
        <v>48</v>
      </c>
      <c r="E405" s="28" t="s">
        <v>620</v>
      </c>
    </row>
    <row r="406" spans="1:5" ht="12.75">
      <c r="A406" s="31" t="s">
        <v>50</v>
      </c>
      <c r="E406" s="30" t="s">
        <v>629</v>
      </c>
    </row>
    <row r="407" spans="1:16" ht="12.75">
      <c r="A407" s="17" t="s">
        <v>44</v>
      </c>
      <c r="B407" s="21" t="s">
        <v>630</v>
      </c>
      <c r="C407" s="21" t="s">
        <v>631</v>
      </c>
      <c r="D407" s="17" t="s">
        <v>23</v>
      </c>
      <c r="E407" s="22" t="s">
        <v>632</v>
      </c>
      <c r="F407" s="23" t="s">
        <v>96</v>
      </c>
      <c r="G407" s="24">
        <v>14.04</v>
      </c>
      <c r="H407" s="25">
        <v>0</v>
      </c>
      <c r="I407" s="26">
        <f>ROUND(ROUND(H407,2)*ROUND(G407,3),2)</f>
        <v>0</v>
      </c>
      <c r="O407">
        <f>(I407*21)/100</f>
        <v>0</v>
      </c>
      <c r="P407" t="s">
        <v>22</v>
      </c>
    </row>
    <row r="408" spans="1:5" ht="38.25">
      <c r="A408" s="27" t="s">
        <v>48</v>
      </c>
      <c r="E408" s="28" t="s">
        <v>633</v>
      </c>
    </row>
    <row r="409" spans="1:5" ht="12.75">
      <c r="A409" s="31" t="s">
        <v>50</v>
      </c>
      <c r="E409" s="30" t="s">
        <v>634</v>
      </c>
    </row>
    <row r="410" spans="1:16" ht="12.75">
      <c r="A410" s="17" t="s">
        <v>44</v>
      </c>
      <c r="B410" s="21" t="s">
        <v>635</v>
      </c>
      <c r="C410" s="21" t="s">
        <v>636</v>
      </c>
      <c r="D410" s="17" t="s">
        <v>23</v>
      </c>
      <c r="E410" s="22" t="s">
        <v>637</v>
      </c>
      <c r="F410" s="23" t="s">
        <v>96</v>
      </c>
      <c r="G410" s="24">
        <v>11.898</v>
      </c>
      <c r="H410" s="25">
        <v>0</v>
      </c>
      <c r="I410" s="26">
        <f>ROUND(ROUND(H410,2)*ROUND(G410,3),2)</f>
        <v>0</v>
      </c>
      <c r="O410">
        <f>(I410*21)/100</f>
        <v>0</v>
      </c>
      <c r="P410" t="s">
        <v>22</v>
      </c>
    </row>
    <row r="411" spans="1:5" ht="38.25">
      <c r="A411" s="27" t="s">
        <v>48</v>
      </c>
      <c r="E411" s="28" t="s">
        <v>638</v>
      </c>
    </row>
    <row r="412" spans="1:5" ht="12.75">
      <c r="A412" s="29" t="s">
        <v>50</v>
      </c>
      <c r="E412" s="30" t="s">
        <v>572</v>
      </c>
    </row>
    <row r="413" spans="1:18" ht="12.75" customHeight="1">
      <c r="A413" s="5" t="s">
        <v>42</v>
      </c>
      <c r="B413" s="5"/>
      <c r="C413" s="33" t="s">
        <v>65</v>
      </c>
      <c r="D413" s="5"/>
      <c r="E413" s="19" t="s">
        <v>639</v>
      </c>
      <c r="F413" s="5"/>
      <c r="G413" s="5"/>
      <c r="H413" s="5"/>
      <c r="I413" s="34">
        <f>0+Q413</f>
        <v>0</v>
      </c>
      <c r="O413">
        <f>0+R413</f>
        <v>0</v>
      </c>
      <c r="Q413">
        <f>0+I414+I417+I420+I423+I426+I429+I432+I435+I438+I441+I444+I447+I450+I453+I456+I459+I462+I465+I468+I471+I474+I477+I480+I483+I486+I489+I492+I495+I498+I501+I504+I507+I510+I513+I516+I519+I522+I525+I528+I531+I534+I537+I540+I543+I546+I549+I552+I555+I558+I561+I564+I567+I570+I573+I576+I579+I582+I585+I588+I591+I594+I597+I600+I603+I606+I609+I612+I615+I618+I621+I624+I627+I630+I633+I636+I639+I642+I645+I648+I651+I654+I657+I660+I663+I666+I669+I672+I675+I678+I681+I684+I687+I690+I693+I696+I699+I702+I705+I708+I711+I714+I717+I720+I723+I726+I729+I732+I735+I738+I741+I744+I747+I750+I753+I756+I759+I762+I765+I768+I771+I774+I777+I780+I783+I786+I789+I792+I795+I798+I801+I804+I807+I810+I813+I816+I819+I822+I825+I828+I831+I834+I837+I840+I843+I846+I849</f>
        <v>0</v>
      </c>
      <c r="R413">
        <f>0+O414+O417+O420+O423+O426+O429+O432+O435+O438+O441+O444+O447+O450+O453+O456+O459+O462+O465+O468+O471+O474+O477+O480+O483+O486+O489+O492+O495+O498+O501+O504+O507+O510+O513+O516+O519+O522+O525+O528+O531+O534+O537+O540+O543+O546+O549+O552+O555+O558+O561+O564+O567+O570+O573+O576+O579+O582+O585+O588+O591+O594+O597+O600+O603+O606+O609+O612+O615+O618+O621+O624+O627+O630+O633+O636+O639+O642+O645+O648+O651+O654+O657+O660+O663+O666+O669+O672+O675+O678+O681+O684+O687+O690+O693+O696+O699+O702+O705+O708+O711+O714+O717+O720+O723+O726+O729+O732+O735+O738+O741+O744+O747+O750+O753+O756+O759+O762+O765+O768+O771+O774+O777+O780+O783+O786+O789+O792+O795+O798+O801+O804+O807+O810+O813+O816+O819+O822+O825+O828+O831+O834+O837+O840+O843+O846+O849</f>
        <v>0</v>
      </c>
    </row>
    <row r="414" spans="1:16" ht="25.5">
      <c r="A414" s="17" t="s">
        <v>44</v>
      </c>
      <c r="B414" s="21" t="s">
        <v>640</v>
      </c>
      <c r="C414" s="21" t="s">
        <v>641</v>
      </c>
      <c r="D414" s="17" t="s">
        <v>231</v>
      </c>
      <c r="E414" s="22" t="s">
        <v>642</v>
      </c>
      <c r="F414" s="23" t="s">
        <v>591</v>
      </c>
      <c r="G414" s="24">
        <v>5</v>
      </c>
      <c r="H414" s="25">
        <v>0</v>
      </c>
      <c r="I414" s="26">
        <f>ROUND(ROUND(H414,2)*ROUND(G414,3),2)</f>
        <v>0</v>
      </c>
      <c r="O414">
        <f>(I414*21)/100</f>
        <v>0</v>
      </c>
      <c r="P414" t="s">
        <v>22</v>
      </c>
    </row>
    <row r="415" spans="1:5" ht="38.25">
      <c r="A415" s="27" t="s">
        <v>48</v>
      </c>
      <c r="E415" s="28" t="s">
        <v>643</v>
      </c>
    </row>
    <row r="416" spans="1:5" ht="12.75">
      <c r="A416" s="31" t="s">
        <v>50</v>
      </c>
      <c r="E416" s="30" t="s">
        <v>644</v>
      </c>
    </row>
    <row r="417" spans="1:16" ht="25.5">
      <c r="A417" s="17" t="s">
        <v>44</v>
      </c>
      <c r="B417" s="21" t="s">
        <v>645</v>
      </c>
      <c r="C417" s="21" t="s">
        <v>641</v>
      </c>
      <c r="D417" s="17" t="s">
        <v>236</v>
      </c>
      <c r="E417" s="22" t="s">
        <v>642</v>
      </c>
      <c r="F417" s="23" t="s">
        <v>591</v>
      </c>
      <c r="G417" s="24">
        <v>44</v>
      </c>
      <c r="H417" s="25">
        <v>0</v>
      </c>
      <c r="I417" s="26">
        <f>ROUND(ROUND(H417,2)*ROUND(G417,3),2)</f>
        <v>0</v>
      </c>
      <c r="O417">
        <f>(I417*21)/100</f>
        <v>0</v>
      </c>
      <c r="P417" t="s">
        <v>22</v>
      </c>
    </row>
    <row r="418" spans="1:5" ht="38.25">
      <c r="A418" s="27" t="s">
        <v>48</v>
      </c>
      <c r="E418" s="28" t="s">
        <v>646</v>
      </c>
    </row>
    <row r="419" spans="1:5" ht="12.75">
      <c r="A419" s="31" t="s">
        <v>50</v>
      </c>
      <c r="E419" s="30" t="s">
        <v>647</v>
      </c>
    </row>
    <row r="420" spans="1:16" ht="25.5">
      <c r="A420" s="17" t="s">
        <v>44</v>
      </c>
      <c r="B420" s="21" t="s">
        <v>648</v>
      </c>
      <c r="C420" s="21" t="s">
        <v>649</v>
      </c>
      <c r="D420" s="17" t="s">
        <v>23</v>
      </c>
      <c r="E420" s="22" t="s">
        <v>650</v>
      </c>
      <c r="F420" s="23" t="s">
        <v>591</v>
      </c>
      <c r="G420" s="24">
        <v>7</v>
      </c>
      <c r="H420" s="25">
        <v>0</v>
      </c>
      <c r="I420" s="26">
        <f>ROUND(ROUND(H420,2)*ROUND(G420,3),2)</f>
        <v>0</v>
      </c>
      <c r="O420">
        <f>(I420*21)/100</f>
        <v>0</v>
      </c>
      <c r="P420" t="s">
        <v>22</v>
      </c>
    </row>
    <row r="421" spans="1:5" ht="38.25">
      <c r="A421" s="27" t="s">
        <v>48</v>
      </c>
      <c r="E421" s="28" t="s">
        <v>651</v>
      </c>
    </row>
    <row r="422" spans="1:5" ht="12.75">
      <c r="A422" s="31" t="s">
        <v>50</v>
      </c>
      <c r="E422" s="30" t="s">
        <v>652</v>
      </c>
    </row>
    <row r="423" spans="1:16" ht="25.5">
      <c r="A423" s="17" t="s">
        <v>44</v>
      </c>
      <c r="B423" s="21" t="s">
        <v>653</v>
      </c>
      <c r="C423" s="21" t="s">
        <v>654</v>
      </c>
      <c r="D423" s="17" t="s">
        <v>23</v>
      </c>
      <c r="E423" s="22" t="s">
        <v>655</v>
      </c>
      <c r="F423" s="23" t="s">
        <v>591</v>
      </c>
      <c r="G423" s="24">
        <v>4</v>
      </c>
      <c r="H423" s="25">
        <v>0</v>
      </c>
      <c r="I423" s="26">
        <f>ROUND(ROUND(H423,2)*ROUND(G423,3),2)</f>
        <v>0</v>
      </c>
      <c r="O423">
        <f>(I423*21)/100</f>
        <v>0</v>
      </c>
      <c r="P423" t="s">
        <v>22</v>
      </c>
    </row>
    <row r="424" spans="1:5" ht="38.25">
      <c r="A424" s="27" t="s">
        <v>48</v>
      </c>
      <c r="E424" s="28" t="s">
        <v>656</v>
      </c>
    </row>
    <row r="425" spans="1:5" ht="12.75">
      <c r="A425" s="31" t="s">
        <v>50</v>
      </c>
      <c r="E425" s="30" t="s">
        <v>657</v>
      </c>
    </row>
    <row r="426" spans="1:16" ht="25.5">
      <c r="A426" s="17" t="s">
        <v>44</v>
      </c>
      <c r="B426" s="21" t="s">
        <v>658</v>
      </c>
      <c r="C426" s="21" t="s">
        <v>659</v>
      </c>
      <c r="D426" s="17" t="s">
        <v>23</v>
      </c>
      <c r="E426" s="22" t="s">
        <v>660</v>
      </c>
      <c r="F426" s="23" t="s">
        <v>134</v>
      </c>
      <c r="G426" s="24">
        <v>4.07</v>
      </c>
      <c r="H426" s="25">
        <v>0</v>
      </c>
      <c r="I426" s="26">
        <f>ROUND(ROUND(H426,2)*ROUND(G426,3),2)</f>
        <v>0</v>
      </c>
      <c r="O426">
        <f>(I426*21)/100</f>
        <v>0</v>
      </c>
      <c r="P426" t="s">
        <v>22</v>
      </c>
    </row>
    <row r="427" spans="1:5" ht="12.75">
      <c r="A427" s="27" t="s">
        <v>48</v>
      </c>
      <c r="E427" s="28" t="s">
        <v>661</v>
      </c>
    </row>
    <row r="428" spans="1:5" ht="12.75">
      <c r="A428" s="31" t="s">
        <v>50</v>
      </c>
      <c r="E428" s="30" t="s">
        <v>23</v>
      </c>
    </row>
    <row r="429" spans="1:16" ht="12.75">
      <c r="A429" s="17" t="s">
        <v>283</v>
      </c>
      <c r="B429" s="21" t="s">
        <v>658</v>
      </c>
      <c r="C429" s="21" t="s">
        <v>662</v>
      </c>
      <c r="D429" s="17" t="s">
        <v>23</v>
      </c>
      <c r="E429" s="22" t="s">
        <v>663</v>
      </c>
      <c r="F429" s="23" t="s">
        <v>134</v>
      </c>
      <c r="G429" s="24">
        <v>4.07</v>
      </c>
      <c r="H429" s="25">
        <v>0</v>
      </c>
      <c r="I429" s="26">
        <f>ROUND(ROUND(H429,2)*ROUND(G429,3),2)</f>
        <v>0</v>
      </c>
      <c r="O429">
        <f>(I429*21)/100</f>
        <v>0</v>
      </c>
      <c r="P429" t="s">
        <v>22</v>
      </c>
    </row>
    <row r="430" spans="1:5" ht="12.75">
      <c r="A430" s="27" t="s">
        <v>48</v>
      </c>
      <c r="E430" s="28" t="s">
        <v>664</v>
      </c>
    </row>
    <row r="431" spans="1:5" ht="12.75">
      <c r="A431" s="31" t="s">
        <v>50</v>
      </c>
      <c r="E431" s="30" t="s">
        <v>665</v>
      </c>
    </row>
    <row r="432" spans="1:16" ht="12.75">
      <c r="A432" s="17" t="s">
        <v>44</v>
      </c>
      <c r="B432" s="21" t="s">
        <v>666</v>
      </c>
      <c r="C432" s="21" t="s">
        <v>667</v>
      </c>
      <c r="D432" s="17" t="s">
        <v>23</v>
      </c>
      <c r="E432" s="22" t="s">
        <v>668</v>
      </c>
      <c r="F432" s="23" t="s">
        <v>134</v>
      </c>
      <c r="G432" s="24">
        <v>11.4</v>
      </c>
      <c r="H432" s="25">
        <v>0</v>
      </c>
      <c r="I432" s="26">
        <f>ROUND(ROUND(H432,2)*ROUND(G432,3),2)</f>
        <v>0</v>
      </c>
      <c r="O432">
        <f>(I432*21)/100</f>
        <v>0</v>
      </c>
      <c r="P432" t="s">
        <v>22</v>
      </c>
    </row>
    <row r="433" spans="1:5" ht="51">
      <c r="A433" s="27" t="s">
        <v>48</v>
      </c>
      <c r="E433" s="28" t="s">
        <v>669</v>
      </c>
    </row>
    <row r="434" spans="1:5" ht="12.75">
      <c r="A434" s="31" t="s">
        <v>50</v>
      </c>
      <c r="E434" s="30" t="s">
        <v>670</v>
      </c>
    </row>
    <row r="435" spans="1:16" ht="25.5">
      <c r="A435" s="17" t="s">
        <v>44</v>
      </c>
      <c r="B435" s="21" t="s">
        <v>671</v>
      </c>
      <c r="C435" s="21" t="s">
        <v>672</v>
      </c>
      <c r="D435" s="17" t="s">
        <v>23</v>
      </c>
      <c r="E435" s="22" t="s">
        <v>673</v>
      </c>
      <c r="F435" s="23" t="s">
        <v>134</v>
      </c>
      <c r="G435" s="24">
        <v>400.19</v>
      </c>
      <c r="H435" s="25">
        <v>0</v>
      </c>
      <c r="I435" s="26">
        <f>ROUND(ROUND(H435,2)*ROUND(G435,3),2)</f>
        <v>0</v>
      </c>
      <c r="O435">
        <f>(I435*21)/100</f>
        <v>0</v>
      </c>
      <c r="P435" t="s">
        <v>22</v>
      </c>
    </row>
    <row r="436" spans="1:5" ht="12.75">
      <c r="A436" s="27" t="s">
        <v>48</v>
      </c>
      <c r="E436" s="28" t="s">
        <v>661</v>
      </c>
    </row>
    <row r="437" spans="1:5" ht="12.75">
      <c r="A437" s="31" t="s">
        <v>50</v>
      </c>
      <c r="E437" s="30" t="s">
        <v>23</v>
      </c>
    </row>
    <row r="438" spans="1:16" ht="25.5">
      <c r="A438" s="17" t="s">
        <v>283</v>
      </c>
      <c r="B438" s="21" t="s">
        <v>671</v>
      </c>
      <c r="C438" s="21" t="s">
        <v>674</v>
      </c>
      <c r="D438" s="17" t="s">
        <v>23</v>
      </c>
      <c r="E438" s="22" t="s">
        <v>675</v>
      </c>
      <c r="F438" s="23" t="s">
        <v>134</v>
      </c>
      <c r="G438" s="24">
        <v>400.19</v>
      </c>
      <c r="H438" s="25">
        <v>0</v>
      </c>
      <c r="I438" s="26">
        <f>ROUND(ROUND(H438,2)*ROUND(G438,3),2)</f>
        <v>0</v>
      </c>
      <c r="O438">
        <f>(I438*21)/100</f>
        <v>0</v>
      </c>
      <c r="P438" t="s">
        <v>22</v>
      </c>
    </row>
    <row r="439" spans="1:5" ht="12.75">
      <c r="A439" s="27" t="s">
        <v>48</v>
      </c>
      <c r="E439" s="28" t="s">
        <v>676</v>
      </c>
    </row>
    <row r="440" spans="1:5" ht="12.75">
      <c r="A440" s="31" t="s">
        <v>50</v>
      </c>
      <c r="E440" s="30" t="s">
        <v>677</v>
      </c>
    </row>
    <row r="441" spans="1:16" ht="25.5">
      <c r="A441" s="17" t="s">
        <v>44</v>
      </c>
      <c r="B441" s="21" t="s">
        <v>678</v>
      </c>
      <c r="C441" s="21" t="s">
        <v>679</v>
      </c>
      <c r="D441" s="17" t="s">
        <v>23</v>
      </c>
      <c r="E441" s="22" t="s">
        <v>680</v>
      </c>
      <c r="F441" s="23" t="s">
        <v>134</v>
      </c>
      <c r="G441" s="24">
        <v>87.84</v>
      </c>
      <c r="H441" s="25">
        <v>0</v>
      </c>
      <c r="I441" s="26">
        <f>ROUND(ROUND(H441,2)*ROUND(G441,3),2)</f>
        <v>0</v>
      </c>
      <c r="O441">
        <f>(I441*21)/100</f>
        <v>0</v>
      </c>
      <c r="P441" t="s">
        <v>22</v>
      </c>
    </row>
    <row r="442" spans="1:5" ht="12.75">
      <c r="A442" s="27" t="s">
        <v>48</v>
      </c>
      <c r="E442" s="28" t="s">
        <v>661</v>
      </c>
    </row>
    <row r="443" spans="1:5" ht="12.75">
      <c r="A443" s="31" t="s">
        <v>50</v>
      </c>
      <c r="E443" s="30" t="s">
        <v>23</v>
      </c>
    </row>
    <row r="444" spans="1:16" ht="25.5">
      <c r="A444" s="17" t="s">
        <v>283</v>
      </c>
      <c r="B444" s="21" t="s">
        <v>678</v>
      </c>
      <c r="C444" s="21" t="s">
        <v>681</v>
      </c>
      <c r="D444" s="17" t="s">
        <v>23</v>
      </c>
      <c r="E444" s="22" t="s">
        <v>682</v>
      </c>
      <c r="F444" s="23" t="s">
        <v>134</v>
      </c>
      <c r="G444" s="24">
        <v>87.84</v>
      </c>
      <c r="H444" s="25">
        <v>0</v>
      </c>
      <c r="I444" s="26">
        <f>ROUND(ROUND(H444,2)*ROUND(G444,3),2)</f>
        <v>0</v>
      </c>
      <c r="O444">
        <f>(I444*21)/100</f>
        <v>0</v>
      </c>
      <c r="P444" t="s">
        <v>22</v>
      </c>
    </row>
    <row r="445" spans="1:5" ht="12.75">
      <c r="A445" s="27" t="s">
        <v>48</v>
      </c>
      <c r="E445" s="28" t="s">
        <v>683</v>
      </c>
    </row>
    <row r="446" spans="1:5" ht="12.75">
      <c r="A446" s="31" t="s">
        <v>50</v>
      </c>
      <c r="E446" s="30" t="s">
        <v>684</v>
      </c>
    </row>
    <row r="447" spans="1:16" ht="12.75">
      <c r="A447" s="17" t="s">
        <v>283</v>
      </c>
      <c r="B447" s="21" t="s">
        <v>678</v>
      </c>
      <c r="C447" s="21" t="s">
        <v>685</v>
      </c>
      <c r="D447" s="17" t="s">
        <v>23</v>
      </c>
      <c r="E447" s="22" t="s">
        <v>686</v>
      </c>
      <c r="F447" s="23" t="s">
        <v>591</v>
      </c>
      <c r="G447" s="24">
        <v>1</v>
      </c>
      <c r="H447" s="25">
        <v>0</v>
      </c>
      <c r="I447" s="26">
        <f>ROUND(ROUND(H447,2)*ROUND(G447,3),2)</f>
        <v>0</v>
      </c>
      <c r="O447">
        <f>(I447*21)/100</f>
        <v>0</v>
      </c>
      <c r="P447" t="s">
        <v>22</v>
      </c>
    </row>
    <row r="448" spans="1:5" ht="25.5">
      <c r="A448" s="27" t="s">
        <v>48</v>
      </c>
      <c r="E448" s="28" t="s">
        <v>687</v>
      </c>
    </row>
    <row r="449" spans="1:5" ht="12.75">
      <c r="A449" s="31" t="s">
        <v>50</v>
      </c>
      <c r="E449" s="30" t="s">
        <v>23</v>
      </c>
    </row>
    <row r="450" spans="1:16" ht="25.5">
      <c r="A450" s="17" t="s">
        <v>44</v>
      </c>
      <c r="B450" s="21" t="s">
        <v>688</v>
      </c>
      <c r="C450" s="21" t="s">
        <v>689</v>
      </c>
      <c r="D450" s="17" t="s">
        <v>23</v>
      </c>
      <c r="E450" s="22" t="s">
        <v>690</v>
      </c>
      <c r="F450" s="23" t="s">
        <v>591</v>
      </c>
      <c r="G450" s="24">
        <v>4.17</v>
      </c>
      <c r="H450" s="25">
        <v>0</v>
      </c>
      <c r="I450" s="26">
        <f>ROUND(ROUND(H450,2)*ROUND(G450,3),2)</f>
        <v>0</v>
      </c>
      <c r="O450">
        <f>(I450*21)/100</f>
        <v>0</v>
      </c>
      <c r="P450" t="s">
        <v>22</v>
      </c>
    </row>
    <row r="451" spans="1:5" ht="38.25">
      <c r="A451" s="27" t="s">
        <v>48</v>
      </c>
      <c r="E451" s="28" t="s">
        <v>691</v>
      </c>
    </row>
    <row r="452" spans="1:5" ht="12.75">
      <c r="A452" s="31" t="s">
        <v>50</v>
      </c>
      <c r="E452" s="30" t="s">
        <v>692</v>
      </c>
    </row>
    <row r="453" spans="1:16" ht="25.5">
      <c r="A453" s="17" t="s">
        <v>44</v>
      </c>
      <c r="B453" s="21" t="s">
        <v>693</v>
      </c>
      <c r="C453" s="21" t="s">
        <v>694</v>
      </c>
      <c r="D453" s="17" t="s">
        <v>23</v>
      </c>
      <c r="E453" s="22" t="s">
        <v>695</v>
      </c>
      <c r="F453" s="23" t="s">
        <v>591</v>
      </c>
      <c r="G453" s="24">
        <v>4</v>
      </c>
      <c r="H453" s="25">
        <v>0</v>
      </c>
      <c r="I453" s="26">
        <f>ROUND(ROUND(H453,2)*ROUND(G453,3),2)</f>
        <v>0</v>
      </c>
      <c r="O453">
        <f>(I453*21)/100</f>
        <v>0</v>
      </c>
      <c r="P453" t="s">
        <v>22</v>
      </c>
    </row>
    <row r="454" spans="1:5" ht="51">
      <c r="A454" s="27" t="s">
        <v>48</v>
      </c>
      <c r="E454" s="28" t="s">
        <v>696</v>
      </c>
    </row>
    <row r="455" spans="1:5" ht="12.75">
      <c r="A455" s="31" t="s">
        <v>50</v>
      </c>
      <c r="E455" s="30" t="s">
        <v>697</v>
      </c>
    </row>
    <row r="456" spans="1:16" ht="12.75">
      <c r="A456" s="17" t="s">
        <v>283</v>
      </c>
      <c r="B456" s="21" t="s">
        <v>693</v>
      </c>
      <c r="C456" s="21" t="s">
        <v>698</v>
      </c>
      <c r="D456" s="17" t="s">
        <v>23</v>
      </c>
      <c r="E456" s="22" t="s">
        <v>699</v>
      </c>
      <c r="F456" s="23" t="s">
        <v>591</v>
      </c>
      <c r="G456" s="24">
        <v>2</v>
      </c>
      <c r="H456" s="25">
        <v>0</v>
      </c>
      <c r="I456" s="26">
        <f>ROUND(ROUND(H456,2)*ROUND(G456,3),2)</f>
        <v>0</v>
      </c>
      <c r="O456">
        <f>(I456*21)/100</f>
        <v>0</v>
      </c>
      <c r="P456" t="s">
        <v>22</v>
      </c>
    </row>
    <row r="457" spans="1:5" ht="12.75">
      <c r="A457" s="27" t="s">
        <v>48</v>
      </c>
      <c r="E457" s="28" t="s">
        <v>700</v>
      </c>
    </row>
    <row r="458" spans="1:5" ht="12.75">
      <c r="A458" s="31" t="s">
        <v>50</v>
      </c>
      <c r="E458" s="30" t="s">
        <v>701</v>
      </c>
    </row>
    <row r="459" spans="1:16" ht="12.75">
      <c r="A459" s="17" t="s">
        <v>283</v>
      </c>
      <c r="B459" s="21" t="s">
        <v>693</v>
      </c>
      <c r="C459" s="21" t="s">
        <v>702</v>
      </c>
      <c r="D459" s="17" t="s">
        <v>23</v>
      </c>
      <c r="E459" s="22" t="s">
        <v>703</v>
      </c>
      <c r="F459" s="23" t="s">
        <v>591</v>
      </c>
      <c r="G459" s="24">
        <v>2</v>
      </c>
      <c r="H459" s="25">
        <v>0</v>
      </c>
      <c r="I459" s="26">
        <f>ROUND(ROUND(H459,2)*ROUND(G459,3),2)</f>
        <v>0</v>
      </c>
      <c r="O459">
        <f>(I459*21)/100</f>
        <v>0</v>
      </c>
      <c r="P459" t="s">
        <v>22</v>
      </c>
    </row>
    <row r="460" spans="1:5" ht="12.75">
      <c r="A460" s="27" t="s">
        <v>48</v>
      </c>
      <c r="E460" s="28" t="s">
        <v>704</v>
      </c>
    </row>
    <row r="461" spans="1:5" ht="12.75">
      <c r="A461" s="31" t="s">
        <v>50</v>
      </c>
      <c r="E461" s="30" t="s">
        <v>701</v>
      </c>
    </row>
    <row r="462" spans="1:16" ht="12.75">
      <c r="A462" s="17" t="s">
        <v>44</v>
      </c>
      <c r="B462" s="21" t="s">
        <v>705</v>
      </c>
      <c r="C462" s="21" t="s">
        <v>706</v>
      </c>
      <c r="D462" s="17" t="s">
        <v>23</v>
      </c>
      <c r="E462" s="22" t="s">
        <v>707</v>
      </c>
      <c r="F462" s="23" t="s">
        <v>591</v>
      </c>
      <c r="G462" s="24">
        <v>16</v>
      </c>
      <c r="H462" s="25">
        <v>0</v>
      </c>
      <c r="I462" s="26">
        <f>ROUND(ROUND(H462,2)*ROUND(G462,3),2)</f>
        <v>0</v>
      </c>
      <c r="O462">
        <f>(I462*21)/100</f>
        <v>0</v>
      </c>
      <c r="P462" t="s">
        <v>22</v>
      </c>
    </row>
    <row r="463" spans="1:5" ht="38.25">
      <c r="A463" s="27" t="s">
        <v>48</v>
      </c>
      <c r="E463" s="28" t="s">
        <v>708</v>
      </c>
    </row>
    <row r="464" spans="1:5" ht="12.75">
      <c r="A464" s="31" t="s">
        <v>50</v>
      </c>
      <c r="E464" s="30" t="s">
        <v>709</v>
      </c>
    </row>
    <row r="465" spans="1:16" ht="12.75">
      <c r="A465" s="17" t="s">
        <v>283</v>
      </c>
      <c r="B465" s="21" t="s">
        <v>705</v>
      </c>
      <c r="C465" s="21" t="s">
        <v>710</v>
      </c>
      <c r="D465" s="17" t="s">
        <v>23</v>
      </c>
      <c r="E465" s="22" t="s">
        <v>711</v>
      </c>
      <c r="F465" s="23" t="s">
        <v>591</v>
      </c>
      <c r="G465" s="24">
        <v>1</v>
      </c>
      <c r="H465" s="25">
        <v>0</v>
      </c>
      <c r="I465" s="26">
        <f>ROUND(ROUND(H465,2)*ROUND(G465,3),2)</f>
        <v>0</v>
      </c>
      <c r="O465">
        <f>(I465*21)/100</f>
        <v>0</v>
      </c>
      <c r="P465" t="s">
        <v>22</v>
      </c>
    </row>
    <row r="466" spans="1:5" ht="12.75">
      <c r="A466" s="27" t="s">
        <v>48</v>
      </c>
      <c r="E466" s="28" t="s">
        <v>712</v>
      </c>
    </row>
    <row r="467" spans="1:5" ht="12.75">
      <c r="A467" s="31" t="s">
        <v>50</v>
      </c>
      <c r="E467" s="30" t="s">
        <v>713</v>
      </c>
    </row>
    <row r="468" spans="1:16" ht="12.75">
      <c r="A468" s="17" t="s">
        <v>283</v>
      </c>
      <c r="B468" s="21" t="s">
        <v>705</v>
      </c>
      <c r="C468" s="21" t="s">
        <v>714</v>
      </c>
      <c r="D468" s="17" t="s">
        <v>23</v>
      </c>
      <c r="E468" s="22" t="s">
        <v>715</v>
      </c>
      <c r="F468" s="23" t="s">
        <v>591</v>
      </c>
      <c r="G468" s="24">
        <v>4</v>
      </c>
      <c r="H468" s="25">
        <v>0</v>
      </c>
      <c r="I468" s="26">
        <f>ROUND(ROUND(H468,2)*ROUND(G468,3),2)</f>
        <v>0</v>
      </c>
      <c r="O468">
        <f>(I468*21)/100</f>
        <v>0</v>
      </c>
      <c r="P468" t="s">
        <v>22</v>
      </c>
    </row>
    <row r="469" spans="1:5" ht="12.75">
      <c r="A469" s="27" t="s">
        <v>48</v>
      </c>
      <c r="E469" s="28" t="s">
        <v>716</v>
      </c>
    </row>
    <row r="470" spans="1:5" ht="12.75">
      <c r="A470" s="31" t="s">
        <v>50</v>
      </c>
      <c r="E470" s="30" t="s">
        <v>717</v>
      </c>
    </row>
    <row r="471" spans="1:16" ht="12.75">
      <c r="A471" s="17" t="s">
        <v>283</v>
      </c>
      <c r="B471" s="21" t="s">
        <v>705</v>
      </c>
      <c r="C471" s="21" t="s">
        <v>718</v>
      </c>
      <c r="D471" s="17" t="s">
        <v>23</v>
      </c>
      <c r="E471" s="22" t="s">
        <v>719</v>
      </c>
      <c r="F471" s="23" t="s">
        <v>591</v>
      </c>
      <c r="G471" s="24">
        <v>2</v>
      </c>
      <c r="H471" s="25">
        <v>0</v>
      </c>
      <c r="I471" s="26">
        <f>ROUND(ROUND(H471,2)*ROUND(G471,3),2)</f>
        <v>0</v>
      </c>
      <c r="O471">
        <f>(I471*21)/100</f>
        <v>0</v>
      </c>
      <c r="P471" t="s">
        <v>22</v>
      </c>
    </row>
    <row r="472" spans="1:5" ht="12.75">
      <c r="A472" s="27" t="s">
        <v>48</v>
      </c>
      <c r="E472" s="28" t="s">
        <v>720</v>
      </c>
    </row>
    <row r="473" spans="1:5" ht="12.75">
      <c r="A473" s="31" t="s">
        <v>50</v>
      </c>
      <c r="E473" s="30" t="s">
        <v>721</v>
      </c>
    </row>
    <row r="474" spans="1:16" ht="12.75">
      <c r="A474" s="17" t="s">
        <v>283</v>
      </c>
      <c r="B474" s="21" t="s">
        <v>705</v>
      </c>
      <c r="C474" s="21" t="s">
        <v>722</v>
      </c>
      <c r="D474" s="17" t="s">
        <v>23</v>
      </c>
      <c r="E474" s="22" t="s">
        <v>723</v>
      </c>
      <c r="F474" s="23" t="s">
        <v>134</v>
      </c>
      <c r="G474" s="24">
        <v>0.15</v>
      </c>
      <c r="H474" s="25">
        <v>0</v>
      </c>
      <c r="I474" s="26">
        <f>ROUND(ROUND(H474,2)*ROUND(G474,3),2)</f>
        <v>0</v>
      </c>
      <c r="O474">
        <f>(I474*21)/100</f>
        <v>0</v>
      </c>
      <c r="P474" t="s">
        <v>22</v>
      </c>
    </row>
    <row r="475" spans="1:5" ht="12.75">
      <c r="A475" s="27" t="s">
        <v>48</v>
      </c>
      <c r="E475" s="28" t="s">
        <v>724</v>
      </c>
    </row>
    <row r="476" spans="1:5" ht="12.75">
      <c r="A476" s="31" t="s">
        <v>50</v>
      </c>
      <c r="E476" s="30" t="s">
        <v>725</v>
      </c>
    </row>
    <row r="477" spans="1:16" ht="12.75">
      <c r="A477" s="17" t="s">
        <v>283</v>
      </c>
      <c r="B477" s="21" t="s">
        <v>705</v>
      </c>
      <c r="C477" s="21" t="s">
        <v>726</v>
      </c>
      <c r="D477" s="17" t="s">
        <v>23</v>
      </c>
      <c r="E477" s="22" t="s">
        <v>727</v>
      </c>
      <c r="F477" s="23" t="s">
        <v>134</v>
      </c>
      <c r="G477" s="24">
        <v>0.25</v>
      </c>
      <c r="H477" s="25">
        <v>0</v>
      </c>
      <c r="I477" s="26">
        <f>ROUND(ROUND(H477,2)*ROUND(G477,3),2)</f>
        <v>0</v>
      </c>
      <c r="O477">
        <f>(I477*21)/100</f>
        <v>0</v>
      </c>
      <c r="P477" t="s">
        <v>22</v>
      </c>
    </row>
    <row r="478" spans="1:5" ht="12.75">
      <c r="A478" s="27" t="s">
        <v>48</v>
      </c>
      <c r="E478" s="28" t="s">
        <v>728</v>
      </c>
    </row>
    <row r="479" spans="1:5" ht="12.75">
      <c r="A479" s="31" t="s">
        <v>50</v>
      </c>
      <c r="E479" s="30" t="s">
        <v>729</v>
      </c>
    </row>
    <row r="480" spans="1:16" ht="12.75">
      <c r="A480" s="17" t="s">
        <v>283</v>
      </c>
      <c r="B480" s="21" t="s">
        <v>705</v>
      </c>
      <c r="C480" s="21" t="s">
        <v>730</v>
      </c>
      <c r="D480" s="17" t="s">
        <v>23</v>
      </c>
      <c r="E480" s="22" t="s">
        <v>731</v>
      </c>
      <c r="F480" s="23" t="s">
        <v>134</v>
      </c>
      <c r="G480" s="24">
        <v>0.5</v>
      </c>
      <c r="H480" s="25">
        <v>0</v>
      </c>
      <c r="I480" s="26">
        <f>ROUND(ROUND(H480,2)*ROUND(G480,3),2)</f>
        <v>0</v>
      </c>
      <c r="O480">
        <f>(I480*21)/100</f>
        <v>0</v>
      </c>
      <c r="P480" t="s">
        <v>22</v>
      </c>
    </row>
    <row r="481" spans="1:5" ht="12.75">
      <c r="A481" s="27" t="s">
        <v>48</v>
      </c>
      <c r="E481" s="28" t="s">
        <v>732</v>
      </c>
    </row>
    <row r="482" spans="1:5" ht="12.75">
      <c r="A482" s="31" t="s">
        <v>50</v>
      </c>
      <c r="E482" s="30" t="s">
        <v>733</v>
      </c>
    </row>
    <row r="483" spans="1:16" ht="25.5">
      <c r="A483" s="17" t="s">
        <v>283</v>
      </c>
      <c r="B483" s="21" t="s">
        <v>705</v>
      </c>
      <c r="C483" s="21" t="s">
        <v>734</v>
      </c>
      <c r="D483" s="17" t="s">
        <v>23</v>
      </c>
      <c r="E483" s="22" t="s">
        <v>735</v>
      </c>
      <c r="F483" s="23" t="s">
        <v>591</v>
      </c>
      <c r="G483" s="24">
        <v>2</v>
      </c>
      <c r="H483" s="25">
        <v>0</v>
      </c>
      <c r="I483" s="26">
        <f>ROUND(ROUND(H483,2)*ROUND(G483,3),2)</f>
        <v>0</v>
      </c>
      <c r="O483">
        <f>(I483*21)/100</f>
        <v>0</v>
      </c>
      <c r="P483" t="s">
        <v>22</v>
      </c>
    </row>
    <row r="484" spans="1:5" ht="12.75">
      <c r="A484" s="27" t="s">
        <v>48</v>
      </c>
      <c r="E484" s="28" t="s">
        <v>736</v>
      </c>
    </row>
    <row r="485" spans="1:5" ht="12.75">
      <c r="A485" s="31" t="s">
        <v>50</v>
      </c>
      <c r="E485" s="30" t="s">
        <v>701</v>
      </c>
    </row>
    <row r="486" spans="1:16" ht="12.75">
      <c r="A486" s="17" t="s">
        <v>283</v>
      </c>
      <c r="B486" s="21" t="s">
        <v>705</v>
      </c>
      <c r="C486" s="21" t="s">
        <v>737</v>
      </c>
      <c r="D486" s="17" t="s">
        <v>23</v>
      </c>
      <c r="E486" s="22" t="s">
        <v>738</v>
      </c>
      <c r="F486" s="23" t="s">
        <v>591</v>
      </c>
      <c r="G486" s="24">
        <v>1</v>
      </c>
      <c r="H486" s="25">
        <v>0</v>
      </c>
      <c r="I486" s="26">
        <f>ROUND(ROUND(H486,2)*ROUND(G486,3),2)</f>
        <v>0</v>
      </c>
      <c r="O486">
        <f>(I486*21)/100</f>
        <v>0</v>
      </c>
      <c r="P486" t="s">
        <v>22</v>
      </c>
    </row>
    <row r="487" spans="1:5" ht="12.75">
      <c r="A487" s="27" t="s">
        <v>48</v>
      </c>
      <c r="E487" s="28" t="s">
        <v>739</v>
      </c>
    </row>
    <row r="488" spans="1:5" ht="12.75">
      <c r="A488" s="31" t="s">
        <v>50</v>
      </c>
      <c r="E488" s="30" t="s">
        <v>740</v>
      </c>
    </row>
    <row r="489" spans="1:16" ht="12.75">
      <c r="A489" s="17" t="s">
        <v>283</v>
      </c>
      <c r="B489" s="21" t="s">
        <v>705</v>
      </c>
      <c r="C489" s="21" t="s">
        <v>741</v>
      </c>
      <c r="D489" s="17" t="s">
        <v>23</v>
      </c>
      <c r="E489" s="22" t="s">
        <v>742</v>
      </c>
      <c r="F489" s="23" t="s">
        <v>591</v>
      </c>
      <c r="G489" s="24">
        <v>2</v>
      </c>
      <c r="H489" s="25">
        <v>0</v>
      </c>
      <c r="I489" s="26">
        <f>ROUND(ROUND(H489,2)*ROUND(G489,3),2)</f>
        <v>0</v>
      </c>
      <c r="O489">
        <f>(I489*21)/100</f>
        <v>0</v>
      </c>
      <c r="P489" t="s">
        <v>22</v>
      </c>
    </row>
    <row r="490" spans="1:5" ht="12.75">
      <c r="A490" s="27" t="s">
        <v>48</v>
      </c>
      <c r="E490" s="28" t="s">
        <v>743</v>
      </c>
    </row>
    <row r="491" spans="1:5" ht="12.75">
      <c r="A491" s="31" t="s">
        <v>50</v>
      </c>
      <c r="E491" s="30" t="s">
        <v>744</v>
      </c>
    </row>
    <row r="492" spans="1:16" ht="12.75">
      <c r="A492" s="17" t="s">
        <v>283</v>
      </c>
      <c r="B492" s="21" t="s">
        <v>705</v>
      </c>
      <c r="C492" s="21" t="s">
        <v>745</v>
      </c>
      <c r="D492" s="17" t="s">
        <v>23</v>
      </c>
      <c r="E492" s="22" t="s">
        <v>746</v>
      </c>
      <c r="F492" s="23" t="s">
        <v>591</v>
      </c>
      <c r="G492" s="24">
        <v>1</v>
      </c>
      <c r="H492" s="25">
        <v>0</v>
      </c>
      <c r="I492" s="26">
        <f>ROUND(ROUND(H492,2)*ROUND(G492,3),2)</f>
        <v>0</v>
      </c>
      <c r="O492">
        <f>(I492*21)/100</f>
        <v>0</v>
      </c>
      <c r="P492" t="s">
        <v>22</v>
      </c>
    </row>
    <row r="493" spans="1:5" ht="12.75">
      <c r="A493" s="27" t="s">
        <v>48</v>
      </c>
      <c r="E493" s="28" t="s">
        <v>747</v>
      </c>
    </row>
    <row r="494" spans="1:5" ht="12.75">
      <c r="A494" s="31" t="s">
        <v>50</v>
      </c>
      <c r="E494" s="30" t="s">
        <v>748</v>
      </c>
    </row>
    <row r="495" spans="1:16" ht="12.75">
      <c r="A495" s="17" t="s">
        <v>283</v>
      </c>
      <c r="B495" s="21" t="s">
        <v>705</v>
      </c>
      <c r="C495" s="21" t="s">
        <v>749</v>
      </c>
      <c r="D495" s="17" t="s">
        <v>23</v>
      </c>
      <c r="E495" s="22" t="s">
        <v>750</v>
      </c>
      <c r="F495" s="23" t="s">
        <v>591</v>
      </c>
      <c r="G495" s="24">
        <v>2</v>
      </c>
      <c r="H495" s="25">
        <v>0</v>
      </c>
      <c r="I495" s="26">
        <f>ROUND(ROUND(H495,2)*ROUND(G495,3),2)</f>
        <v>0</v>
      </c>
      <c r="O495">
        <f>(I495*21)/100</f>
        <v>0</v>
      </c>
      <c r="P495" t="s">
        <v>22</v>
      </c>
    </row>
    <row r="496" spans="1:5" ht="12.75">
      <c r="A496" s="27" t="s">
        <v>48</v>
      </c>
      <c r="E496" s="28" t="s">
        <v>751</v>
      </c>
    </row>
    <row r="497" spans="1:5" ht="12.75">
      <c r="A497" s="31" t="s">
        <v>50</v>
      </c>
      <c r="E497" s="30" t="s">
        <v>701</v>
      </c>
    </row>
    <row r="498" spans="1:16" ht="25.5">
      <c r="A498" s="17" t="s">
        <v>44</v>
      </c>
      <c r="B498" s="21" t="s">
        <v>752</v>
      </c>
      <c r="C498" s="21" t="s">
        <v>753</v>
      </c>
      <c r="D498" s="17" t="s">
        <v>23</v>
      </c>
      <c r="E498" s="22" t="s">
        <v>754</v>
      </c>
      <c r="F498" s="23" t="s">
        <v>591</v>
      </c>
      <c r="G498" s="24">
        <v>20</v>
      </c>
      <c r="H498" s="25">
        <v>0</v>
      </c>
      <c r="I498" s="26">
        <f>ROUND(ROUND(H498,2)*ROUND(G498,3),2)</f>
        <v>0</v>
      </c>
      <c r="O498">
        <f>(I498*21)/100</f>
        <v>0</v>
      </c>
      <c r="P498" t="s">
        <v>22</v>
      </c>
    </row>
    <row r="499" spans="1:5" ht="63.75">
      <c r="A499" s="27" t="s">
        <v>48</v>
      </c>
      <c r="E499" s="28" t="s">
        <v>755</v>
      </c>
    </row>
    <row r="500" spans="1:5" ht="12.75">
      <c r="A500" s="31" t="s">
        <v>50</v>
      </c>
      <c r="E500" s="30" t="s">
        <v>756</v>
      </c>
    </row>
    <row r="501" spans="1:16" ht="25.5">
      <c r="A501" s="17" t="s">
        <v>44</v>
      </c>
      <c r="B501" s="21" t="s">
        <v>757</v>
      </c>
      <c r="C501" s="21" t="s">
        <v>758</v>
      </c>
      <c r="D501" s="17" t="s">
        <v>23</v>
      </c>
      <c r="E501" s="22" t="s">
        <v>759</v>
      </c>
      <c r="F501" s="23" t="s">
        <v>591</v>
      </c>
      <c r="G501" s="24">
        <v>4</v>
      </c>
      <c r="H501" s="25">
        <v>0</v>
      </c>
      <c r="I501" s="26">
        <f>ROUND(ROUND(H501,2)*ROUND(G501,3),2)</f>
        <v>0</v>
      </c>
      <c r="O501">
        <f>(I501*21)/100</f>
        <v>0</v>
      </c>
      <c r="P501" t="s">
        <v>22</v>
      </c>
    </row>
    <row r="502" spans="1:5" ht="63.75">
      <c r="A502" s="27" t="s">
        <v>48</v>
      </c>
      <c r="E502" s="28" t="s">
        <v>760</v>
      </c>
    </row>
    <row r="503" spans="1:5" ht="12.75">
      <c r="A503" s="31" t="s">
        <v>50</v>
      </c>
      <c r="E503" s="30" t="s">
        <v>761</v>
      </c>
    </row>
    <row r="504" spans="1:16" ht="25.5">
      <c r="A504" s="17" t="s">
        <v>44</v>
      </c>
      <c r="B504" s="21" t="s">
        <v>762</v>
      </c>
      <c r="C504" s="21" t="s">
        <v>763</v>
      </c>
      <c r="D504" s="17" t="s">
        <v>23</v>
      </c>
      <c r="E504" s="22" t="s">
        <v>764</v>
      </c>
      <c r="F504" s="23" t="s">
        <v>591</v>
      </c>
      <c r="G504" s="24">
        <v>9</v>
      </c>
      <c r="H504" s="25">
        <v>0</v>
      </c>
      <c r="I504" s="26">
        <f>ROUND(ROUND(H504,2)*ROUND(G504,3),2)</f>
        <v>0</v>
      </c>
      <c r="O504">
        <f>(I504*21)/100</f>
        <v>0</v>
      </c>
      <c r="P504" t="s">
        <v>22</v>
      </c>
    </row>
    <row r="505" spans="1:5" ht="51">
      <c r="A505" s="27" t="s">
        <v>48</v>
      </c>
      <c r="E505" s="28" t="s">
        <v>765</v>
      </c>
    </row>
    <row r="506" spans="1:5" ht="12.75">
      <c r="A506" s="31" t="s">
        <v>50</v>
      </c>
      <c r="E506" s="30" t="s">
        <v>766</v>
      </c>
    </row>
    <row r="507" spans="1:16" ht="12.75">
      <c r="A507" s="17" t="s">
        <v>283</v>
      </c>
      <c r="B507" s="21" t="s">
        <v>762</v>
      </c>
      <c r="C507" s="21" t="s">
        <v>767</v>
      </c>
      <c r="D507" s="17" t="s">
        <v>23</v>
      </c>
      <c r="E507" s="22" t="s">
        <v>768</v>
      </c>
      <c r="F507" s="23" t="s">
        <v>591</v>
      </c>
      <c r="G507" s="24">
        <v>1</v>
      </c>
      <c r="H507" s="25">
        <v>0</v>
      </c>
      <c r="I507" s="26">
        <f>ROUND(ROUND(H507,2)*ROUND(G507,3),2)</f>
        <v>0</v>
      </c>
      <c r="O507">
        <f>(I507*21)/100</f>
        <v>0</v>
      </c>
      <c r="P507" t="s">
        <v>22</v>
      </c>
    </row>
    <row r="508" spans="1:5" ht="12.75">
      <c r="A508" s="27" t="s">
        <v>48</v>
      </c>
      <c r="E508" s="28" t="s">
        <v>769</v>
      </c>
    </row>
    <row r="509" spans="1:5" ht="12.75">
      <c r="A509" s="31" t="s">
        <v>50</v>
      </c>
      <c r="E509" s="30" t="s">
        <v>740</v>
      </c>
    </row>
    <row r="510" spans="1:16" ht="12.75">
      <c r="A510" s="17" t="s">
        <v>283</v>
      </c>
      <c r="B510" s="21" t="s">
        <v>762</v>
      </c>
      <c r="C510" s="21" t="s">
        <v>770</v>
      </c>
      <c r="D510" s="17" t="s">
        <v>23</v>
      </c>
      <c r="E510" s="22" t="s">
        <v>771</v>
      </c>
      <c r="F510" s="23" t="s">
        <v>591</v>
      </c>
      <c r="G510" s="24">
        <v>1</v>
      </c>
      <c r="H510" s="25">
        <v>0</v>
      </c>
      <c r="I510" s="26">
        <f>ROUND(ROUND(H510,2)*ROUND(G510,3),2)</f>
        <v>0</v>
      </c>
      <c r="O510">
        <f>(I510*21)/100</f>
        <v>0</v>
      </c>
      <c r="P510" t="s">
        <v>22</v>
      </c>
    </row>
    <row r="511" spans="1:5" ht="12.75">
      <c r="A511" s="27" t="s">
        <v>48</v>
      </c>
      <c r="E511" s="28" t="s">
        <v>772</v>
      </c>
    </row>
    <row r="512" spans="1:5" ht="12.75">
      <c r="A512" s="31" t="s">
        <v>50</v>
      </c>
      <c r="E512" s="30" t="s">
        <v>740</v>
      </c>
    </row>
    <row r="513" spans="1:16" ht="12.75">
      <c r="A513" s="17" t="s">
        <v>283</v>
      </c>
      <c r="B513" s="21" t="s">
        <v>762</v>
      </c>
      <c r="C513" s="21" t="s">
        <v>773</v>
      </c>
      <c r="D513" s="17" t="s">
        <v>23</v>
      </c>
      <c r="E513" s="22" t="s">
        <v>774</v>
      </c>
      <c r="F513" s="23" t="s">
        <v>591</v>
      </c>
      <c r="G513" s="24">
        <v>4</v>
      </c>
      <c r="H513" s="25">
        <v>0</v>
      </c>
      <c r="I513" s="26">
        <f>ROUND(ROUND(H513,2)*ROUND(G513,3),2)</f>
        <v>0</v>
      </c>
      <c r="O513">
        <f>(I513*21)/100</f>
        <v>0</v>
      </c>
      <c r="P513" t="s">
        <v>22</v>
      </c>
    </row>
    <row r="514" spans="1:5" ht="12.75">
      <c r="A514" s="27" t="s">
        <v>48</v>
      </c>
      <c r="E514" s="28" t="s">
        <v>775</v>
      </c>
    </row>
    <row r="515" spans="1:5" ht="12.75">
      <c r="A515" s="31" t="s">
        <v>50</v>
      </c>
      <c r="E515" s="30" t="s">
        <v>776</v>
      </c>
    </row>
    <row r="516" spans="1:16" ht="12.75">
      <c r="A516" s="17" t="s">
        <v>283</v>
      </c>
      <c r="B516" s="21" t="s">
        <v>762</v>
      </c>
      <c r="C516" s="21" t="s">
        <v>777</v>
      </c>
      <c r="D516" s="17" t="s">
        <v>23</v>
      </c>
      <c r="E516" s="22" t="s">
        <v>778</v>
      </c>
      <c r="F516" s="23" t="s">
        <v>591</v>
      </c>
      <c r="G516" s="24">
        <v>2</v>
      </c>
      <c r="H516" s="25">
        <v>0</v>
      </c>
      <c r="I516" s="26">
        <f>ROUND(ROUND(H516,2)*ROUND(G516,3),2)</f>
        <v>0</v>
      </c>
      <c r="O516">
        <f>(I516*21)/100</f>
        <v>0</v>
      </c>
      <c r="P516" t="s">
        <v>22</v>
      </c>
    </row>
    <row r="517" spans="1:5" ht="12.75">
      <c r="A517" s="27" t="s">
        <v>48</v>
      </c>
      <c r="E517" s="28" t="s">
        <v>779</v>
      </c>
    </row>
    <row r="518" spans="1:5" ht="12.75">
      <c r="A518" s="31" t="s">
        <v>50</v>
      </c>
      <c r="E518" s="30" t="s">
        <v>780</v>
      </c>
    </row>
    <row r="519" spans="1:16" ht="12.75">
      <c r="A519" s="17" t="s">
        <v>283</v>
      </c>
      <c r="B519" s="21" t="s">
        <v>762</v>
      </c>
      <c r="C519" s="21" t="s">
        <v>781</v>
      </c>
      <c r="D519" s="17" t="s">
        <v>23</v>
      </c>
      <c r="E519" s="22" t="s">
        <v>782</v>
      </c>
      <c r="F519" s="23" t="s">
        <v>591</v>
      </c>
      <c r="G519" s="24">
        <v>1</v>
      </c>
      <c r="H519" s="25">
        <v>0</v>
      </c>
      <c r="I519" s="26">
        <f>ROUND(ROUND(H519,2)*ROUND(G519,3),2)</f>
        <v>0</v>
      </c>
      <c r="O519">
        <f>(I519*21)/100</f>
        <v>0</v>
      </c>
      <c r="P519" t="s">
        <v>22</v>
      </c>
    </row>
    <row r="520" spans="1:5" ht="12.75">
      <c r="A520" s="27" t="s">
        <v>48</v>
      </c>
      <c r="E520" s="28" t="s">
        <v>783</v>
      </c>
    </row>
    <row r="521" spans="1:5" ht="12.75">
      <c r="A521" s="31" t="s">
        <v>50</v>
      </c>
      <c r="E521" s="30" t="s">
        <v>748</v>
      </c>
    </row>
    <row r="522" spans="1:16" ht="12.75">
      <c r="A522" s="17" t="s">
        <v>44</v>
      </c>
      <c r="B522" s="21" t="s">
        <v>784</v>
      </c>
      <c r="C522" s="21" t="s">
        <v>785</v>
      </c>
      <c r="D522" s="17" t="s">
        <v>23</v>
      </c>
      <c r="E522" s="22" t="s">
        <v>786</v>
      </c>
      <c r="F522" s="23" t="s">
        <v>591</v>
      </c>
      <c r="G522" s="24">
        <v>14</v>
      </c>
      <c r="H522" s="25">
        <v>0</v>
      </c>
      <c r="I522" s="26">
        <f>ROUND(ROUND(H522,2)*ROUND(G522,3),2)</f>
        <v>0</v>
      </c>
      <c r="O522">
        <f>(I522*21)/100</f>
        <v>0</v>
      </c>
      <c r="P522" t="s">
        <v>22</v>
      </c>
    </row>
    <row r="523" spans="1:5" ht="38.25">
      <c r="A523" s="27" t="s">
        <v>48</v>
      </c>
      <c r="E523" s="28" t="s">
        <v>708</v>
      </c>
    </row>
    <row r="524" spans="1:5" ht="12.75">
      <c r="A524" s="31" t="s">
        <v>50</v>
      </c>
      <c r="E524" s="30" t="s">
        <v>787</v>
      </c>
    </row>
    <row r="525" spans="1:16" ht="12.75">
      <c r="A525" s="17" t="s">
        <v>283</v>
      </c>
      <c r="B525" s="21" t="s">
        <v>784</v>
      </c>
      <c r="C525" s="21" t="s">
        <v>788</v>
      </c>
      <c r="D525" s="17" t="s">
        <v>23</v>
      </c>
      <c r="E525" s="22" t="s">
        <v>789</v>
      </c>
      <c r="F525" s="23" t="s">
        <v>591</v>
      </c>
      <c r="G525" s="24">
        <v>2</v>
      </c>
      <c r="H525" s="25">
        <v>0</v>
      </c>
      <c r="I525" s="26">
        <f>ROUND(ROUND(H525,2)*ROUND(G525,3),2)</f>
        <v>0</v>
      </c>
      <c r="O525">
        <f>(I525*21)/100</f>
        <v>0</v>
      </c>
      <c r="P525" t="s">
        <v>22</v>
      </c>
    </row>
    <row r="526" spans="1:5" ht="12.75">
      <c r="A526" s="27" t="s">
        <v>48</v>
      </c>
      <c r="E526" s="28" t="s">
        <v>790</v>
      </c>
    </row>
    <row r="527" spans="1:5" ht="12.75">
      <c r="A527" s="31" t="s">
        <v>50</v>
      </c>
      <c r="E527" s="30" t="s">
        <v>791</v>
      </c>
    </row>
    <row r="528" spans="1:16" ht="12.75">
      <c r="A528" s="17" t="s">
        <v>283</v>
      </c>
      <c r="B528" s="21" t="s">
        <v>784</v>
      </c>
      <c r="C528" s="21" t="s">
        <v>792</v>
      </c>
      <c r="D528" s="17" t="s">
        <v>23</v>
      </c>
      <c r="E528" s="22" t="s">
        <v>793</v>
      </c>
      <c r="F528" s="23" t="s">
        <v>134</v>
      </c>
      <c r="G528" s="24">
        <v>0.6</v>
      </c>
      <c r="H528" s="25">
        <v>0</v>
      </c>
      <c r="I528" s="26">
        <f>ROUND(ROUND(H528,2)*ROUND(G528,3),2)</f>
        <v>0</v>
      </c>
      <c r="O528">
        <f>(I528*21)/100</f>
        <v>0</v>
      </c>
      <c r="P528" t="s">
        <v>22</v>
      </c>
    </row>
    <row r="529" spans="1:5" ht="12.75">
      <c r="A529" s="27" t="s">
        <v>48</v>
      </c>
      <c r="E529" s="28" t="s">
        <v>794</v>
      </c>
    </row>
    <row r="530" spans="1:5" ht="12.75">
      <c r="A530" s="31" t="s">
        <v>50</v>
      </c>
      <c r="E530" s="30" t="s">
        <v>795</v>
      </c>
    </row>
    <row r="531" spans="1:16" ht="25.5">
      <c r="A531" s="17" t="s">
        <v>283</v>
      </c>
      <c r="B531" s="21" t="s">
        <v>784</v>
      </c>
      <c r="C531" s="21" t="s">
        <v>796</v>
      </c>
      <c r="D531" s="17" t="s">
        <v>23</v>
      </c>
      <c r="E531" s="22" t="s">
        <v>797</v>
      </c>
      <c r="F531" s="23" t="s">
        <v>591</v>
      </c>
      <c r="G531" s="24">
        <v>5</v>
      </c>
      <c r="H531" s="25">
        <v>0</v>
      </c>
      <c r="I531" s="26">
        <f>ROUND(ROUND(H531,2)*ROUND(G531,3),2)</f>
        <v>0</v>
      </c>
      <c r="O531">
        <f>(I531*21)/100</f>
        <v>0</v>
      </c>
      <c r="P531" t="s">
        <v>22</v>
      </c>
    </row>
    <row r="532" spans="1:5" ht="12.75">
      <c r="A532" s="27" t="s">
        <v>48</v>
      </c>
      <c r="E532" s="28" t="s">
        <v>798</v>
      </c>
    </row>
    <row r="533" spans="1:5" ht="12.75">
      <c r="A533" s="31" t="s">
        <v>50</v>
      </c>
      <c r="E533" s="30" t="s">
        <v>799</v>
      </c>
    </row>
    <row r="534" spans="1:16" ht="25.5">
      <c r="A534" s="17" t="s">
        <v>283</v>
      </c>
      <c r="B534" s="21" t="s">
        <v>784</v>
      </c>
      <c r="C534" s="21" t="s">
        <v>800</v>
      </c>
      <c r="D534" s="17" t="s">
        <v>23</v>
      </c>
      <c r="E534" s="22" t="s">
        <v>801</v>
      </c>
      <c r="F534" s="23" t="s">
        <v>591</v>
      </c>
      <c r="G534" s="24">
        <v>1</v>
      </c>
      <c r="H534" s="25">
        <v>0</v>
      </c>
      <c r="I534" s="26">
        <f>ROUND(ROUND(H534,2)*ROUND(G534,3),2)</f>
        <v>0</v>
      </c>
      <c r="O534">
        <f>(I534*21)/100</f>
        <v>0</v>
      </c>
      <c r="P534" t="s">
        <v>22</v>
      </c>
    </row>
    <row r="535" spans="1:5" ht="12.75">
      <c r="A535" s="27" t="s">
        <v>48</v>
      </c>
      <c r="E535" s="28" t="s">
        <v>802</v>
      </c>
    </row>
    <row r="536" spans="1:5" ht="12.75">
      <c r="A536" s="31" t="s">
        <v>50</v>
      </c>
      <c r="E536" s="30" t="s">
        <v>803</v>
      </c>
    </row>
    <row r="537" spans="1:16" ht="25.5">
      <c r="A537" s="17" t="s">
        <v>283</v>
      </c>
      <c r="B537" s="21" t="s">
        <v>784</v>
      </c>
      <c r="C537" s="21" t="s">
        <v>804</v>
      </c>
      <c r="D537" s="17" t="s">
        <v>23</v>
      </c>
      <c r="E537" s="22" t="s">
        <v>805</v>
      </c>
      <c r="F537" s="23" t="s">
        <v>591</v>
      </c>
      <c r="G537" s="24">
        <v>2</v>
      </c>
      <c r="H537" s="25">
        <v>0</v>
      </c>
      <c r="I537" s="26">
        <f>ROUND(ROUND(H537,2)*ROUND(G537,3),2)</f>
        <v>0</v>
      </c>
      <c r="O537">
        <f>(I537*21)/100</f>
        <v>0</v>
      </c>
      <c r="P537" t="s">
        <v>22</v>
      </c>
    </row>
    <row r="538" spans="1:5" ht="12.75">
      <c r="A538" s="27" t="s">
        <v>48</v>
      </c>
      <c r="E538" s="28" t="s">
        <v>806</v>
      </c>
    </row>
    <row r="539" spans="1:5" ht="12.75">
      <c r="A539" s="31" t="s">
        <v>50</v>
      </c>
      <c r="E539" s="30" t="s">
        <v>611</v>
      </c>
    </row>
    <row r="540" spans="1:16" ht="12.75">
      <c r="A540" s="17" t="s">
        <v>283</v>
      </c>
      <c r="B540" s="21" t="s">
        <v>784</v>
      </c>
      <c r="C540" s="21" t="s">
        <v>807</v>
      </c>
      <c r="D540" s="17" t="s">
        <v>23</v>
      </c>
      <c r="E540" s="22" t="s">
        <v>808</v>
      </c>
      <c r="F540" s="23" t="s">
        <v>591</v>
      </c>
      <c r="G540" s="24">
        <v>2</v>
      </c>
      <c r="H540" s="25">
        <v>0</v>
      </c>
      <c r="I540" s="26">
        <f>ROUND(ROUND(H540,2)*ROUND(G540,3),2)</f>
        <v>0</v>
      </c>
      <c r="O540">
        <f>(I540*21)/100</f>
        <v>0</v>
      </c>
      <c r="P540" t="s">
        <v>22</v>
      </c>
    </row>
    <row r="541" spans="1:5" ht="12.75">
      <c r="A541" s="27" t="s">
        <v>48</v>
      </c>
      <c r="E541" s="28" t="s">
        <v>809</v>
      </c>
    </row>
    <row r="542" spans="1:5" ht="12.75">
      <c r="A542" s="31" t="s">
        <v>50</v>
      </c>
      <c r="E542" s="30" t="s">
        <v>701</v>
      </c>
    </row>
    <row r="543" spans="1:16" ht="12.75">
      <c r="A543" s="17" t="s">
        <v>283</v>
      </c>
      <c r="B543" s="21" t="s">
        <v>784</v>
      </c>
      <c r="C543" s="21" t="s">
        <v>810</v>
      </c>
      <c r="D543" s="17" t="s">
        <v>23</v>
      </c>
      <c r="E543" s="22" t="s">
        <v>811</v>
      </c>
      <c r="F543" s="23" t="s">
        <v>591</v>
      </c>
      <c r="G543" s="24">
        <v>2</v>
      </c>
      <c r="H543" s="25">
        <v>0</v>
      </c>
      <c r="I543" s="26">
        <f>ROUND(ROUND(H543,2)*ROUND(G543,3),2)</f>
        <v>0</v>
      </c>
      <c r="O543">
        <f>(I543*21)/100</f>
        <v>0</v>
      </c>
      <c r="P543" t="s">
        <v>22</v>
      </c>
    </row>
    <row r="544" spans="1:5" ht="12.75">
      <c r="A544" s="27" t="s">
        <v>48</v>
      </c>
      <c r="E544" s="28" t="s">
        <v>812</v>
      </c>
    </row>
    <row r="545" spans="1:5" ht="12.75">
      <c r="A545" s="31" t="s">
        <v>50</v>
      </c>
      <c r="E545" s="30" t="s">
        <v>611</v>
      </c>
    </row>
    <row r="546" spans="1:16" ht="12.75">
      <c r="A546" s="17" t="s">
        <v>283</v>
      </c>
      <c r="B546" s="21" t="s">
        <v>784</v>
      </c>
      <c r="C546" s="21" t="s">
        <v>813</v>
      </c>
      <c r="D546" s="17" t="s">
        <v>23</v>
      </c>
      <c r="E546" s="22" t="s">
        <v>814</v>
      </c>
      <c r="F546" s="23" t="s">
        <v>591</v>
      </c>
      <c r="G546" s="24">
        <v>1</v>
      </c>
      <c r="H546" s="25">
        <v>0</v>
      </c>
      <c r="I546" s="26">
        <f>ROUND(ROUND(H546,2)*ROUND(G546,3),2)</f>
        <v>0</v>
      </c>
      <c r="O546">
        <f>(I546*21)/100</f>
        <v>0</v>
      </c>
      <c r="P546" t="s">
        <v>22</v>
      </c>
    </row>
    <row r="547" spans="1:5" ht="12.75">
      <c r="A547" s="27" t="s">
        <v>48</v>
      </c>
      <c r="E547" s="28" t="s">
        <v>815</v>
      </c>
    </row>
    <row r="548" spans="1:5" ht="12.75">
      <c r="A548" s="31" t="s">
        <v>50</v>
      </c>
      <c r="E548" s="30" t="s">
        <v>748</v>
      </c>
    </row>
    <row r="549" spans="1:16" ht="25.5">
      <c r="A549" s="17" t="s">
        <v>44</v>
      </c>
      <c r="B549" s="21" t="s">
        <v>816</v>
      </c>
      <c r="C549" s="21" t="s">
        <v>817</v>
      </c>
      <c r="D549" s="17" t="s">
        <v>23</v>
      </c>
      <c r="E549" s="22" t="s">
        <v>818</v>
      </c>
      <c r="F549" s="23" t="s">
        <v>591</v>
      </c>
      <c r="G549" s="24">
        <v>3</v>
      </c>
      <c r="H549" s="25">
        <v>0</v>
      </c>
      <c r="I549" s="26">
        <f>ROUND(ROUND(H549,2)*ROUND(G549,3),2)</f>
        <v>0</v>
      </c>
      <c r="O549">
        <f>(I549*21)/100</f>
        <v>0</v>
      </c>
      <c r="P549" t="s">
        <v>22</v>
      </c>
    </row>
    <row r="550" spans="1:5" ht="51">
      <c r="A550" s="27" t="s">
        <v>48</v>
      </c>
      <c r="E550" s="28" t="s">
        <v>819</v>
      </c>
    </row>
    <row r="551" spans="1:5" ht="12.75">
      <c r="A551" s="31" t="s">
        <v>50</v>
      </c>
      <c r="E551" s="30" t="s">
        <v>23</v>
      </c>
    </row>
    <row r="552" spans="1:16" ht="12.75">
      <c r="A552" s="17" t="s">
        <v>283</v>
      </c>
      <c r="B552" s="21" t="s">
        <v>816</v>
      </c>
      <c r="C552" s="21" t="s">
        <v>820</v>
      </c>
      <c r="D552" s="17" t="s">
        <v>23</v>
      </c>
      <c r="E552" s="22" t="s">
        <v>821</v>
      </c>
      <c r="F552" s="23" t="s">
        <v>591</v>
      </c>
      <c r="G552" s="24">
        <v>3</v>
      </c>
      <c r="H552" s="25">
        <v>0</v>
      </c>
      <c r="I552" s="26">
        <f>ROUND(ROUND(H552,2)*ROUND(G552,3),2)</f>
        <v>0</v>
      </c>
      <c r="O552">
        <f>(I552*21)/100</f>
        <v>0</v>
      </c>
      <c r="P552" t="s">
        <v>22</v>
      </c>
    </row>
    <row r="553" spans="1:5" ht="12.75">
      <c r="A553" s="27" t="s">
        <v>48</v>
      </c>
      <c r="E553" s="28" t="s">
        <v>822</v>
      </c>
    </row>
    <row r="554" spans="1:5" ht="12.75">
      <c r="A554" s="31" t="s">
        <v>50</v>
      </c>
      <c r="E554" s="30" t="s">
        <v>823</v>
      </c>
    </row>
    <row r="555" spans="1:16" ht="12.75">
      <c r="A555" s="17" t="s">
        <v>44</v>
      </c>
      <c r="B555" s="21" t="s">
        <v>824</v>
      </c>
      <c r="C555" s="21" t="s">
        <v>825</v>
      </c>
      <c r="D555" s="17" t="s">
        <v>23</v>
      </c>
      <c r="E555" s="22" t="s">
        <v>826</v>
      </c>
      <c r="F555" s="23" t="s">
        <v>591</v>
      </c>
      <c r="G555" s="24">
        <v>3</v>
      </c>
      <c r="H555" s="25">
        <v>0</v>
      </c>
      <c r="I555" s="26">
        <f>ROUND(ROUND(H555,2)*ROUND(G555,3),2)</f>
        <v>0</v>
      </c>
      <c r="O555">
        <f>(I555*21)/100</f>
        <v>0</v>
      </c>
      <c r="P555" t="s">
        <v>22</v>
      </c>
    </row>
    <row r="556" spans="1:5" ht="38.25">
      <c r="A556" s="27" t="s">
        <v>48</v>
      </c>
      <c r="E556" s="28" t="s">
        <v>827</v>
      </c>
    </row>
    <row r="557" spans="1:5" ht="12.75">
      <c r="A557" s="31" t="s">
        <v>50</v>
      </c>
      <c r="E557" s="30" t="s">
        <v>828</v>
      </c>
    </row>
    <row r="558" spans="1:16" ht="12.75">
      <c r="A558" s="17" t="s">
        <v>283</v>
      </c>
      <c r="B558" s="21" t="s">
        <v>824</v>
      </c>
      <c r="C558" s="21" t="s">
        <v>829</v>
      </c>
      <c r="D558" s="17" t="s">
        <v>23</v>
      </c>
      <c r="E558" s="22" t="s">
        <v>830</v>
      </c>
      <c r="F558" s="23" t="s">
        <v>591</v>
      </c>
      <c r="G558" s="24">
        <v>2</v>
      </c>
      <c r="H558" s="25">
        <v>0</v>
      </c>
      <c r="I558" s="26">
        <f>ROUND(ROUND(H558,2)*ROUND(G558,3),2)</f>
        <v>0</v>
      </c>
      <c r="O558">
        <f>(I558*21)/100</f>
        <v>0</v>
      </c>
      <c r="P558" t="s">
        <v>22</v>
      </c>
    </row>
    <row r="559" spans="1:5" ht="12.75">
      <c r="A559" s="27" t="s">
        <v>48</v>
      </c>
      <c r="E559" s="28" t="s">
        <v>831</v>
      </c>
    </row>
    <row r="560" spans="1:5" ht="12.75">
      <c r="A560" s="31" t="s">
        <v>50</v>
      </c>
      <c r="E560" s="30" t="s">
        <v>611</v>
      </c>
    </row>
    <row r="561" spans="1:16" ht="12.75">
      <c r="A561" s="17" t="s">
        <v>283</v>
      </c>
      <c r="B561" s="21" t="s">
        <v>824</v>
      </c>
      <c r="C561" s="21" t="s">
        <v>832</v>
      </c>
      <c r="D561" s="17" t="s">
        <v>23</v>
      </c>
      <c r="E561" s="22" t="s">
        <v>833</v>
      </c>
      <c r="F561" s="23" t="s">
        <v>591</v>
      </c>
      <c r="G561" s="24">
        <v>1</v>
      </c>
      <c r="H561" s="25">
        <v>0</v>
      </c>
      <c r="I561" s="26">
        <f>ROUND(ROUND(H561,2)*ROUND(G561,3),2)</f>
        <v>0</v>
      </c>
      <c r="O561">
        <f>(I561*21)/100</f>
        <v>0</v>
      </c>
      <c r="P561" t="s">
        <v>22</v>
      </c>
    </row>
    <row r="562" spans="1:5" ht="12.75">
      <c r="A562" s="27" t="s">
        <v>48</v>
      </c>
      <c r="E562" s="28" t="s">
        <v>834</v>
      </c>
    </row>
    <row r="563" spans="1:5" ht="12.75">
      <c r="A563" s="31" t="s">
        <v>50</v>
      </c>
      <c r="E563" s="30" t="s">
        <v>748</v>
      </c>
    </row>
    <row r="564" spans="1:16" ht="25.5">
      <c r="A564" s="17" t="s">
        <v>44</v>
      </c>
      <c r="B564" s="21" t="s">
        <v>835</v>
      </c>
      <c r="C564" s="21" t="s">
        <v>836</v>
      </c>
      <c r="D564" s="17" t="s">
        <v>23</v>
      </c>
      <c r="E564" s="22" t="s">
        <v>837</v>
      </c>
      <c r="F564" s="23" t="s">
        <v>591</v>
      </c>
      <c r="G564" s="24">
        <v>6</v>
      </c>
      <c r="H564" s="25">
        <v>0</v>
      </c>
      <c r="I564" s="26">
        <f>ROUND(ROUND(H564,2)*ROUND(G564,3),2)</f>
        <v>0</v>
      </c>
      <c r="O564">
        <f>(I564*21)/100</f>
        <v>0</v>
      </c>
      <c r="P564" t="s">
        <v>22</v>
      </c>
    </row>
    <row r="565" spans="1:5" ht="51">
      <c r="A565" s="27" t="s">
        <v>48</v>
      </c>
      <c r="E565" s="28" t="s">
        <v>838</v>
      </c>
    </row>
    <row r="566" spans="1:5" ht="12.75">
      <c r="A566" s="31" t="s">
        <v>50</v>
      </c>
      <c r="E566" s="30" t="s">
        <v>839</v>
      </c>
    </row>
    <row r="567" spans="1:16" ht="12.75">
      <c r="A567" s="17" t="s">
        <v>283</v>
      </c>
      <c r="B567" s="21" t="s">
        <v>835</v>
      </c>
      <c r="C567" s="21" t="s">
        <v>840</v>
      </c>
      <c r="D567" s="17" t="s">
        <v>23</v>
      </c>
      <c r="E567" s="22" t="s">
        <v>841</v>
      </c>
      <c r="F567" s="23" t="s">
        <v>591</v>
      </c>
      <c r="G567" s="24">
        <v>2</v>
      </c>
      <c r="H567" s="25">
        <v>0</v>
      </c>
      <c r="I567" s="26">
        <f>ROUND(ROUND(H567,2)*ROUND(G567,3),2)</f>
        <v>0</v>
      </c>
      <c r="O567">
        <f>(I567*21)/100</f>
        <v>0</v>
      </c>
      <c r="P567" t="s">
        <v>22</v>
      </c>
    </row>
    <row r="568" spans="1:5" ht="12.75">
      <c r="A568" s="27" t="s">
        <v>48</v>
      </c>
      <c r="E568" s="28" t="s">
        <v>842</v>
      </c>
    </row>
    <row r="569" spans="1:5" ht="12.75">
      <c r="A569" s="31" t="s">
        <v>50</v>
      </c>
      <c r="E569" s="30" t="s">
        <v>611</v>
      </c>
    </row>
    <row r="570" spans="1:16" ht="12.75">
      <c r="A570" s="17" t="s">
        <v>283</v>
      </c>
      <c r="B570" s="21" t="s">
        <v>835</v>
      </c>
      <c r="C570" s="21" t="s">
        <v>843</v>
      </c>
      <c r="D570" s="17" t="s">
        <v>23</v>
      </c>
      <c r="E570" s="22" t="s">
        <v>844</v>
      </c>
      <c r="F570" s="23" t="s">
        <v>591</v>
      </c>
      <c r="G570" s="24">
        <v>4</v>
      </c>
      <c r="H570" s="25">
        <v>0</v>
      </c>
      <c r="I570" s="26">
        <f>ROUND(ROUND(H570,2)*ROUND(G570,3),2)</f>
        <v>0</v>
      </c>
      <c r="O570">
        <f>(I570*21)/100</f>
        <v>0</v>
      </c>
      <c r="P570" t="s">
        <v>22</v>
      </c>
    </row>
    <row r="571" spans="1:5" ht="12.75">
      <c r="A571" s="27" t="s">
        <v>48</v>
      </c>
      <c r="E571" s="28" t="s">
        <v>845</v>
      </c>
    </row>
    <row r="572" spans="1:5" ht="12.75">
      <c r="A572" s="31" t="s">
        <v>50</v>
      </c>
      <c r="E572" s="30" t="s">
        <v>846</v>
      </c>
    </row>
    <row r="573" spans="1:16" ht="12.75">
      <c r="A573" s="17" t="s">
        <v>44</v>
      </c>
      <c r="B573" s="21" t="s">
        <v>847</v>
      </c>
      <c r="C573" s="21" t="s">
        <v>848</v>
      </c>
      <c r="D573" s="17" t="s">
        <v>23</v>
      </c>
      <c r="E573" s="22" t="s">
        <v>849</v>
      </c>
      <c r="F573" s="23" t="s">
        <v>591</v>
      </c>
      <c r="G573" s="24">
        <v>12</v>
      </c>
      <c r="H573" s="25">
        <v>0</v>
      </c>
      <c r="I573" s="26">
        <f>ROUND(ROUND(H573,2)*ROUND(G573,3),2)</f>
        <v>0</v>
      </c>
      <c r="O573">
        <f>(I573*21)/100</f>
        <v>0</v>
      </c>
      <c r="P573" t="s">
        <v>22</v>
      </c>
    </row>
    <row r="574" spans="1:5" ht="38.25">
      <c r="A574" s="27" t="s">
        <v>48</v>
      </c>
      <c r="E574" s="28" t="s">
        <v>850</v>
      </c>
    </row>
    <row r="575" spans="1:5" ht="12.75">
      <c r="A575" s="31" t="s">
        <v>50</v>
      </c>
      <c r="E575" s="30" t="s">
        <v>851</v>
      </c>
    </row>
    <row r="576" spans="1:16" ht="12.75">
      <c r="A576" s="17" t="s">
        <v>283</v>
      </c>
      <c r="B576" s="21" t="s">
        <v>847</v>
      </c>
      <c r="C576" s="21" t="s">
        <v>852</v>
      </c>
      <c r="D576" s="17" t="s">
        <v>23</v>
      </c>
      <c r="E576" s="22" t="s">
        <v>853</v>
      </c>
      <c r="F576" s="23" t="s">
        <v>591</v>
      </c>
      <c r="G576" s="24">
        <v>2</v>
      </c>
      <c r="H576" s="25">
        <v>0</v>
      </c>
      <c r="I576" s="26">
        <f>ROUND(ROUND(H576,2)*ROUND(G576,3),2)</f>
        <v>0</v>
      </c>
      <c r="O576">
        <f>(I576*21)/100</f>
        <v>0</v>
      </c>
      <c r="P576" t="s">
        <v>22</v>
      </c>
    </row>
    <row r="577" spans="1:5" ht="12.75">
      <c r="A577" s="27" t="s">
        <v>48</v>
      </c>
      <c r="E577" s="28" t="s">
        <v>854</v>
      </c>
    </row>
    <row r="578" spans="1:5" ht="12.75">
      <c r="A578" s="31" t="s">
        <v>50</v>
      </c>
      <c r="E578" s="30" t="s">
        <v>791</v>
      </c>
    </row>
    <row r="579" spans="1:16" ht="12.75">
      <c r="A579" s="17" t="s">
        <v>283</v>
      </c>
      <c r="B579" s="21" t="s">
        <v>847</v>
      </c>
      <c r="C579" s="21" t="s">
        <v>855</v>
      </c>
      <c r="D579" s="17" t="s">
        <v>23</v>
      </c>
      <c r="E579" s="22" t="s">
        <v>856</v>
      </c>
      <c r="F579" s="23" t="s">
        <v>134</v>
      </c>
      <c r="G579" s="24">
        <v>1.2</v>
      </c>
      <c r="H579" s="25">
        <v>0</v>
      </c>
      <c r="I579" s="26">
        <f>ROUND(ROUND(H579,2)*ROUND(G579,3),2)</f>
        <v>0</v>
      </c>
      <c r="O579">
        <f>(I579*21)/100</f>
        <v>0</v>
      </c>
      <c r="P579" t="s">
        <v>22</v>
      </c>
    </row>
    <row r="580" spans="1:5" ht="12.75">
      <c r="A580" s="27" t="s">
        <v>48</v>
      </c>
      <c r="E580" s="28" t="s">
        <v>857</v>
      </c>
    </row>
    <row r="581" spans="1:5" ht="12.75">
      <c r="A581" s="31" t="s">
        <v>50</v>
      </c>
      <c r="E581" s="30" t="s">
        <v>858</v>
      </c>
    </row>
    <row r="582" spans="1:16" ht="25.5">
      <c r="A582" s="17" t="s">
        <v>283</v>
      </c>
      <c r="B582" s="21" t="s">
        <v>847</v>
      </c>
      <c r="C582" s="21" t="s">
        <v>859</v>
      </c>
      <c r="D582" s="17" t="s">
        <v>23</v>
      </c>
      <c r="E582" s="22" t="s">
        <v>860</v>
      </c>
      <c r="F582" s="23" t="s">
        <v>591</v>
      </c>
      <c r="G582" s="24">
        <v>1</v>
      </c>
      <c r="H582" s="25">
        <v>0</v>
      </c>
      <c r="I582" s="26">
        <f>ROUND(ROUND(H582,2)*ROUND(G582,3),2)</f>
        <v>0</v>
      </c>
      <c r="O582">
        <f>(I582*21)/100</f>
        <v>0</v>
      </c>
      <c r="P582" t="s">
        <v>22</v>
      </c>
    </row>
    <row r="583" spans="1:5" ht="12.75">
      <c r="A583" s="27" t="s">
        <v>48</v>
      </c>
      <c r="E583" s="28" t="s">
        <v>861</v>
      </c>
    </row>
    <row r="584" spans="1:5" ht="12.75">
      <c r="A584" s="31" t="s">
        <v>50</v>
      </c>
      <c r="E584" s="30" t="s">
        <v>601</v>
      </c>
    </row>
    <row r="585" spans="1:16" ht="25.5">
      <c r="A585" s="17" t="s">
        <v>283</v>
      </c>
      <c r="B585" s="21" t="s">
        <v>847</v>
      </c>
      <c r="C585" s="21" t="s">
        <v>862</v>
      </c>
      <c r="D585" s="17" t="s">
        <v>23</v>
      </c>
      <c r="E585" s="22" t="s">
        <v>863</v>
      </c>
      <c r="F585" s="23" t="s">
        <v>591</v>
      </c>
      <c r="G585" s="24">
        <v>3</v>
      </c>
      <c r="H585" s="25">
        <v>0</v>
      </c>
      <c r="I585" s="26">
        <f>ROUND(ROUND(H585,2)*ROUND(G585,3),2)</f>
        <v>0</v>
      </c>
      <c r="O585">
        <f>(I585*21)/100</f>
        <v>0</v>
      </c>
      <c r="P585" t="s">
        <v>22</v>
      </c>
    </row>
    <row r="586" spans="1:5" ht="12.75">
      <c r="A586" s="27" t="s">
        <v>48</v>
      </c>
      <c r="E586" s="28" t="s">
        <v>864</v>
      </c>
    </row>
    <row r="587" spans="1:5" ht="12.75">
      <c r="A587" s="31" t="s">
        <v>50</v>
      </c>
      <c r="E587" s="30" t="s">
        <v>865</v>
      </c>
    </row>
    <row r="588" spans="1:16" ht="12.75">
      <c r="A588" s="17" t="s">
        <v>283</v>
      </c>
      <c r="B588" s="21" t="s">
        <v>847</v>
      </c>
      <c r="C588" s="21" t="s">
        <v>866</v>
      </c>
      <c r="D588" s="17" t="s">
        <v>23</v>
      </c>
      <c r="E588" s="22" t="s">
        <v>867</v>
      </c>
      <c r="F588" s="23" t="s">
        <v>591</v>
      </c>
      <c r="G588" s="24">
        <v>1</v>
      </c>
      <c r="H588" s="25">
        <v>0</v>
      </c>
      <c r="I588" s="26">
        <f>ROUND(ROUND(H588,2)*ROUND(G588,3),2)</f>
        <v>0</v>
      </c>
      <c r="O588">
        <f>(I588*21)/100</f>
        <v>0</v>
      </c>
      <c r="P588" t="s">
        <v>22</v>
      </c>
    </row>
    <row r="589" spans="1:5" ht="12.75">
      <c r="A589" s="27" t="s">
        <v>48</v>
      </c>
      <c r="E589" s="28" t="s">
        <v>868</v>
      </c>
    </row>
    <row r="590" spans="1:5" ht="12.75">
      <c r="A590" s="31" t="s">
        <v>50</v>
      </c>
      <c r="E590" s="30" t="s">
        <v>748</v>
      </c>
    </row>
    <row r="591" spans="1:16" ht="12.75">
      <c r="A591" s="17" t="s">
        <v>283</v>
      </c>
      <c r="B591" s="21" t="s">
        <v>847</v>
      </c>
      <c r="C591" s="21" t="s">
        <v>869</v>
      </c>
      <c r="D591" s="17" t="s">
        <v>23</v>
      </c>
      <c r="E591" s="22" t="s">
        <v>870</v>
      </c>
      <c r="F591" s="23" t="s">
        <v>591</v>
      </c>
      <c r="G591" s="24">
        <v>1</v>
      </c>
      <c r="H591" s="25">
        <v>0</v>
      </c>
      <c r="I591" s="26">
        <f>ROUND(ROUND(H591,2)*ROUND(G591,3),2)</f>
        <v>0</v>
      </c>
      <c r="O591">
        <f>(I591*21)/100</f>
        <v>0</v>
      </c>
      <c r="P591" t="s">
        <v>22</v>
      </c>
    </row>
    <row r="592" spans="1:5" ht="12.75">
      <c r="A592" s="27" t="s">
        <v>48</v>
      </c>
      <c r="E592" s="28" t="s">
        <v>871</v>
      </c>
    </row>
    <row r="593" spans="1:5" ht="12.75">
      <c r="A593" s="31" t="s">
        <v>50</v>
      </c>
      <c r="E593" s="30" t="s">
        <v>601</v>
      </c>
    </row>
    <row r="594" spans="1:16" ht="12.75">
      <c r="A594" s="17" t="s">
        <v>283</v>
      </c>
      <c r="B594" s="21" t="s">
        <v>847</v>
      </c>
      <c r="C594" s="21" t="s">
        <v>872</v>
      </c>
      <c r="D594" s="17" t="s">
        <v>23</v>
      </c>
      <c r="E594" s="22" t="s">
        <v>873</v>
      </c>
      <c r="F594" s="23" t="s">
        <v>591</v>
      </c>
      <c r="G594" s="24">
        <v>3</v>
      </c>
      <c r="H594" s="25">
        <v>0</v>
      </c>
      <c r="I594" s="26">
        <f>ROUND(ROUND(H594,2)*ROUND(G594,3),2)</f>
        <v>0</v>
      </c>
      <c r="O594">
        <f>(I594*21)/100</f>
        <v>0</v>
      </c>
      <c r="P594" t="s">
        <v>22</v>
      </c>
    </row>
    <row r="595" spans="1:5" ht="12.75">
      <c r="A595" s="27" t="s">
        <v>48</v>
      </c>
      <c r="E595" s="28" t="s">
        <v>874</v>
      </c>
    </row>
    <row r="596" spans="1:5" ht="12.75">
      <c r="A596" s="31" t="s">
        <v>50</v>
      </c>
      <c r="E596" s="30" t="s">
        <v>865</v>
      </c>
    </row>
    <row r="597" spans="1:16" ht="12.75">
      <c r="A597" s="17" t="s">
        <v>283</v>
      </c>
      <c r="B597" s="21" t="s">
        <v>847</v>
      </c>
      <c r="C597" s="21" t="s">
        <v>875</v>
      </c>
      <c r="D597" s="17" t="s">
        <v>23</v>
      </c>
      <c r="E597" s="22" t="s">
        <v>876</v>
      </c>
      <c r="F597" s="23" t="s">
        <v>591</v>
      </c>
      <c r="G597" s="24">
        <v>2</v>
      </c>
      <c r="H597" s="25">
        <v>0</v>
      </c>
      <c r="I597" s="26">
        <f>ROUND(ROUND(H597,2)*ROUND(G597,3),2)</f>
        <v>0</v>
      </c>
      <c r="O597">
        <f>(I597*21)/100</f>
        <v>0</v>
      </c>
      <c r="P597" t="s">
        <v>22</v>
      </c>
    </row>
    <row r="598" spans="1:5" ht="12.75">
      <c r="A598" s="27" t="s">
        <v>48</v>
      </c>
      <c r="E598" s="28" t="s">
        <v>877</v>
      </c>
    </row>
    <row r="599" spans="1:5" ht="12.75">
      <c r="A599" s="31" t="s">
        <v>50</v>
      </c>
      <c r="E599" s="30" t="s">
        <v>791</v>
      </c>
    </row>
    <row r="600" spans="1:16" ht="25.5">
      <c r="A600" s="17" t="s">
        <v>44</v>
      </c>
      <c r="B600" s="21" t="s">
        <v>878</v>
      </c>
      <c r="C600" s="21" t="s">
        <v>879</v>
      </c>
      <c r="D600" s="17" t="s">
        <v>23</v>
      </c>
      <c r="E600" s="22" t="s">
        <v>880</v>
      </c>
      <c r="F600" s="23" t="s">
        <v>591</v>
      </c>
      <c r="G600" s="24">
        <v>1</v>
      </c>
      <c r="H600" s="25">
        <v>0</v>
      </c>
      <c r="I600" s="26">
        <f>ROUND(ROUND(H600,2)*ROUND(G600,3),2)</f>
        <v>0</v>
      </c>
      <c r="O600">
        <f>(I600*21)/100</f>
        <v>0</v>
      </c>
      <c r="P600" t="s">
        <v>22</v>
      </c>
    </row>
    <row r="601" spans="1:5" ht="51">
      <c r="A601" s="27" t="s">
        <v>48</v>
      </c>
      <c r="E601" s="28" t="s">
        <v>881</v>
      </c>
    </row>
    <row r="602" spans="1:5" ht="12.75">
      <c r="A602" s="31" t="s">
        <v>50</v>
      </c>
      <c r="E602" s="30" t="s">
        <v>23</v>
      </c>
    </row>
    <row r="603" spans="1:16" ht="12.75">
      <c r="A603" s="17" t="s">
        <v>283</v>
      </c>
      <c r="B603" s="21" t="s">
        <v>878</v>
      </c>
      <c r="C603" s="21" t="s">
        <v>882</v>
      </c>
      <c r="D603" s="17" t="s">
        <v>23</v>
      </c>
      <c r="E603" s="22" t="s">
        <v>883</v>
      </c>
      <c r="F603" s="23" t="s">
        <v>591</v>
      </c>
      <c r="G603" s="24">
        <v>1</v>
      </c>
      <c r="H603" s="25">
        <v>0</v>
      </c>
      <c r="I603" s="26">
        <f>ROUND(ROUND(H603,2)*ROUND(G603,3),2)</f>
        <v>0</v>
      </c>
      <c r="O603">
        <f>(I603*21)/100</f>
        <v>0</v>
      </c>
      <c r="P603" t="s">
        <v>22</v>
      </c>
    </row>
    <row r="604" spans="1:5" ht="12.75">
      <c r="A604" s="27" t="s">
        <v>48</v>
      </c>
      <c r="E604" s="28" t="s">
        <v>884</v>
      </c>
    </row>
    <row r="605" spans="1:5" ht="12.75">
      <c r="A605" s="31" t="s">
        <v>50</v>
      </c>
      <c r="E605" s="30" t="s">
        <v>601</v>
      </c>
    </row>
    <row r="606" spans="1:16" ht="12.75">
      <c r="A606" s="17" t="s">
        <v>44</v>
      </c>
      <c r="B606" s="21" t="s">
        <v>885</v>
      </c>
      <c r="C606" s="21" t="s">
        <v>886</v>
      </c>
      <c r="D606" s="17" t="s">
        <v>23</v>
      </c>
      <c r="E606" s="22" t="s">
        <v>887</v>
      </c>
      <c r="F606" s="23" t="s">
        <v>591</v>
      </c>
      <c r="G606" s="24">
        <v>4</v>
      </c>
      <c r="H606" s="25">
        <v>0</v>
      </c>
      <c r="I606" s="26">
        <f>ROUND(ROUND(H606,2)*ROUND(G606,3),2)</f>
        <v>0</v>
      </c>
      <c r="O606">
        <f>(I606*21)/100</f>
        <v>0</v>
      </c>
      <c r="P606" t="s">
        <v>22</v>
      </c>
    </row>
    <row r="607" spans="1:5" ht="38.25">
      <c r="A607" s="27" t="s">
        <v>48</v>
      </c>
      <c r="E607" s="28" t="s">
        <v>888</v>
      </c>
    </row>
    <row r="608" spans="1:5" ht="12.75">
      <c r="A608" s="31" t="s">
        <v>50</v>
      </c>
      <c r="E608" s="30" t="s">
        <v>889</v>
      </c>
    </row>
    <row r="609" spans="1:16" ht="12.75">
      <c r="A609" s="17" t="s">
        <v>283</v>
      </c>
      <c r="B609" s="21" t="s">
        <v>885</v>
      </c>
      <c r="C609" s="21" t="s">
        <v>890</v>
      </c>
      <c r="D609" s="17" t="s">
        <v>23</v>
      </c>
      <c r="E609" s="22" t="s">
        <v>891</v>
      </c>
      <c r="F609" s="23" t="s">
        <v>591</v>
      </c>
      <c r="G609" s="24">
        <v>1</v>
      </c>
      <c r="H609" s="25">
        <v>0</v>
      </c>
      <c r="I609" s="26">
        <f>ROUND(ROUND(H609,2)*ROUND(G609,3),2)</f>
        <v>0</v>
      </c>
      <c r="O609">
        <f>(I609*21)/100</f>
        <v>0</v>
      </c>
      <c r="P609" t="s">
        <v>22</v>
      </c>
    </row>
    <row r="610" spans="1:5" ht="12.75">
      <c r="A610" s="27" t="s">
        <v>48</v>
      </c>
      <c r="E610" s="28" t="s">
        <v>892</v>
      </c>
    </row>
    <row r="611" spans="1:5" ht="12.75">
      <c r="A611" s="31" t="s">
        <v>50</v>
      </c>
      <c r="E611" s="30" t="s">
        <v>601</v>
      </c>
    </row>
    <row r="612" spans="1:16" ht="12.75">
      <c r="A612" s="17" t="s">
        <v>283</v>
      </c>
      <c r="B612" s="21" t="s">
        <v>885</v>
      </c>
      <c r="C612" s="21" t="s">
        <v>893</v>
      </c>
      <c r="D612" s="17" t="s">
        <v>23</v>
      </c>
      <c r="E612" s="22" t="s">
        <v>894</v>
      </c>
      <c r="F612" s="23" t="s">
        <v>591</v>
      </c>
      <c r="G612" s="24">
        <v>1</v>
      </c>
      <c r="H612" s="25">
        <v>0</v>
      </c>
      <c r="I612" s="26">
        <f>ROUND(ROUND(H612,2)*ROUND(G612,3),2)</f>
        <v>0</v>
      </c>
      <c r="O612">
        <f>(I612*21)/100</f>
        <v>0</v>
      </c>
      <c r="P612" t="s">
        <v>22</v>
      </c>
    </row>
    <row r="613" spans="1:5" ht="12.75">
      <c r="A613" s="27" t="s">
        <v>48</v>
      </c>
      <c r="E613" s="28" t="s">
        <v>895</v>
      </c>
    </row>
    <row r="614" spans="1:5" ht="12.75">
      <c r="A614" s="31" t="s">
        <v>50</v>
      </c>
      <c r="E614" s="30" t="s">
        <v>748</v>
      </c>
    </row>
    <row r="615" spans="1:16" ht="25.5">
      <c r="A615" s="17" t="s">
        <v>283</v>
      </c>
      <c r="B615" s="21" t="s">
        <v>885</v>
      </c>
      <c r="C615" s="21" t="s">
        <v>896</v>
      </c>
      <c r="D615" s="17" t="s">
        <v>23</v>
      </c>
      <c r="E615" s="22" t="s">
        <v>897</v>
      </c>
      <c r="F615" s="23" t="s">
        <v>591</v>
      </c>
      <c r="G615" s="24">
        <v>2</v>
      </c>
      <c r="H615" s="25">
        <v>0</v>
      </c>
      <c r="I615" s="26">
        <f>ROUND(ROUND(H615,2)*ROUND(G615,3),2)</f>
        <v>0</v>
      </c>
      <c r="O615">
        <f>(I615*21)/100</f>
        <v>0</v>
      </c>
      <c r="P615" t="s">
        <v>22</v>
      </c>
    </row>
    <row r="616" spans="1:5" ht="12.75">
      <c r="A616" s="27" t="s">
        <v>48</v>
      </c>
      <c r="E616" s="28" t="s">
        <v>898</v>
      </c>
    </row>
    <row r="617" spans="1:5" ht="12.75">
      <c r="A617" s="31" t="s">
        <v>50</v>
      </c>
      <c r="E617" s="30" t="s">
        <v>791</v>
      </c>
    </row>
    <row r="618" spans="1:16" ht="25.5">
      <c r="A618" s="17" t="s">
        <v>44</v>
      </c>
      <c r="B618" s="21" t="s">
        <v>899</v>
      </c>
      <c r="C618" s="21" t="s">
        <v>900</v>
      </c>
      <c r="D618" s="17" t="s">
        <v>231</v>
      </c>
      <c r="E618" s="22" t="s">
        <v>901</v>
      </c>
      <c r="F618" s="23" t="s">
        <v>134</v>
      </c>
      <c r="G618" s="24">
        <v>124.09</v>
      </c>
      <c r="H618" s="25">
        <v>0</v>
      </c>
      <c r="I618" s="26">
        <f>ROUND(ROUND(H618,2)*ROUND(G618,3),2)</f>
        <v>0</v>
      </c>
      <c r="O618">
        <f>(I618*21)/100</f>
        <v>0</v>
      </c>
      <c r="P618" t="s">
        <v>22</v>
      </c>
    </row>
    <row r="619" spans="1:5" ht="38.25">
      <c r="A619" s="27" t="s">
        <v>48</v>
      </c>
      <c r="E619" s="28" t="s">
        <v>902</v>
      </c>
    </row>
    <row r="620" spans="1:5" ht="12.75">
      <c r="A620" s="31" t="s">
        <v>50</v>
      </c>
      <c r="E620" s="30" t="s">
        <v>903</v>
      </c>
    </row>
    <row r="621" spans="1:16" ht="12.75">
      <c r="A621" s="17" t="s">
        <v>283</v>
      </c>
      <c r="B621" s="21" t="s">
        <v>899</v>
      </c>
      <c r="C621" s="21" t="s">
        <v>904</v>
      </c>
      <c r="D621" s="17" t="s">
        <v>231</v>
      </c>
      <c r="E621" s="22" t="s">
        <v>905</v>
      </c>
      <c r="F621" s="23" t="s">
        <v>134</v>
      </c>
      <c r="G621" s="24">
        <v>86.22</v>
      </c>
      <c r="H621" s="25">
        <v>0</v>
      </c>
      <c r="I621" s="26">
        <f>ROUND(ROUND(H621,2)*ROUND(G621,3),2)</f>
        <v>0</v>
      </c>
      <c r="O621">
        <f>(I621*21)/100</f>
        <v>0</v>
      </c>
      <c r="P621" t="s">
        <v>22</v>
      </c>
    </row>
    <row r="622" spans="1:5" ht="12.75">
      <c r="A622" s="27" t="s">
        <v>48</v>
      </c>
      <c r="E622" s="28" t="s">
        <v>906</v>
      </c>
    </row>
    <row r="623" spans="1:5" ht="12.75">
      <c r="A623" s="31" t="s">
        <v>50</v>
      </c>
      <c r="E623" s="30" t="s">
        <v>907</v>
      </c>
    </row>
    <row r="624" spans="1:16" ht="12.75">
      <c r="A624" s="17" t="s">
        <v>283</v>
      </c>
      <c r="B624" s="21" t="s">
        <v>899</v>
      </c>
      <c r="C624" s="21" t="s">
        <v>904</v>
      </c>
      <c r="D624" s="17" t="s">
        <v>236</v>
      </c>
      <c r="E624" s="22" t="s">
        <v>905</v>
      </c>
      <c r="F624" s="23" t="s">
        <v>134</v>
      </c>
      <c r="G624" s="24">
        <v>124.09</v>
      </c>
      <c r="H624" s="25">
        <v>0</v>
      </c>
      <c r="I624" s="26">
        <f>ROUND(ROUND(H624,2)*ROUND(G624,3),2)</f>
        <v>0</v>
      </c>
      <c r="O624">
        <f>(I624*21)/100</f>
        <v>0</v>
      </c>
      <c r="P624" t="s">
        <v>22</v>
      </c>
    </row>
    <row r="625" spans="1:5" ht="12.75">
      <c r="A625" s="27" t="s">
        <v>48</v>
      </c>
      <c r="E625" s="28" t="s">
        <v>908</v>
      </c>
    </row>
    <row r="626" spans="1:5" ht="12.75">
      <c r="A626" s="31" t="s">
        <v>50</v>
      </c>
      <c r="E626" s="30" t="s">
        <v>909</v>
      </c>
    </row>
    <row r="627" spans="1:16" ht="25.5">
      <c r="A627" s="17" t="s">
        <v>44</v>
      </c>
      <c r="B627" s="21" t="s">
        <v>910</v>
      </c>
      <c r="C627" s="21" t="s">
        <v>900</v>
      </c>
      <c r="D627" s="17" t="s">
        <v>236</v>
      </c>
      <c r="E627" s="22" t="s">
        <v>901</v>
      </c>
      <c r="F627" s="23" t="s">
        <v>134</v>
      </c>
      <c r="G627" s="24">
        <v>105.5</v>
      </c>
      <c r="H627" s="25">
        <v>0</v>
      </c>
      <c r="I627" s="26">
        <f>ROUND(ROUND(H627,2)*ROUND(G627,3),2)</f>
        <v>0</v>
      </c>
      <c r="O627">
        <f>(I627*21)/100</f>
        <v>0</v>
      </c>
      <c r="P627" t="s">
        <v>22</v>
      </c>
    </row>
    <row r="628" spans="1:5" ht="63.75">
      <c r="A628" s="27" t="s">
        <v>48</v>
      </c>
      <c r="E628" s="28" t="s">
        <v>911</v>
      </c>
    </row>
    <row r="629" spans="1:5" ht="12.75">
      <c r="A629" s="31" t="s">
        <v>50</v>
      </c>
      <c r="E629" s="30" t="s">
        <v>912</v>
      </c>
    </row>
    <row r="630" spans="1:16" ht="25.5">
      <c r="A630" s="17" t="s">
        <v>44</v>
      </c>
      <c r="B630" s="21" t="s">
        <v>913</v>
      </c>
      <c r="C630" s="21" t="s">
        <v>914</v>
      </c>
      <c r="D630" s="17" t="s">
        <v>23</v>
      </c>
      <c r="E630" s="22" t="s">
        <v>915</v>
      </c>
      <c r="F630" s="23" t="s">
        <v>134</v>
      </c>
      <c r="G630" s="24">
        <v>302.5</v>
      </c>
      <c r="H630" s="25">
        <v>0</v>
      </c>
      <c r="I630" s="26">
        <f>ROUND(ROUND(H630,2)*ROUND(G630,3),2)</f>
        <v>0</v>
      </c>
      <c r="O630">
        <f>(I630*21)/100</f>
        <v>0</v>
      </c>
      <c r="P630" t="s">
        <v>22</v>
      </c>
    </row>
    <row r="631" spans="1:5" ht="63.75">
      <c r="A631" s="27" t="s">
        <v>48</v>
      </c>
      <c r="E631" s="28" t="s">
        <v>916</v>
      </c>
    </row>
    <row r="632" spans="1:5" ht="12.75">
      <c r="A632" s="31" t="s">
        <v>50</v>
      </c>
      <c r="E632" s="30" t="s">
        <v>917</v>
      </c>
    </row>
    <row r="633" spans="1:16" ht="25.5">
      <c r="A633" s="17" t="s">
        <v>44</v>
      </c>
      <c r="B633" s="21" t="s">
        <v>918</v>
      </c>
      <c r="C633" s="21" t="s">
        <v>919</v>
      </c>
      <c r="D633" s="17" t="s">
        <v>23</v>
      </c>
      <c r="E633" s="22" t="s">
        <v>920</v>
      </c>
      <c r="F633" s="23" t="s">
        <v>134</v>
      </c>
      <c r="G633" s="24">
        <v>6.82</v>
      </c>
      <c r="H633" s="25">
        <v>0</v>
      </c>
      <c r="I633" s="26">
        <f>ROUND(ROUND(H633,2)*ROUND(G633,3),2)</f>
        <v>0</v>
      </c>
      <c r="O633">
        <f>(I633*21)/100</f>
        <v>0</v>
      </c>
      <c r="P633" t="s">
        <v>22</v>
      </c>
    </row>
    <row r="634" spans="1:5" ht="38.25">
      <c r="A634" s="27" t="s">
        <v>48</v>
      </c>
      <c r="E634" s="28" t="s">
        <v>921</v>
      </c>
    </row>
    <row r="635" spans="1:5" ht="12.75">
      <c r="A635" s="31" t="s">
        <v>50</v>
      </c>
      <c r="E635" s="30" t="s">
        <v>23</v>
      </c>
    </row>
    <row r="636" spans="1:16" ht="12.75">
      <c r="A636" s="17" t="s">
        <v>283</v>
      </c>
      <c r="B636" s="21" t="s">
        <v>918</v>
      </c>
      <c r="C636" s="21" t="s">
        <v>922</v>
      </c>
      <c r="D636" s="17" t="s">
        <v>23</v>
      </c>
      <c r="E636" s="22" t="s">
        <v>923</v>
      </c>
      <c r="F636" s="23" t="s">
        <v>134</v>
      </c>
      <c r="G636" s="24">
        <v>6.82</v>
      </c>
      <c r="H636" s="25">
        <v>0</v>
      </c>
      <c r="I636" s="26">
        <f>ROUND(ROUND(H636,2)*ROUND(G636,3),2)</f>
        <v>0</v>
      </c>
      <c r="O636">
        <f>(I636*21)/100</f>
        <v>0</v>
      </c>
      <c r="P636" t="s">
        <v>22</v>
      </c>
    </row>
    <row r="637" spans="1:5" ht="12.75">
      <c r="A637" s="27" t="s">
        <v>48</v>
      </c>
      <c r="E637" s="28" t="s">
        <v>924</v>
      </c>
    </row>
    <row r="638" spans="1:5" ht="12.75">
      <c r="A638" s="31" t="s">
        <v>50</v>
      </c>
      <c r="E638" s="30" t="s">
        <v>925</v>
      </c>
    </row>
    <row r="639" spans="1:16" ht="25.5">
      <c r="A639" s="17" t="s">
        <v>44</v>
      </c>
      <c r="B639" s="21" t="s">
        <v>926</v>
      </c>
      <c r="C639" s="21" t="s">
        <v>927</v>
      </c>
      <c r="D639" s="17" t="s">
        <v>23</v>
      </c>
      <c r="E639" s="22" t="s">
        <v>928</v>
      </c>
      <c r="F639" s="23" t="s">
        <v>134</v>
      </c>
      <c r="G639" s="24">
        <v>22</v>
      </c>
      <c r="H639" s="25">
        <v>0</v>
      </c>
      <c r="I639" s="26">
        <f>ROUND(ROUND(H639,2)*ROUND(G639,3),2)</f>
        <v>0</v>
      </c>
      <c r="O639">
        <f>(I639*21)/100</f>
        <v>0</v>
      </c>
      <c r="P639" t="s">
        <v>22</v>
      </c>
    </row>
    <row r="640" spans="1:5" ht="63.75">
      <c r="A640" s="27" t="s">
        <v>48</v>
      </c>
      <c r="E640" s="28" t="s">
        <v>929</v>
      </c>
    </row>
    <row r="641" spans="1:5" ht="12.75">
      <c r="A641" s="31" t="s">
        <v>50</v>
      </c>
      <c r="E641" s="30" t="s">
        <v>930</v>
      </c>
    </row>
    <row r="642" spans="1:16" ht="12.75">
      <c r="A642" s="17" t="s">
        <v>44</v>
      </c>
      <c r="B642" s="21" t="s">
        <v>931</v>
      </c>
      <c r="C642" s="21" t="s">
        <v>932</v>
      </c>
      <c r="D642" s="17" t="s">
        <v>23</v>
      </c>
      <c r="E642" s="22" t="s">
        <v>933</v>
      </c>
      <c r="F642" s="23" t="s">
        <v>591</v>
      </c>
      <c r="G642" s="24">
        <v>2</v>
      </c>
      <c r="H642" s="25">
        <v>0</v>
      </c>
      <c r="I642" s="26">
        <f>ROUND(ROUND(H642,2)*ROUND(G642,3),2)</f>
        <v>0</v>
      </c>
      <c r="O642">
        <f>(I642*21)/100</f>
        <v>0</v>
      </c>
      <c r="P642" t="s">
        <v>22</v>
      </c>
    </row>
    <row r="643" spans="1:5" ht="38.25">
      <c r="A643" s="27" t="s">
        <v>48</v>
      </c>
      <c r="E643" s="28" t="s">
        <v>934</v>
      </c>
    </row>
    <row r="644" spans="1:5" ht="12.75">
      <c r="A644" s="31" t="s">
        <v>50</v>
      </c>
      <c r="E644" s="30" t="s">
        <v>23</v>
      </c>
    </row>
    <row r="645" spans="1:16" ht="12.75">
      <c r="A645" s="17" t="s">
        <v>283</v>
      </c>
      <c r="B645" s="21" t="s">
        <v>931</v>
      </c>
      <c r="C645" s="21" t="s">
        <v>935</v>
      </c>
      <c r="D645" s="17" t="s">
        <v>23</v>
      </c>
      <c r="E645" s="22" t="s">
        <v>936</v>
      </c>
      <c r="F645" s="23" t="s">
        <v>591</v>
      </c>
      <c r="G645" s="24">
        <v>2</v>
      </c>
      <c r="H645" s="25">
        <v>0</v>
      </c>
      <c r="I645" s="26">
        <f>ROUND(ROUND(H645,2)*ROUND(G645,3),2)</f>
        <v>0</v>
      </c>
      <c r="O645">
        <f>(I645*21)/100</f>
        <v>0</v>
      </c>
      <c r="P645" t="s">
        <v>22</v>
      </c>
    </row>
    <row r="646" spans="1:5" ht="12.75">
      <c r="A646" s="27" t="s">
        <v>48</v>
      </c>
      <c r="E646" s="28" t="s">
        <v>937</v>
      </c>
    </row>
    <row r="647" spans="1:5" ht="12.75">
      <c r="A647" s="31" t="s">
        <v>50</v>
      </c>
      <c r="E647" s="30" t="s">
        <v>938</v>
      </c>
    </row>
    <row r="648" spans="1:16" ht="12.75">
      <c r="A648" s="17" t="s">
        <v>44</v>
      </c>
      <c r="B648" s="21" t="s">
        <v>939</v>
      </c>
      <c r="C648" s="21" t="s">
        <v>940</v>
      </c>
      <c r="D648" s="17" t="s">
        <v>23</v>
      </c>
      <c r="E648" s="22" t="s">
        <v>941</v>
      </c>
      <c r="F648" s="23" t="s">
        <v>591</v>
      </c>
      <c r="G648" s="24">
        <v>3</v>
      </c>
      <c r="H648" s="25">
        <v>0</v>
      </c>
      <c r="I648" s="26">
        <f>ROUND(ROUND(H648,2)*ROUND(G648,3),2)</f>
        <v>0</v>
      </c>
      <c r="O648">
        <f>(I648*21)/100</f>
        <v>0</v>
      </c>
      <c r="P648" t="s">
        <v>22</v>
      </c>
    </row>
    <row r="649" spans="1:5" ht="38.25">
      <c r="A649" s="27" t="s">
        <v>48</v>
      </c>
      <c r="E649" s="28" t="s">
        <v>942</v>
      </c>
    </row>
    <row r="650" spans="1:5" ht="12.75">
      <c r="A650" s="31" t="s">
        <v>50</v>
      </c>
      <c r="E650" s="30" t="s">
        <v>828</v>
      </c>
    </row>
    <row r="651" spans="1:16" ht="12.75">
      <c r="A651" s="17" t="s">
        <v>283</v>
      </c>
      <c r="B651" s="21" t="s">
        <v>939</v>
      </c>
      <c r="C651" s="21" t="s">
        <v>943</v>
      </c>
      <c r="D651" s="17" t="s">
        <v>23</v>
      </c>
      <c r="E651" s="22" t="s">
        <v>944</v>
      </c>
      <c r="F651" s="23" t="s">
        <v>591</v>
      </c>
      <c r="G651" s="24">
        <v>2</v>
      </c>
      <c r="H651" s="25">
        <v>0</v>
      </c>
      <c r="I651" s="26">
        <f>ROUND(ROUND(H651,2)*ROUND(G651,3),2)</f>
        <v>0</v>
      </c>
      <c r="O651">
        <f>(I651*21)/100</f>
        <v>0</v>
      </c>
      <c r="P651" t="s">
        <v>22</v>
      </c>
    </row>
    <row r="652" spans="1:5" ht="12.75">
      <c r="A652" s="27" t="s">
        <v>48</v>
      </c>
      <c r="E652" s="28" t="s">
        <v>945</v>
      </c>
    </row>
    <row r="653" spans="1:5" ht="12.75">
      <c r="A653" s="31" t="s">
        <v>50</v>
      </c>
      <c r="E653" s="30" t="s">
        <v>946</v>
      </c>
    </row>
    <row r="654" spans="1:16" ht="12.75">
      <c r="A654" s="17" t="s">
        <v>283</v>
      </c>
      <c r="B654" s="21" t="s">
        <v>939</v>
      </c>
      <c r="C654" s="21" t="s">
        <v>947</v>
      </c>
      <c r="D654" s="17" t="s">
        <v>23</v>
      </c>
      <c r="E654" s="22" t="s">
        <v>948</v>
      </c>
      <c r="F654" s="23" t="s">
        <v>591</v>
      </c>
      <c r="G654" s="24">
        <v>3</v>
      </c>
      <c r="H654" s="25">
        <v>0</v>
      </c>
      <c r="I654" s="26">
        <f>ROUND(ROUND(H654,2)*ROUND(G654,3),2)</f>
        <v>0</v>
      </c>
      <c r="O654">
        <f>(I654*21)/100</f>
        <v>0</v>
      </c>
      <c r="P654" t="s">
        <v>22</v>
      </c>
    </row>
    <row r="655" spans="1:5" ht="12.75">
      <c r="A655" s="27" t="s">
        <v>48</v>
      </c>
      <c r="E655" s="28" t="s">
        <v>949</v>
      </c>
    </row>
    <row r="656" spans="1:5" ht="12.75">
      <c r="A656" s="31" t="s">
        <v>50</v>
      </c>
      <c r="E656" s="30" t="s">
        <v>713</v>
      </c>
    </row>
    <row r="657" spans="1:16" ht="12.75">
      <c r="A657" s="17" t="s">
        <v>44</v>
      </c>
      <c r="B657" s="21" t="s">
        <v>950</v>
      </c>
      <c r="C657" s="21" t="s">
        <v>951</v>
      </c>
      <c r="D657" s="17" t="s">
        <v>23</v>
      </c>
      <c r="E657" s="22" t="s">
        <v>952</v>
      </c>
      <c r="F657" s="23" t="s">
        <v>591</v>
      </c>
      <c r="G657" s="24">
        <v>44</v>
      </c>
      <c r="H657" s="25">
        <v>0</v>
      </c>
      <c r="I657" s="26">
        <f>ROUND(ROUND(H657,2)*ROUND(G657,3),2)</f>
        <v>0</v>
      </c>
      <c r="O657">
        <f>(I657*21)/100</f>
        <v>0</v>
      </c>
      <c r="P657" t="s">
        <v>22</v>
      </c>
    </row>
    <row r="658" spans="1:5" ht="25.5">
      <c r="A658" s="27" t="s">
        <v>48</v>
      </c>
      <c r="E658" s="28" t="s">
        <v>953</v>
      </c>
    </row>
    <row r="659" spans="1:5" ht="12.75">
      <c r="A659" s="31" t="s">
        <v>50</v>
      </c>
      <c r="E659" s="30" t="s">
        <v>954</v>
      </c>
    </row>
    <row r="660" spans="1:16" ht="12.75">
      <c r="A660" s="17" t="s">
        <v>283</v>
      </c>
      <c r="B660" s="21" t="s">
        <v>950</v>
      </c>
      <c r="C660" s="21" t="s">
        <v>594</v>
      </c>
      <c r="D660" s="17" t="s">
        <v>23</v>
      </c>
      <c r="E660" s="22" t="s">
        <v>595</v>
      </c>
      <c r="F660" s="23" t="s">
        <v>134</v>
      </c>
      <c r="G660" s="24">
        <v>55.9</v>
      </c>
      <c r="H660" s="25">
        <v>0</v>
      </c>
      <c r="I660" s="26">
        <f>ROUND(ROUND(H660,2)*ROUND(G660,3),2)</f>
        <v>0</v>
      </c>
      <c r="O660">
        <f>(I660*21)/100</f>
        <v>0</v>
      </c>
      <c r="P660" t="s">
        <v>22</v>
      </c>
    </row>
    <row r="661" spans="1:5" ht="12.75">
      <c r="A661" s="27" t="s">
        <v>48</v>
      </c>
      <c r="E661" s="28" t="s">
        <v>596</v>
      </c>
    </row>
    <row r="662" spans="1:5" ht="12.75">
      <c r="A662" s="31" t="s">
        <v>50</v>
      </c>
      <c r="E662" s="30" t="s">
        <v>955</v>
      </c>
    </row>
    <row r="663" spans="1:16" ht="12.75">
      <c r="A663" s="17" t="s">
        <v>283</v>
      </c>
      <c r="B663" s="21" t="s">
        <v>950</v>
      </c>
      <c r="C663" s="21" t="s">
        <v>956</v>
      </c>
      <c r="D663" s="17" t="s">
        <v>23</v>
      </c>
      <c r="E663" s="22" t="s">
        <v>957</v>
      </c>
      <c r="F663" s="23" t="s">
        <v>591</v>
      </c>
      <c r="G663" s="24">
        <v>1</v>
      </c>
      <c r="H663" s="25">
        <v>0</v>
      </c>
      <c r="I663" s="26">
        <f>ROUND(ROUND(H663,2)*ROUND(G663,3),2)</f>
        <v>0</v>
      </c>
      <c r="O663">
        <f>(I663*21)/100</f>
        <v>0</v>
      </c>
      <c r="P663" t="s">
        <v>22</v>
      </c>
    </row>
    <row r="664" spans="1:5" ht="12.75">
      <c r="A664" s="27" t="s">
        <v>48</v>
      </c>
      <c r="E664" s="28" t="s">
        <v>958</v>
      </c>
    </row>
    <row r="665" spans="1:5" ht="12.75">
      <c r="A665" s="31" t="s">
        <v>50</v>
      </c>
      <c r="E665" s="30" t="s">
        <v>959</v>
      </c>
    </row>
    <row r="666" spans="1:16" ht="12.75">
      <c r="A666" s="17" t="s">
        <v>283</v>
      </c>
      <c r="B666" s="21" t="s">
        <v>950</v>
      </c>
      <c r="C666" s="21" t="s">
        <v>960</v>
      </c>
      <c r="D666" s="17" t="s">
        <v>23</v>
      </c>
      <c r="E666" s="22" t="s">
        <v>961</v>
      </c>
      <c r="F666" s="23" t="s">
        <v>591</v>
      </c>
      <c r="G666" s="24">
        <v>44</v>
      </c>
      <c r="H666" s="25">
        <v>0</v>
      </c>
      <c r="I666" s="26">
        <f>ROUND(ROUND(H666,2)*ROUND(G666,3),2)</f>
        <v>0</v>
      </c>
      <c r="O666">
        <f>(I666*21)/100</f>
        <v>0</v>
      </c>
      <c r="P666" t="s">
        <v>22</v>
      </c>
    </row>
    <row r="667" spans="1:5" ht="25.5">
      <c r="A667" s="27" t="s">
        <v>48</v>
      </c>
      <c r="E667" s="28" t="s">
        <v>962</v>
      </c>
    </row>
    <row r="668" spans="1:5" ht="12.75">
      <c r="A668" s="31" t="s">
        <v>50</v>
      </c>
      <c r="E668" s="30" t="s">
        <v>963</v>
      </c>
    </row>
    <row r="669" spans="1:16" ht="12.75">
      <c r="A669" s="17" t="s">
        <v>283</v>
      </c>
      <c r="B669" s="21" t="s">
        <v>950</v>
      </c>
      <c r="C669" s="21" t="s">
        <v>964</v>
      </c>
      <c r="D669" s="17" t="s">
        <v>23</v>
      </c>
      <c r="E669" s="22" t="s">
        <v>965</v>
      </c>
      <c r="F669" s="23" t="s">
        <v>591</v>
      </c>
      <c r="G669" s="24">
        <v>43</v>
      </c>
      <c r="H669" s="25">
        <v>0</v>
      </c>
      <c r="I669" s="26">
        <f>ROUND(ROUND(H669,2)*ROUND(G669,3),2)</f>
        <v>0</v>
      </c>
      <c r="O669">
        <f>(I669*21)/100</f>
        <v>0</v>
      </c>
      <c r="P669" t="s">
        <v>22</v>
      </c>
    </row>
    <row r="670" spans="1:5" ht="25.5">
      <c r="A670" s="27" t="s">
        <v>48</v>
      </c>
      <c r="E670" s="28" t="s">
        <v>966</v>
      </c>
    </row>
    <row r="671" spans="1:5" ht="12.75">
      <c r="A671" s="31" t="s">
        <v>50</v>
      </c>
      <c r="E671" s="30" t="s">
        <v>967</v>
      </c>
    </row>
    <row r="672" spans="1:16" ht="12.75">
      <c r="A672" s="17" t="s">
        <v>44</v>
      </c>
      <c r="B672" s="21" t="s">
        <v>968</v>
      </c>
      <c r="C672" s="21" t="s">
        <v>969</v>
      </c>
      <c r="D672" s="17" t="s">
        <v>23</v>
      </c>
      <c r="E672" s="22" t="s">
        <v>970</v>
      </c>
      <c r="F672" s="23" t="s">
        <v>591</v>
      </c>
      <c r="G672" s="24">
        <v>35</v>
      </c>
      <c r="H672" s="25">
        <v>0</v>
      </c>
      <c r="I672" s="26">
        <f>ROUND(ROUND(H672,2)*ROUND(G672,3),2)</f>
        <v>0</v>
      </c>
      <c r="O672">
        <f>(I672*21)/100</f>
        <v>0</v>
      </c>
      <c r="P672" t="s">
        <v>22</v>
      </c>
    </row>
    <row r="673" spans="1:5" ht="38.25">
      <c r="A673" s="27" t="s">
        <v>48</v>
      </c>
      <c r="E673" s="28" t="s">
        <v>971</v>
      </c>
    </row>
    <row r="674" spans="1:5" ht="12.75">
      <c r="A674" s="31" t="s">
        <v>50</v>
      </c>
      <c r="E674" s="30" t="s">
        <v>972</v>
      </c>
    </row>
    <row r="675" spans="1:16" ht="12.75">
      <c r="A675" s="17" t="s">
        <v>283</v>
      </c>
      <c r="B675" s="21" t="s">
        <v>968</v>
      </c>
      <c r="C675" s="21" t="s">
        <v>973</v>
      </c>
      <c r="D675" s="17" t="s">
        <v>231</v>
      </c>
      <c r="E675" s="22" t="s">
        <v>974</v>
      </c>
      <c r="F675" s="23" t="s">
        <v>591</v>
      </c>
      <c r="G675" s="24">
        <v>2</v>
      </c>
      <c r="H675" s="25">
        <v>0</v>
      </c>
      <c r="I675" s="26">
        <f>ROUND(ROUND(H675,2)*ROUND(G675,3),2)</f>
        <v>0</v>
      </c>
      <c r="O675">
        <f>(I675*21)/100</f>
        <v>0</v>
      </c>
      <c r="P675" t="s">
        <v>22</v>
      </c>
    </row>
    <row r="676" spans="1:5" ht="12.75">
      <c r="A676" s="27" t="s">
        <v>48</v>
      </c>
      <c r="E676" s="28" t="s">
        <v>975</v>
      </c>
    </row>
    <row r="677" spans="1:5" ht="12.75">
      <c r="A677" s="31" t="s">
        <v>50</v>
      </c>
      <c r="E677" s="30" t="s">
        <v>721</v>
      </c>
    </row>
    <row r="678" spans="1:16" ht="12.75">
      <c r="A678" s="17" t="s">
        <v>283</v>
      </c>
      <c r="B678" s="21" t="s">
        <v>968</v>
      </c>
      <c r="C678" s="21" t="s">
        <v>973</v>
      </c>
      <c r="D678" s="17" t="s">
        <v>236</v>
      </c>
      <c r="E678" s="22" t="s">
        <v>974</v>
      </c>
      <c r="F678" s="23" t="s">
        <v>591</v>
      </c>
      <c r="G678" s="24">
        <v>33</v>
      </c>
      <c r="H678" s="25">
        <v>0</v>
      </c>
      <c r="I678" s="26">
        <f>ROUND(ROUND(H678,2)*ROUND(G678,3),2)</f>
        <v>0</v>
      </c>
      <c r="O678">
        <f>(I678*21)/100</f>
        <v>0</v>
      </c>
      <c r="P678" t="s">
        <v>22</v>
      </c>
    </row>
    <row r="679" spans="1:5" ht="12.75">
      <c r="A679" s="27" t="s">
        <v>48</v>
      </c>
      <c r="E679" s="28" t="s">
        <v>976</v>
      </c>
    </row>
    <row r="680" spans="1:5" ht="12.75">
      <c r="A680" s="31" t="s">
        <v>50</v>
      </c>
      <c r="E680" s="30" t="s">
        <v>977</v>
      </c>
    </row>
    <row r="681" spans="1:16" ht="12.75">
      <c r="A681" s="17" t="s">
        <v>44</v>
      </c>
      <c r="B681" s="21" t="s">
        <v>978</v>
      </c>
      <c r="C681" s="21" t="s">
        <v>979</v>
      </c>
      <c r="D681" s="17" t="s">
        <v>23</v>
      </c>
      <c r="E681" s="22" t="s">
        <v>980</v>
      </c>
      <c r="F681" s="23" t="s">
        <v>591</v>
      </c>
      <c r="G681" s="24">
        <v>3</v>
      </c>
      <c r="H681" s="25">
        <v>0</v>
      </c>
      <c r="I681" s="26">
        <f>ROUND(ROUND(H681,2)*ROUND(G681,3),2)</f>
        <v>0</v>
      </c>
      <c r="O681">
        <f>(I681*21)/100</f>
        <v>0</v>
      </c>
      <c r="P681" t="s">
        <v>22</v>
      </c>
    </row>
    <row r="682" spans="1:5" ht="25.5">
      <c r="A682" s="27" t="s">
        <v>48</v>
      </c>
      <c r="E682" s="28" t="s">
        <v>981</v>
      </c>
    </row>
    <row r="683" spans="1:5" ht="12.75">
      <c r="A683" s="31" t="s">
        <v>50</v>
      </c>
      <c r="E683" s="30" t="s">
        <v>23</v>
      </c>
    </row>
    <row r="684" spans="1:16" ht="12.75">
      <c r="A684" s="17" t="s">
        <v>283</v>
      </c>
      <c r="B684" s="21" t="s">
        <v>978</v>
      </c>
      <c r="C684" s="21" t="s">
        <v>982</v>
      </c>
      <c r="D684" s="17" t="s">
        <v>23</v>
      </c>
      <c r="E684" s="22" t="s">
        <v>983</v>
      </c>
      <c r="F684" s="23" t="s">
        <v>591</v>
      </c>
      <c r="G684" s="24">
        <v>3</v>
      </c>
      <c r="H684" s="25">
        <v>0</v>
      </c>
      <c r="I684" s="26">
        <f>ROUND(ROUND(H684,2)*ROUND(G684,3),2)</f>
        <v>0</v>
      </c>
      <c r="O684">
        <f>(I684*21)/100</f>
        <v>0</v>
      </c>
      <c r="P684" t="s">
        <v>22</v>
      </c>
    </row>
    <row r="685" spans="1:5" ht="12.75">
      <c r="A685" s="27" t="s">
        <v>48</v>
      </c>
      <c r="E685" s="28" t="s">
        <v>984</v>
      </c>
    </row>
    <row r="686" spans="1:5" ht="12.75">
      <c r="A686" s="31" t="s">
        <v>50</v>
      </c>
      <c r="E686" s="30" t="s">
        <v>985</v>
      </c>
    </row>
    <row r="687" spans="1:16" ht="12.75">
      <c r="A687" s="17" t="s">
        <v>44</v>
      </c>
      <c r="B687" s="21" t="s">
        <v>986</v>
      </c>
      <c r="C687" s="21" t="s">
        <v>987</v>
      </c>
      <c r="D687" s="17" t="s">
        <v>23</v>
      </c>
      <c r="E687" s="22" t="s">
        <v>988</v>
      </c>
      <c r="F687" s="23" t="s">
        <v>591</v>
      </c>
      <c r="G687" s="24">
        <v>3</v>
      </c>
      <c r="H687" s="25">
        <v>0</v>
      </c>
      <c r="I687" s="26">
        <f>ROUND(ROUND(H687,2)*ROUND(G687,3),2)</f>
        <v>0</v>
      </c>
      <c r="O687">
        <f>(I687*21)/100</f>
        <v>0</v>
      </c>
      <c r="P687" t="s">
        <v>22</v>
      </c>
    </row>
    <row r="688" spans="1:5" ht="38.25">
      <c r="A688" s="27" t="s">
        <v>48</v>
      </c>
      <c r="E688" s="28" t="s">
        <v>989</v>
      </c>
    </row>
    <row r="689" spans="1:5" ht="12.75">
      <c r="A689" s="31" t="s">
        <v>50</v>
      </c>
      <c r="E689" s="30" t="s">
        <v>23</v>
      </c>
    </row>
    <row r="690" spans="1:16" ht="12.75">
      <c r="A690" s="17" t="s">
        <v>283</v>
      </c>
      <c r="B690" s="21" t="s">
        <v>986</v>
      </c>
      <c r="C690" s="21" t="s">
        <v>990</v>
      </c>
      <c r="D690" s="17" t="s">
        <v>23</v>
      </c>
      <c r="E690" s="22" t="s">
        <v>991</v>
      </c>
      <c r="F690" s="23" t="s">
        <v>591</v>
      </c>
      <c r="G690" s="24">
        <v>3</v>
      </c>
      <c r="H690" s="25">
        <v>0</v>
      </c>
      <c r="I690" s="26">
        <f>ROUND(ROUND(H690,2)*ROUND(G690,3),2)</f>
        <v>0</v>
      </c>
      <c r="O690">
        <f>(I690*21)/100</f>
        <v>0</v>
      </c>
      <c r="P690" t="s">
        <v>22</v>
      </c>
    </row>
    <row r="691" spans="1:5" ht="12.75">
      <c r="A691" s="27" t="s">
        <v>48</v>
      </c>
      <c r="E691" s="28" t="s">
        <v>992</v>
      </c>
    </row>
    <row r="692" spans="1:5" ht="12.75">
      <c r="A692" s="31" t="s">
        <v>50</v>
      </c>
      <c r="E692" s="30" t="s">
        <v>993</v>
      </c>
    </row>
    <row r="693" spans="1:16" ht="12.75">
      <c r="A693" s="17" t="s">
        <v>283</v>
      </c>
      <c r="B693" s="21" t="s">
        <v>986</v>
      </c>
      <c r="C693" s="21" t="s">
        <v>982</v>
      </c>
      <c r="D693" s="17" t="s">
        <v>23</v>
      </c>
      <c r="E693" s="22" t="s">
        <v>983</v>
      </c>
      <c r="F693" s="23" t="s">
        <v>591</v>
      </c>
      <c r="G693" s="24">
        <v>3</v>
      </c>
      <c r="H693" s="25">
        <v>0</v>
      </c>
      <c r="I693" s="26">
        <f>ROUND(ROUND(H693,2)*ROUND(G693,3),2)</f>
        <v>0</v>
      </c>
      <c r="O693">
        <f>(I693*21)/100</f>
        <v>0</v>
      </c>
      <c r="P693" t="s">
        <v>22</v>
      </c>
    </row>
    <row r="694" spans="1:5" ht="12.75">
      <c r="A694" s="27" t="s">
        <v>48</v>
      </c>
      <c r="E694" s="28" t="s">
        <v>984</v>
      </c>
    </row>
    <row r="695" spans="1:5" ht="12.75">
      <c r="A695" s="31" t="s">
        <v>50</v>
      </c>
      <c r="E695" s="30" t="s">
        <v>993</v>
      </c>
    </row>
    <row r="696" spans="1:16" ht="12.75">
      <c r="A696" s="17" t="s">
        <v>44</v>
      </c>
      <c r="B696" s="21" t="s">
        <v>994</v>
      </c>
      <c r="C696" s="21" t="s">
        <v>995</v>
      </c>
      <c r="D696" s="17" t="s">
        <v>23</v>
      </c>
      <c r="E696" s="22" t="s">
        <v>996</v>
      </c>
      <c r="F696" s="23" t="s">
        <v>591</v>
      </c>
      <c r="G696" s="24">
        <v>1</v>
      </c>
      <c r="H696" s="25">
        <v>0</v>
      </c>
      <c r="I696" s="26">
        <f>ROUND(ROUND(H696,2)*ROUND(G696,3),2)</f>
        <v>0</v>
      </c>
      <c r="O696">
        <f>(I696*21)/100</f>
        <v>0</v>
      </c>
      <c r="P696" t="s">
        <v>22</v>
      </c>
    </row>
    <row r="697" spans="1:5" ht="25.5">
      <c r="A697" s="27" t="s">
        <v>48</v>
      </c>
      <c r="E697" s="28" t="s">
        <v>997</v>
      </c>
    </row>
    <row r="698" spans="1:5" ht="12.75">
      <c r="A698" s="31" t="s">
        <v>50</v>
      </c>
      <c r="E698" s="30" t="s">
        <v>23</v>
      </c>
    </row>
    <row r="699" spans="1:16" ht="12.75">
      <c r="A699" s="17" t="s">
        <v>283</v>
      </c>
      <c r="B699" s="21" t="s">
        <v>994</v>
      </c>
      <c r="C699" s="21" t="s">
        <v>998</v>
      </c>
      <c r="D699" s="17" t="s">
        <v>23</v>
      </c>
      <c r="E699" s="22" t="s">
        <v>999</v>
      </c>
      <c r="F699" s="23" t="s">
        <v>591</v>
      </c>
      <c r="G699" s="24">
        <v>1</v>
      </c>
      <c r="H699" s="25">
        <v>0</v>
      </c>
      <c r="I699" s="26">
        <f>ROUND(ROUND(H699,2)*ROUND(G699,3),2)</f>
        <v>0</v>
      </c>
      <c r="O699">
        <f>(I699*21)/100</f>
        <v>0</v>
      </c>
      <c r="P699" t="s">
        <v>22</v>
      </c>
    </row>
    <row r="700" spans="1:5" ht="12.75">
      <c r="A700" s="27" t="s">
        <v>48</v>
      </c>
      <c r="E700" s="28" t="s">
        <v>1000</v>
      </c>
    </row>
    <row r="701" spans="1:5" ht="12.75">
      <c r="A701" s="31" t="s">
        <v>50</v>
      </c>
      <c r="E701" s="30" t="s">
        <v>748</v>
      </c>
    </row>
    <row r="702" spans="1:16" ht="12.75">
      <c r="A702" s="17" t="s">
        <v>44</v>
      </c>
      <c r="B702" s="21" t="s">
        <v>1001</v>
      </c>
      <c r="C702" s="21" t="s">
        <v>1002</v>
      </c>
      <c r="D702" s="17" t="s">
        <v>23</v>
      </c>
      <c r="E702" s="22" t="s">
        <v>1003</v>
      </c>
      <c r="F702" s="23" t="s">
        <v>591</v>
      </c>
      <c r="G702" s="24">
        <v>1</v>
      </c>
      <c r="H702" s="25">
        <v>0</v>
      </c>
      <c r="I702" s="26">
        <f>ROUND(ROUND(H702,2)*ROUND(G702,3),2)</f>
        <v>0</v>
      </c>
      <c r="O702">
        <f>(I702*21)/100</f>
        <v>0</v>
      </c>
      <c r="P702" t="s">
        <v>22</v>
      </c>
    </row>
    <row r="703" spans="1:5" ht="51">
      <c r="A703" s="27" t="s">
        <v>48</v>
      </c>
      <c r="E703" s="28" t="s">
        <v>1004</v>
      </c>
    </row>
    <row r="704" spans="1:5" ht="12.75">
      <c r="A704" s="31" t="s">
        <v>50</v>
      </c>
      <c r="E704" s="30" t="s">
        <v>23</v>
      </c>
    </row>
    <row r="705" spans="1:16" ht="12.75">
      <c r="A705" s="17" t="s">
        <v>283</v>
      </c>
      <c r="B705" s="21" t="s">
        <v>1001</v>
      </c>
      <c r="C705" s="21" t="s">
        <v>1005</v>
      </c>
      <c r="D705" s="17" t="s">
        <v>23</v>
      </c>
      <c r="E705" s="22" t="s">
        <v>1006</v>
      </c>
      <c r="F705" s="23" t="s">
        <v>591</v>
      </c>
      <c r="G705" s="24">
        <v>1</v>
      </c>
      <c r="H705" s="25">
        <v>0</v>
      </c>
      <c r="I705" s="26">
        <f>ROUND(ROUND(H705,2)*ROUND(G705,3),2)</f>
        <v>0</v>
      </c>
      <c r="O705">
        <f>(I705*21)/100</f>
        <v>0</v>
      </c>
      <c r="P705" t="s">
        <v>22</v>
      </c>
    </row>
    <row r="706" spans="1:5" ht="25.5">
      <c r="A706" s="27" t="s">
        <v>48</v>
      </c>
      <c r="E706" s="28" t="s">
        <v>1007</v>
      </c>
    </row>
    <row r="707" spans="1:5" ht="12.75">
      <c r="A707" s="31" t="s">
        <v>50</v>
      </c>
      <c r="E707" s="30" t="s">
        <v>601</v>
      </c>
    </row>
    <row r="708" spans="1:16" ht="12.75">
      <c r="A708" s="17" t="s">
        <v>44</v>
      </c>
      <c r="B708" s="21" t="s">
        <v>1008</v>
      </c>
      <c r="C708" s="21" t="s">
        <v>1009</v>
      </c>
      <c r="D708" s="17" t="s">
        <v>23</v>
      </c>
      <c r="E708" s="22" t="s">
        <v>1010</v>
      </c>
      <c r="F708" s="23" t="s">
        <v>591</v>
      </c>
      <c r="G708" s="24">
        <v>2</v>
      </c>
      <c r="H708" s="25">
        <v>0</v>
      </c>
      <c r="I708" s="26">
        <f>ROUND(ROUND(H708,2)*ROUND(G708,3),2)</f>
        <v>0</v>
      </c>
      <c r="O708">
        <f>(I708*21)/100</f>
        <v>0</v>
      </c>
      <c r="P708" t="s">
        <v>22</v>
      </c>
    </row>
    <row r="709" spans="1:5" ht="38.25">
      <c r="A709" s="27" t="s">
        <v>48</v>
      </c>
      <c r="E709" s="28" t="s">
        <v>1011</v>
      </c>
    </row>
    <row r="710" spans="1:5" ht="12.75">
      <c r="A710" s="31" t="s">
        <v>50</v>
      </c>
      <c r="E710" s="30" t="s">
        <v>1012</v>
      </c>
    </row>
    <row r="711" spans="1:16" ht="12.75">
      <c r="A711" s="17" t="s">
        <v>283</v>
      </c>
      <c r="B711" s="21" t="s">
        <v>1008</v>
      </c>
      <c r="C711" s="21" t="s">
        <v>1013</v>
      </c>
      <c r="D711" s="17" t="s">
        <v>23</v>
      </c>
      <c r="E711" s="22" t="s">
        <v>1014</v>
      </c>
      <c r="F711" s="23" t="s">
        <v>591</v>
      </c>
      <c r="G711" s="24">
        <v>2</v>
      </c>
      <c r="H711" s="25">
        <v>0</v>
      </c>
      <c r="I711" s="26">
        <f>ROUND(ROUND(H711,2)*ROUND(G711,3),2)</f>
        <v>0</v>
      </c>
      <c r="O711">
        <f>(I711*21)/100</f>
        <v>0</v>
      </c>
      <c r="P711" t="s">
        <v>22</v>
      </c>
    </row>
    <row r="712" spans="1:5" ht="25.5">
      <c r="A712" s="27" t="s">
        <v>48</v>
      </c>
      <c r="E712" s="28" t="s">
        <v>1015</v>
      </c>
    </row>
    <row r="713" spans="1:5" ht="12.75">
      <c r="A713" s="31" t="s">
        <v>50</v>
      </c>
      <c r="E713" s="30" t="s">
        <v>748</v>
      </c>
    </row>
    <row r="714" spans="1:16" ht="12.75">
      <c r="A714" s="17" t="s">
        <v>283</v>
      </c>
      <c r="B714" s="21" t="s">
        <v>1008</v>
      </c>
      <c r="C714" s="21" t="s">
        <v>1016</v>
      </c>
      <c r="D714" s="17" t="s">
        <v>23</v>
      </c>
      <c r="E714" s="22" t="s">
        <v>1017</v>
      </c>
      <c r="F714" s="23" t="s">
        <v>591</v>
      </c>
      <c r="G714" s="24">
        <v>2</v>
      </c>
      <c r="H714" s="25">
        <v>0</v>
      </c>
      <c r="I714" s="26">
        <f>ROUND(ROUND(H714,2)*ROUND(G714,3),2)</f>
        <v>0</v>
      </c>
      <c r="O714">
        <f>(I714*21)/100</f>
        <v>0</v>
      </c>
      <c r="P714" t="s">
        <v>22</v>
      </c>
    </row>
    <row r="715" spans="1:5" ht="25.5">
      <c r="A715" s="27" t="s">
        <v>48</v>
      </c>
      <c r="E715" s="28" t="s">
        <v>1018</v>
      </c>
    </row>
    <row r="716" spans="1:5" ht="12.75">
      <c r="A716" s="31" t="s">
        <v>50</v>
      </c>
      <c r="E716" s="30" t="s">
        <v>740</v>
      </c>
    </row>
    <row r="717" spans="1:16" ht="12.75">
      <c r="A717" s="17" t="s">
        <v>44</v>
      </c>
      <c r="B717" s="21" t="s">
        <v>1019</v>
      </c>
      <c r="C717" s="21" t="s">
        <v>1020</v>
      </c>
      <c r="D717" s="17" t="s">
        <v>23</v>
      </c>
      <c r="E717" s="22" t="s">
        <v>1021</v>
      </c>
      <c r="F717" s="23" t="s">
        <v>591</v>
      </c>
      <c r="G717" s="24">
        <v>4</v>
      </c>
      <c r="H717" s="25">
        <v>0</v>
      </c>
      <c r="I717" s="26">
        <f>ROUND(ROUND(H717,2)*ROUND(G717,3),2)</f>
        <v>0</v>
      </c>
      <c r="O717">
        <f>(I717*21)/100</f>
        <v>0</v>
      </c>
      <c r="P717" t="s">
        <v>22</v>
      </c>
    </row>
    <row r="718" spans="1:5" ht="25.5">
      <c r="A718" s="27" t="s">
        <v>48</v>
      </c>
      <c r="E718" s="28" t="s">
        <v>1022</v>
      </c>
    </row>
    <row r="719" spans="1:5" ht="12.75">
      <c r="A719" s="31" t="s">
        <v>50</v>
      </c>
      <c r="E719" s="30" t="s">
        <v>23</v>
      </c>
    </row>
    <row r="720" spans="1:16" ht="12.75">
      <c r="A720" s="17" t="s">
        <v>283</v>
      </c>
      <c r="B720" s="21" t="s">
        <v>1019</v>
      </c>
      <c r="C720" s="21" t="s">
        <v>1023</v>
      </c>
      <c r="D720" s="17" t="s">
        <v>23</v>
      </c>
      <c r="E720" s="22" t="s">
        <v>1024</v>
      </c>
      <c r="F720" s="23" t="s">
        <v>591</v>
      </c>
      <c r="G720" s="24">
        <v>4</v>
      </c>
      <c r="H720" s="25">
        <v>0</v>
      </c>
      <c r="I720" s="26">
        <f>ROUND(ROUND(H720,2)*ROUND(G720,3),2)</f>
        <v>0</v>
      </c>
      <c r="O720">
        <f>(I720*21)/100</f>
        <v>0</v>
      </c>
      <c r="P720" t="s">
        <v>22</v>
      </c>
    </row>
    <row r="721" spans="1:5" ht="12.75">
      <c r="A721" s="27" t="s">
        <v>48</v>
      </c>
      <c r="E721" s="28" t="s">
        <v>1025</v>
      </c>
    </row>
    <row r="722" spans="1:5" ht="12.75">
      <c r="A722" s="31" t="s">
        <v>50</v>
      </c>
      <c r="E722" s="30" t="s">
        <v>1026</v>
      </c>
    </row>
    <row r="723" spans="1:16" ht="12.75">
      <c r="A723" s="17" t="s">
        <v>44</v>
      </c>
      <c r="B723" s="21" t="s">
        <v>1027</v>
      </c>
      <c r="C723" s="21" t="s">
        <v>1028</v>
      </c>
      <c r="D723" s="17" t="s">
        <v>23</v>
      </c>
      <c r="E723" s="22" t="s">
        <v>1029</v>
      </c>
      <c r="F723" s="23" t="s">
        <v>591</v>
      </c>
      <c r="G723" s="24">
        <v>5</v>
      </c>
      <c r="H723" s="25">
        <v>0</v>
      </c>
      <c r="I723" s="26">
        <f>ROUND(ROUND(H723,2)*ROUND(G723,3),2)</f>
        <v>0</v>
      </c>
      <c r="O723">
        <f>(I723*21)/100</f>
        <v>0</v>
      </c>
      <c r="P723" t="s">
        <v>22</v>
      </c>
    </row>
    <row r="724" spans="1:5" ht="25.5">
      <c r="A724" s="27" t="s">
        <v>48</v>
      </c>
      <c r="E724" s="28" t="s">
        <v>981</v>
      </c>
    </row>
    <row r="725" spans="1:5" ht="12.75">
      <c r="A725" s="31" t="s">
        <v>50</v>
      </c>
      <c r="E725" s="30" t="s">
        <v>23</v>
      </c>
    </row>
    <row r="726" spans="1:16" ht="12.75">
      <c r="A726" s="17" t="s">
        <v>283</v>
      </c>
      <c r="B726" s="21" t="s">
        <v>1027</v>
      </c>
      <c r="C726" s="21" t="s">
        <v>1030</v>
      </c>
      <c r="D726" s="17" t="s">
        <v>23</v>
      </c>
      <c r="E726" s="22" t="s">
        <v>1031</v>
      </c>
      <c r="F726" s="23" t="s">
        <v>591</v>
      </c>
      <c r="G726" s="24">
        <v>5</v>
      </c>
      <c r="H726" s="25">
        <v>0</v>
      </c>
      <c r="I726" s="26">
        <f>ROUND(ROUND(H726,2)*ROUND(G726,3),2)</f>
        <v>0</v>
      </c>
      <c r="O726">
        <f>(I726*21)/100</f>
        <v>0</v>
      </c>
      <c r="P726" t="s">
        <v>22</v>
      </c>
    </row>
    <row r="727" spans="1:5" ht="12.75">
      <c r="A727" s="27" t="s">
        <v>48</v>
      </c>
      <c r="E727" s="28" t="s">
        <v>1032</v>
      </c>
    </row>
    <row r="728" spans="1:5" ht="12.75">
      <c r="A728" s="31" t="s">
        <v>50</v>
      </c>
      <c r="E728" s="30" t="s">
        <v>609</v>
      </c>
    </row>
    <row r="729" spans="1:16" ht="12.75">
      <c r="A729" s="17" t="s">
        <v>44</v>
      </c>
      <c r="B729" s="21" t="s">
        <v>1033</v>
      </c>
      <c r="C729" s="21" t="s">
        <v>1034</v>
      </c>
      <c r="D729" s="17" t="s">
        <v>23</v>
      </c>
      <c r="E729" s="22" t="s">
        <v>1035</v>
      </c>
      <c r="F729" s="23" t="s">
        <v>591</v>
      </c>
      <c r="G729" s="24">
        <v>30</v>
      </c>
      <c r="H729" s="25">
        <v>0</v>
      </c>
      <c r="I729" s="26">
        <f>ROUND(ROUND(H729,2)*ROUND(G729,3),2)</f>
        <v>0</v>
      </c>
      <c r="O729">
        <f>(I729*21)/100</f>
        <v>0</v>
      </c>
      <c r="P729" t="s">
        <v>22</v>
      </c>
    </row>
    <row r="730" spans="1:5" ht="25.5">
      <c r="A730" s="27" t="s">
        <v>48</v>
      </c>
      <c r="E730" s="28" t="s">
        <v>1036</v>
      </c>
    </row>
    <row r="731" spans="1:5" ht="12.75">
      <c r="A731" s="31" t="s">
        <v>50</v>
      </c>
      <c r="E731" s="30" t="s">
        <v>23</v>
      </c>
    </row>
    <row r="732" spans="1:16" ht="12.75">
      <c r="A732" s="17" t="s">
        <v>283</v>
      </c>
      <c r="B732" s="21" t="s">
        <v>1033</v>
      </c>
      <c r="C732" s="21" t="s">
        <v>1037</v>
      </c>
      <c r="D732" s="17" t="s">
        <v>23</v>
      </c>
      <c r="E732" s="22" t="s">
        <v>1038</v>
      </c>
      <c r="F732" s="23" t="s">
        <v>591</v>
      </c>
      <c r="G732" s="24">
        <v>30</v>
      </c>
      <c r="H732" s="25">
        <v>0</v>
      </c>
      <c r="I732" s="26">
        <f>ROUND(ROUND(H732,2)*ROUND(G732,3),2)</f>
        <v>0</v>
      </c>
      <c r="O732">
        <f>(I732*21)/100</f>
        <v>0</v>
      </c>
      <c r="P732" t="s">
        <v>22</v>
      </c>
    </row>
    <row r="733" spans="1:5" ht="12.75">
      <c r="A733" s="27" t="s">
        <v>48</v>
      </c>
      <c r="E733" s="28" t="s">
        <v>1039</v>
      </c>
    </row>
    <row r="734" spans="1:5" ht="12.75">
      <c r="A734" s="31" t="s">
        <v>50</v>
      </c>
      <c r="E734" s="30" t="s">
        <v>1040</v>
      </c>
    </row>
    <row r="735" spans="1:16" ht="12.75">
      <c r="A735" s="17" t="s">
        <v>44</v>
      </c>
      <c r="B735" s="21" t="s">
        <v>1041</v>
      </c>
      <c r="C735" s="21" t="s">
        <v>1042</v>
      </c>
      <c r="D735" s="17" t="s">
        <v>23</v>
      </c>
      <c r="E735" s="22" t="s">
        <v>1043</v>
      </c>
      <c r="F735" s="23" t="s">
        <v>591</v>
      </c>
      <c r="G735" s="24">
        <v>3</v>
      </c>
      <c r="H735" s="25">
        <v>0</v>
      </c>
      <c r="I735" s="26">
        <f>ROUND(ROUND(H735,2)*ROUND(G735,3),2)</f>
        <v>0</v>
      </c>
      <c r="O735">
        <f>(I735*21)/100</f>
        <v>0</v>
      </c>
      <c r="P735" t="s">
        <v>22</v>
      </c>
    </row>
    <row r="736" spans="1:5" ht="25.5">
      <c r="A736" s="27" t="s">
        <v>48</v>
      </c>
      <c r="E736" s="28" t="s">
        <v>981</v>
      </c>
    </row>
    <row r="737" spans="1:5" ht="12.75">
      <c r="A737" s="31" t="s">
        <v>50</v>
      </c>
      <c r="E737" s="30" t="s">
        <v>23</v>
      </c>
    </row>
    <row r="738" spans="1:16" ht="12.75">
      <c r="A738" s="17" t="s">
        <v>283</v>
      </c>
      <c r="B738" s="21" t="s">
        <v>1041</v>
      </c>
      <c r="C738" s="21" t="s">
        <v>1044</v>
      </c>
      <c r="D738" s="17" t="s">
        <v>23</v>
      </c>
      <c r="E738" s="22" t="s">
        <v>1045</v>
      </c>
      <c r="F738" s="23" t="s">
        <v>591</v>
      </c>
      <c r="G738" s="24">
        <v>3</v>
      </c>
      <c r="H738" s="25">
        <v>0</v>
      </c>
      <c r="I738" s="26">
        <f>ROUND(ROUND(H738,2)*ROUND(G738,3),2)</f>
        <v>0</v>
      </c>
      <c r="O738">
        <f>(I738*21)/100</f>
        <v>0</v>
      </c>
      <c r="P738" t="s">
        <v>22</v>
      </c>
    </row>
    <row r="739" spans="1:5" ht="12.75">
      <c r="A739" s="27" t="s">
        <v>48</v>
      </c>
      <c r="E739" s="28" t="s">
        <v>1046</v>
      </c>
    </row>
    <row r="740" spans="1:5" ht="12.75">
      <c r="A740" s="31" t="s">
        <v>50</v>
      </c>
      <c r="E740" s="30" t="s">
        <v>1047</v>
      </c>
    </row>
    <row r="741" spans="1:16" ht="12.75">
      <c r="A741" s="17" t="s">
        <v>44</v>
      </c>
      <c r="B741" s="21" t="s">
        <v>1048</v>
      </c>
      <c r="C741" s="21" t="s">
        <v>1049</v>
      </c>
      <c r="D741" s="17" t="s">
        <v>23</v>
      </c>
      <c r="E741" s="22" t="s">
        <v>1050</v>
      </c>
      <c r="F741" s="23" t="s">
        <v>591</v>
      </c>
      <c r="G741" s="24">
        <v>3</v>
      </c>
      <c r="H741" s="25">
        <v>0</v>
      </c>
      <c r="I741" s="26">
        <f>ROUND(ROUND(H741,2)*ROUND(G741,3),2)</f>
        <v>0</v>
      </c>
      <c r="O741">
        <f>(I741*21)/100</f>
        <v>0</v>
      </c>
      <c r="P741" t="s">
        <v>22</v>
      </c>
    </row>
    <row r="742" spans="1:5" ht="38.25">
      <c r="A742" s="27" t="s">
        <v>48</v>
      </c>
      <c r="E742" s="28" t="s">
        <v>1051</v>
      </c>
    </row>
    <row r="743" spans="1:5" ht="12.75">
      <c r="A743" s="31" t="s">
        <v>50</v>
      </c>
      <c r="E743" s="30" t="s">
        <v>23</v>
      </c>
    </row>
    <row r="744" spans="1:16" ht="12.75">
      <c r="A744" s="17" t="s">
        <v>283</v>
      </c>
      <c r="B744" s="21" t="s">
        <v>1048</v>
      </c>
      <c r="C744" s="21" t="s">
        <v>1052</v>
      </c>
      <c r="D744" s="17" t="s">
        <v>23</v>
      </c>
      <c r="E744" s="22" t="s">
        <v>1053</v>
      </c>
      <c r="F744" s="23" t="s">
        <v>591</v>
      </c>
      <c r="G744" s="24">
        <v>3</v>
      </c>
      <c r="H744" s="25">
        <v>0</v>
      </c>
      <c r="I744" s="26">
        <f>ROUND(ROUND(H744,2)*ROUND(G744,3),2)</f>
        <v>0</v>
      </c>
      <c r="O744">
        <f>(I744*21)/100</f>
        <v>0</v>
      </c>
      <c r="P744" t="s">
        <v>22</v>
      </c>
    </row>
    <row r="745" spans="1:5" ht="12.75">
      <c r="A745" s="27" t="s">
        <v>48</v>
      </c>
      <c r="E745" s="28" t="s">
        <v>1054</v>
      </c>
    </row>
    <row r="746" spans="1:5" ht="12.75">
      <c r="A746" s="31" t="s">
        <v>50</v>
      </c>
      <c r="E746" s="30" t="s">
        <v>993</v>
      </c>
    </row>
    <row r="747" spans="1:16" ht="12.75">
      <c r="A747" s="17" t="s">
        <v>283</v>
      </c>
      <c r="B747" s="21" t="s">
        <v>1048</v>
      </c>
      <c r="C747" s="21" t="s">
        <v>1044</v>
      </c>
      <c r="D747" s="17" t="s">
        <v>23</v>
      </c>
      <c r="E747" s="22" t="s">
        <v>1045</v>
      </c>
      <c r="F747" s="23" t="s">
        <v>591</v>
      </c>
      <c r="G747" s="24">
        <v>3</v>
      </c>
      <c r="H747" s="25">
        <v>0</v>
      </c>
      <c r="I747" s="26">
        <f>ROUND(ROUND(H747,2)*ROUND(G747,3),2)</f>
        <v>0</v>
      </c>
      <c r="O747">
        <f>(I747*21)/100</f>
        <v>0</v>
      </c>
      <c r="P747" t="s">
        <v>22</v>
      </c>
    </row>
    <row r="748" spans="1:5" ht="12.75">
      <c r="A748" s="27" t="s">
        <v>48</v>
      </c>
      <c r="E748" s="28" t="s">
        <v>1046</v>
      </c>
    </row>
    <row r="749" spans="1:5" ht="12.75">
      <c r="A749" s="31" t="s">
        <v>50</v>
      </c>
      <c r="E749" s="30" t="s">
        <v>993</v>
      </c>
    </row>
    <row r="750" spans="1:16" ht="12.75">
      <c r="A750" s="17" t="s">
        <v>44</v>
      </c>
      <c r="B750" s="21" t="s">
        <v>1055</v>
      </c>
      <c r="C750" s="21" t="s">
        <v>1056</v>
      </c>
      <c r="D750" s="17" t="s">
        <v>23</v>
      </c>
      <c r="E750" s="22" t="s">
        <v>1057</v>
      </c>
      <c r="F750" s="23" t="s">
        <v>591</v>
      </c>
      <c r="G750" s="24">
        <v>9</v>
      </c>
      <c r="H750" s="25">
        <v>0</v>
      </c>
      <c r="I750" s="26">
        <f>ROUND(ROUND(H750,2)*ROUND(G750,3),2)</f>
        <v>0</v>
      </c>
      <c r="O750">
        <f>(I750*21)/100</f>
        <v>0</v>
      </c>
      <c r="P750" t="s">
        <v>22</v>
      </c>
    </row>
    <row r="751" spans="1:5" ht="25.5">
      <c r="A751" s="27" t="s">
        <v>48</v>
      </c>
      <c r="E751" s="28" t="s">
        <v>1058</v>
      </c>
    </row>
    <row r="752" spans="1:5" ht="12.75">
      <c r="A752" s="31" t="s">
        <v>50</v>
      </c>
      <c r="E752" s="30" t="s">
        <v>23</v>
      </c>
    </row>
    <row r="753" spans="1:16" ht="12.75">
      <c r="A753" s="17" t="s">
        <v>283</v>
      </c>
      <c r="B753" s="21" t="s">
        <v>1055</v>
      </c>
      <c r="C753" s="21" t="s">
        <v>1059</v>
      </c>
      <c r="D753" s="17" t="s">
        <v>23</v>
      </c>
      <c r="E753" s="22" t="s">
        <v>1060</v>
      </c>
      <c r="F753" s="23" t="s">
        <v>591</v>
      </c>
      <c r="G753" s="24">
        <v>9</v>
      </c>
      <c r="H753" s="25">
        <v>0</v>
      </c>
      <c r="I753" s="26">
        <f>ROUND(ROUND(H753,2)*ROUND(G753,3),2)</f>
        <v>0</v>
      </c>
      <c r="O753">
        <f>(I753*21)/100</f>
        <v>0</v>
      </c>
      <c r="P753" t="s">
        <v>22</v>
      </c>
    </row>
    <row r="754" spans="1:5" ht="12.75">
      <c r="A754" s="27" t="s">
        <v>48</v>
      </c>
      <c r="E754" s="28" t="s">
        <v>1061</v>
      </c>
    </row>
    <row r="755" spans="1:5" ht="12.75">
      <c r="A755" s="31" t="s">
        <v>50</v>
      </c>
      <c r="E755" s="30" t="s">
        <v>1062</v>
      </c>
    </row>
    <row r="756" spans="1:16" ht="12.75">
      <c r="A756" s="17" t="s">
        <v>44</v>
      </c>
      <c r="B756" s="21" t="s">
        <v>1063</v>
      </c>
      <c r="C756" s="21" t="s">
        <v>1064</v>
      </c>
      <c r="D756" s="17" t="s">
        <v>231</v>
      </c>
      <c r="E756" s="22" t="s">
        <v>1065</v>
      </c>
      <c r="F756" s="23" t="s">
        <v>134</v>
      </c>
      <c r="G756" s="24">
        <v>124.09</v>
      </c>
      <c r="H756" s="25">
        <v>0</v>
      </c>
      <c r="I756" s="26">
        <f>ROUND(ROUND(H756,2)*ROUND(G756,3),2)</f>
        <v>0</v>
      </c>
      <c r="O756">
        <f>(I756*21)/100</f>
        <v>0</v>
      </c>
      <c r="P756" t="s">
        <v>22</v>
      </c>
    </row>
    <row r="757" spans="1:5" ht="12.75">
      <c r="A757" s="27" t="s">
        <v>48</v>
      </c>
      <c r="E757" s="28" t="s">
        <v>1066</v>
      </c>
    </row>
    <row r="758" spans="1:5" ht="12.75">
      <c r="A758" s="31" t="s">
        <v>50</v>
      </c>
      <c r="E758" s="30" t="s">
        <v>1067</v>
      </c>
    </row>
    <row r="759" spans="1:16" ht="12.75">
      <c r="A759" s="17" t="s">
        <v>44</v>
      </c>
      <c r="B759" s="21" t="s">
        <v>1068</v>
      </c>
      <c r="C759" s="21" t="s">
        <v>1064</v>
      </c>
      <c r="D759" s="17" t="s">
        <v>236</v>
      </c>
      <c r="E759" s="22" t="s">
        <v>1065</v>
      </c>
      <c r="F759" s="23" t="s">
        <v>134</v>
      </c>
      <c r="G759" s="24">
        <v>408</v>
      </c>
      <c r="H759" s="25">
        <v>0</v>
      </c>
      <c r="I759" s="26">
        <f>ROUND(ROUND(H759,2)*ROUND(G759,3),2)</f>
        <v>0</v>
      </c>
      <c r="O759">
        <f>(I759*21)/100</f>
        <v>0</v>
      </c>
      <c r="P759" t="s">
        <v>22</v>
      </c>
    </row>
    <row r="760" spans="1:5" ht="12.75">
      <c r="A760" s="27" t="s">
        <v>48</v>
      </c>
      <c r="E760" s="28" t="s">
        <v>1069</v>
      </c>
    </row>
    <row r="761" spans="1:5" ht="12.75">
      <c r="A761" s="31" t="s">
        <v>50</v>
      </c>
      <c r="E761" s="30" t="s">
        <v>1070</v>
      </c>
    </row>
    <row r="762" spans="1:16" ht="12.75">
      <c r="A762" s="17" t="s">
        <v>44</v>
      </c>
      <c r="B762" s="21" t="s">
        <v>1071</v>
      </c>
      <c r="C762" s="21" t="s">
        <v>1072</v>
      </c>
      <c r="D762" s="17" t="s">
        <v>231</v>
      </c>
      <c r="E762" s="22" t="s">
        <v>1073</v>
      </c>
      <c r="F762" s="23" t="s">
        <v>134</v>
      </c>
      <c r="G762" s="24">
        <v>124.09</v>
      </c>
      <c r="H762" s="25">
        <v>0</v>
      </c>
      <c r="I762" s="26">
        <f>ROUND(ROUND(H762,2)*ROUND(G762,3),2)</f>
        <v>0</v>
      </c>
      <c r="O762">
        <f>(I762*21)/100</f>
        <v>0</v>
      </c>
      <c r="P762" t="s">
        <v>22</v>
      </c>
    </row>
    <row r="763" spans="1:5" ht="38.25">
      <c r="A763" s="27" t="s">
        <v>48</v>
      </c>
      <c r="E763" s="28" t="s">
        <v>1074</v>
      </c>
    </row>
    <row r="764" spans="1:5" ht="12.75">
      <c r="A764" s="31" t="s">
        <v>50</v>
      </c>
      <c r="E764" s="30" t="s">
        <v>1067</v>
      </c>
    </row>
    <row r="765" spans="1:16" ht="12.75">
      <c r="A765" s="17" t="s">
        <v>44</v>
      </c>
      <c r="B765" s="21" t="s">
        <v>1075</v>
      </c>
      <c r="C765" s="21" t="s">
        <v>1072</v>
      </c>
      <c r="D765" s="17" t="s">
        <v>236</v>
      </c>
      <c r="E765" s="22" t="s">
        <v>1073</v>
      </c>
      <c r="F765" s="23" t="s">
        <v>134</v>
      </c>
      <c r="G765" s="24">
        <v>10.89</v>
      </c>
      <c r="H765" s="25">
        <v>0</v>
      </c>
      <c r="I765" s="26">
        <f>ROUND(ROUND(H765,2)*ROUND(G765,3),2)</f>
        <v>0</v>
      </c>
      <c r="O765">
        <f>(I765*21)/100</f>
        <v>0</v>
      </c>
      <c r="P765" t="s">
        <v>22</v>
      </c>
    </row>
    <row r="766" spans="1:5" ht="25.5">
      <c r="A766" s="27" t="s">
        <v>48</v>
      </c>
      <c r="E766" s="28" t="s">
        <v>1076</v>
      </c>
    </row>
    <row r="767" spans="1:5" ht="12.75">
      <c r="A767" s="31" t="s">
        <v>50</v>
      </c>
      <c r="E767" s="30" t="s">
        <v>1077</v>
      </c>
    </row>
    <row r="768" spans="1:16" ht="12.75">
      <c r="A768" s="17" t="s">
        <v>44</v>
      </c>
      <c r="B768" s="21" t="s">
        <v>1078</v>
      </c>
      <c r="C768" s="21" t="s">
        <v>1079</v>
      </c>
      <c r="D768" s="17" t="s">
        <v>23</v>
      </c>
      <c r="E768" s="22" t="s">
        <v>1080</v>
      </c>
      <c r="F768" s="23" t="s">
        <v>134</v>
      </c>
      <c r="G768" s="24">
        <v>400.19</v>
      </c>
      <c r="H768" s="25">
        <v>0</v>
      </c>
      <c r="I768" s="26">
        <f>ROUND(ROUND(H768,2)*ROUND(G768,3),2)</f>
        <v>0</v>
      </c>
      <c r="O768">
        <f>(I768*21)/100</f>
        <v>0</v>
      </c>
      <c r="P768" t="s">
        <v>22</v>
      </c>
    </row>
    <row r="769" spans="1:5" ht="25.5">
      <c r="A769" s="27" t="s">
        <v>48</v>
      </c>
      <c r="E769" s="28" t="s">
        <v>1081</v>
      </c>
    </row>
    <row r="770" spans="1:5" ht="12.75">
      <c r="A770" s="31" t="s">
        <v>50</v>
      </c>
      <c r="E770" s="30" t="s">
        <v>1082</v>
      </c>
    </row>
    <row r="771" spans="1:16" ht="12.75">
      <c r="A771" s="17" t="s">
        <v>44</v>
      </c>
      <c r="B771" s="21" t="s">
        <v>1083</v>
      </c>
      <c r="C771" s="21" t="s">
        <v>1084</v>
      </c>
      <c r="D771" s="17" t="s">
        <v>231</v>
      </c>
      <c r="E771" s="22" t="s">
        <v>1085</v>
      </c>
      <c r="F771" s="23" t="s">
        <v>134</v>
      </c>
      <c r="G771" s="24">
        <v>411.08</v>
      </c>
      <c r="H771" s="25">
        <v>0</v>
      </c>
      <c r="I771" s="26">
        <f>ROUND(ROUND(H771,2)*ROUND(G771,3),2)</f>
        <v>0</v>
      </c>
      <c r="O771">
        <f>(I771*21)/100</f>
        <v>0</v>
      </c>
      <c r="P771" t="s">
        <v>22</v>
      </c>
    </row>
    <row r="772" spans="1:5" ht="25.5">
      <c r="A772" s="27" t="s">
        <v>48</v>
      </c>
      <c r="E772" s="28" t="s">
        <v>1086</v>
      </c>
    </row>
    <row r="773" spans="1:5" ht="25.5">
      <c r="A773" s="31" t="s">
        <v>50</v>
      </c>
      <c r="E773" s="30" t="s">
        <v>1087</v>
      </c>
    </row>
    <row r="774" spans="1:16" ht="12.75">
      <c r="A774" s="17" t="s">
        <v>44</v>
      </c>
      <c r="B774" s="21" t="s">
        <v>1088</v>
      </c>
      <c r="C774" s="21" t="s">
        <v>1084</v>
      </c>
      <c r="D774" s="17" t="s">
        <v>236</v>
      </c>
      <c r="E774" s="22" t="s">
        <v>1085</v>
      </c>
      <c r="F774" s="23" t="s">
        <v>134</v>
      </c>
      <c r="G774" s="24">
        <v>22</v>
      </c>
      <c r="H774" s="25">
        <v>0</v>
      </c>
      <c r="I774" s="26">
        <f>ROUND(ROUND(H774,2)*ROUND(G774,3),2)</f>
        <v>0</v>
      </c>
      <c r="O774">
        <f>(I774*21)/100</f>
        <v>0</v>
      </c>
      <c r="P774" t="s">
        <v>22</v>
      </c>
    </row>
    <row r="775" spans="1:5" ht="25.5">
      <c r="A775" s="27" t="s">
        <v>48</v>
      </c>
      <c r="E775" s="28" t="s">
        <v>1089</v>
      </c>
    </row>
    <row r="776" spans="1:5" ht="12.75">
      <c r="A776" s="31" t="s">
        <v>50</v>
      </c>
      <c r="E776" s="30" t="s">
        <v>23</v>
      </c>
    </row>
    <row r="777" spans="1:16" ht="12.75">
      <c r="A777" s="17" t="s">
        <v>44</v>
      </c>
      <c r="B777" s="21" t="s">
        <v>1090</v>
      </c>
      <c r="C777" s="21" t="s">
        <v>1084</v>
      </c>
      <c r="D777" s="17" t="s">
        <v>292</v>
      </c>
      <c r="E777" s="22" t="s">
        <v>1085</v>
      </c>
      <c r="F777" s="23" t="s">
        <v>134</v>
      </c>
      <c r="G777" s="24">
        <v>36.87</v>
      </c>
      <c r="H777" s="25">
        <v>0</v>
      </c>
      <c r="I777" s="26">
        <f>ROUND(ROUND(H777,2)*ROUND(G777,3),2)</f>
        <v>0</v>
      </c>
      <c r="O777">
        <f>(I777*21)/100</f>
        <v>0</v>
      </c>
      <c r="P777" t="s">
        <v>22</v>
      </c>
    </row>
    <row r="778" spans="1:5" ht="25.5">
      <c r="A778" s="27" t="s">
        <v>48</v>
      </c>
      <c r="E778" s="28" t="s">
        <v>1091</v>
      </c>
    </row>
    <row r="779" spans="1:5" ht="12.75">
      <c r="A779" s="31" t="s">
        <v>50</v>
      </c>
      <c r="E779" s="30" t="s">
        <v>23</v>
      </c>
    </row>
    <row r="780" spans="1:16" ht="12.75">
      <c r="A780" s="17" t="s">
        <v>44</v>
      </c>
      <c r="B780" s="21" t="s">
        <v>1092</v>
      </c>
      <c r="C780" s="21" t="s">
        <v>1093</v>
      </c>
      <c r="D780" s="17" t="s">
        <v>23</v>
      </c>
      <c r="E780" s="22" t="s">
        <v>1094</v>
      </c>
      <c r="F780" s="23" t="s">
        <v>134</v>
      </c>
      <c r="G780" s="24">
        <v>87.84</v>
      </c>
      <c r="H780" s="25">
        <v>0</v>
      </c>
      <c r="I780" s="26">
        <f>ROUND(ROUND(H780,2)*ROUND(G780,3),2)</f>
        <v>0</v>
      </c>
      <c r="O780">
        <f>(I780*21)/100</f>
        <v>0</v>
      </c>
      <c r="P780" t="s">
        <v>22</v>
      </c>
    </row>
    <row r="781" spans="1:5" ht="38.25">
      <c r="A781" s="27" t="s">
        <v>48</v>
      </c>
      <c r="E781" s="28" t="s">
        <v>1095</v>
      </c>
    </row>
    <row r="782" spans="1:5" ht="12.75">
      <c r="A782" s="31" t="s">
        <v>50</v>
      </c>
      <c r="E782" s="30" t="s">
        <v>1096</v>
      </c>
    </row>
    <row r="783" spans="1:16" ht="12.75">
      <c r="A783" s="17" t="s">
        <v>44</v>
      </c>
      <c r="B783" s="21" t="s">
        <v>1097</v>
      </c>
      <c r="C783" s="21" t="s">
        <v>1098</v>
      </c>
      <c r="D783" s="17" t="s">
        <v>23</v>
      </c>
      <c r="E783" s="22" t="s">
        <v>1099</v>
      </c>
      <c r="F783" s="23" t="s">
        <v>134</v>
      </c>
      <c r="G783" s="24">
        <v>87.84</v>
      </c>
      <c r="H783" s="25">
        <v>0</v>
      </c>
      <c r="I783" s="26">
        <f>ROUND(ROUND(H783,2)*ROUND(G783,3),2)</f>
        <v>0</v>
      </c>
      <c r="O783">
        <f>(I783*21)/100</f>
        <v>0</v>
      </c>
      <c r="P783" t="s">
        <v>22</v>
      </c>
    </row>
    <row r="784" spans="1:5" ht="25.5">
      <c r="A784" s="27" t="s">
        <v>48</v>
      </c>
      <c r="E784" s="28" t="s">
        <v>1100</v>
      </c>
    </row>
    <row r="785" spans="1:5" ht="12.75">
      <c r="A785" s="31" t="s">
        <v>50</v>
      </c>
      <c r="E785" s="30" t="s">
        <v>1096</v>
      </c>
    </row>
    <row r="786" spans="1:16" ht="25.5">
      <c r="A786" s="17" t="s">
        <v>44</v>
      </c>
      <c r="B786" s="21" t="s">
        <v>1101</v>
      </c>
      <c r="C786" s="21" t="s">
        <v>1102</v>
      </c>
      <c r="D786" s="17" t="s">
        <v>23</v>
      </c>
      <c r="E786" s="22" t="s">
        <v>1103</v>
      </c>
      <c r="F786" s="23" t="s">
        <v>591</v>
      </c>
      <c r="G786" s="24">
        <v>1</v>
      </c>
      <c r="H786" s="25">
        <v>0</v>
      </c>
      <c r="I786" s="26">
        <f>ROUND(ROUND(H786,2)*ROUND(G786,3),2)</f>
        <v>0</v>
      </c>
      <c r="O786">
        <f>(I786*21)/100</f>
        <v>0</v>
      </c>
      <c r="P786" t="s">
        <v>22</v>
      </c>
    </row>
    <row r="787" spans="1:5" ht="25.5">
      <c r="A787" s="27" t="s">
        <v>48</v>
      </c>
      <c r="E787" s="28" t="s">
        <v>1104</v>
      </c>
    </row>
    <row r="788" spans="1:5" ht="12.75">
      <c r="A788" s="31" t="s">
        <v>50</v>
      </c>
      <c r="E788" s="30" t="s">
        <v>23</v>
      </c>
    </row>
    <row r="789" spans="1:16" ht="12.75">
      <c r="A789" s="17" t="s">
        <v>283</v>
      </c>
      <c r="B789" s="21" t="s">
        <v>1101</v>
      </c>
      <c r="C789" s="21" t="s">
        <v>1105</v>
      </c>
      <c r="D789" s="17" t="s">
        <v>23</v>
      </c>
      <c r="E789" s="22" t="s">
        <v>1106</v>
      </c>
      <c r="F789" s="23" t="s">
        <v>591</v>
      </c>
      <c r="G789" s="24">
        <v>1</v>
      </c>
      <c r="H789" s="25">
        <v>0</v>
      </c>
      <c r="I789" s="26">
        <f>ROUND(ROUND(H789,2)*ROUND(G789,3),2)</f>
        <v>0</v>
      </c>
      <c r="O789">
        <f>(I789*21)/100</f>
        <v>0</v>
      </c>
      <c r="P789" t="s">
        <v>22</v>
      </c>
    </row>
    <row r="790" spans="1:5" ht="12.75">
      <c r="A790" s="27" t="s">
        <v>48</v>
      </c>
      <c r="E790" s="28" t="s">
        <v>1107</v>
      </c>
    </row>
    <row r="791" spans="1:5" ht="12.75">
      <c r="A791" s="31" t="s">
        <v>50</v>
      </c>
      <c r="E791" s="30" t="s">
        <v>23</v>
      </c>
    </row>
    <row r="792" spans="1:16" ht="12.75">
      <c r="A792" s="17" t="s">
        <v>44</v>
      </c>
      <c r="B792" s="21" t="s">
        <v>1108</v>
      </c>
      <c r="C792" s="21" t="s">
        <v>1109</v>
      </c>
      <c r="D792" s="17" t="s">
        <v>23</v>
      </c>
      <c r="E792" s="22" t="s">
        <v>1110</v>
      </c>
      <c r="F792" s="23" t="s">
        <v>591</v>
      </c>
      <c r="G792" s="24">
        <v>43</v>
      </c>
      <c r="H792" s="25">
        <v>0</v>
      </c>
      <c r="I792" s="26">
        <f>ROUND(ROUND(H792,2)*ROUND(G792,3),2)</f>
        <v>0</v>
      </c>
      <c r="O792">
        <f>(I792*21)/100</f>
        <v>0</v>
      </c>
      <c r="P792" t="s">
        <v>22</v>
      </c>
    </row>
    <row r="793" spans="1:5" ht="25.5">
      <c r="A793" s="27" t="s">
        <v>48</v>
      </c>
      <c r="E793" s="28" t="s">
        <v>1111</v>
      </c>
    </row>
    <row r="794" spans="1:5" ht="12.75">
      <c r="A794" s="31" t="s">
        <v>50</v>
      </c>
      <c r="E794" s="30" t="s">
        <v>23</v>
      </c>
    </row>
    <row r="795" spans="1:16" ht="12.75">
      <c r="A795" s="17" t="s">
        <v>283</v>
      </c>
      <c r="B795" s="21" t="s">
        <v>1108</v>
      </c>
      <c r="C795" s="21" t="s">
        <v>1112</v>
      </c>
      <c r="D795" s="17" t="s">
        <v>23</v>
      </c>
      <c r="E795" s="22" t="s">
        <v>1113</v>
      </c>
      <c r="F795" s="23" t="s">
        <v>591</v>
      </c>
      <c r="G795" s="24">
        <v>43</v>
      </c>
      <c r="H795" s="25">
        <v>0</v>
      </c>
      <c r="I795" s="26">
        <f>ROUND(ROUND(H795,2)*ROUND(G795,3),2)</f>
        <v>0</v>
      </c>
      <c r="O795">
        <f>(I795*21)/100</f>
        <v>0</v>
      </c>
      <c r="P795" t="s">
        <v>22</v>
      </c>
    </row>
    <row r="796" spans="1:5" ht="12.75">
      <c r="A796" s="27" t="s">
        <v>48</v>
      </c>
      <c r="E796" s="28" t="s">
        <v>1114</v>
      </c>
    </row>
    <row r="797" spans="1:5" ht="12.75">
      <c r="A797" s="31" t="s">
        <v>50</v>
      </c>
      <c r="E797" s="30" t="s">
        <v>1115</v>
      </c>
    </row>
    <row r="798" spans="1:16" ht="12.75">
      <c r="A798" s="17" t="s">
        <v>44</v>
      </c>
      <c r="B798" s="21" t="s">
        <v>1116</v>
      </c>
      <c r="C798" s="21" t="s">
        <v>1117</v>
      </c>
      <c r="D798" s="17" t="s">
        <v>23</v>
      </c>
      <c r="E798" s="22" t="s">
        <v>1118</v>
      </c>
      <c r="F798" s="23" t="s">
        <v>591</v>
      </c>
      <c r="G798" s="24">
        <v>11</v>
      </c>
      <c r="H798" s="25">
        <v>0</v>
      </c>
      <c r="I798" s="26">
        <f>ROUND(ROUND(H798,2)*ROUND(G798,3),2)</f>
        <v>0</v>
      </c>
      <c r="O798">
        <f>(I798*21)/100</f>
        <v>0</v>
      </c>
      <c r="P798" t="s">
        <v>22</v>
      </c>
    </row>
    <row r="799" spans="1:5" ht="25.5">
      <c r="A799" s="27" t="s">
        <v>48</v>
      </c>
      <c r="E799" s="28" t="s">
        <v>1119</v>
      </c>
    </row>
    <row r="800" spans="1:5" ht="12.75">
      <c r="A800" s="31" t="s">
        <v>50</v>
      </c>
      <c r="E800" s="30" t="s">
        <v>23</v>
      </c>
    </row>
    <row r="801" spans="1:16" ht="12.75">
      <c r="A801" s="17" t="s">
        <v>283</v>
      </c>
      <c r="B801" s="21" t="s">
        <v>1116</v>
      </c>
      <c r="C801" s="21" t="s">
        <v>1120</v>
      </c>
      <c r="D801" s="17" t="s">
        <v>23</v>
      </c>
      <c r="E801" s="22" t="s">
        <v>1121</v>
      </c>
      <c r="F801" s="23" t="s">
        <v>591</v>
      </c>
      <c r="G801" s="24">
        <v>11</v>
      </c>
      <c r="H801" s="25">
        <v>0</v>
      </c>
      <c r="I801" s="26">
        <f>ROUND(ROUND(H801,2)*ROUND(G801,3),2)</f>
        <v>0</v>
      </c>
      <c r="O801">
        <f>(I801*21)/100</f>
        <v>0</v>
      </c>
      <c r="P801" t="s">
        <v>22</v>
      </c>
    </row>
    <row r="802" spans="1:5" ht="12.75">
      <c r="A802" s="27" t="s">
        <v>48</v>
      </c>
      <c r="E802" s="28" t="s">
        <v>1122</v>
      </c>
    </row>
    <row r="803" spans="1:5" ht="12.75">
      <c r="A803" s="31" t="s">
        <v>50</v>
      </c>
      <c r="E803" s="30" t="s">
        <v>1123</v>
      </c>
    </row>
    <row r="804" spans="1:16" ht="12.75">
      <c r="A804" s="17" t="s">
        <v>44</v>
      </c>
      <c r="B804" s="21" t="s">
        <v>1124</v>
      </c>
      <c r="C804" s="21" t="s">
        <v>1125</v>
      </c>
      <c r="D804" s="17" t="s">
        <v>23</v>
      </c>
      <c r="E804" s="22" t="s">
        <v>1126</v>
      </c>
      <c r="F804" s="23" t="s">
        <v>591</v>
      </c>
      <c r="G804" s="24">
        <v>3</v>
      </c>
      <c r="H804" s="25">
        <v>0</v>
      </c>
      <c r="I804" s="26">
        <f>ROUND(ROUND(H804,2)*ROUND(G804,3),2)</f>
        <v>0</v>
      </c>
      <c r="O804">
        <f>(I804*21)/100</f>
        <v>0</v>
      </c>
      <c r="P804" t="s">
        <v>22</v>
      </c>
    </row>
    <row r="805" spans="1:5" ht="25.5">
      <c r="A805" s="27" t="s">
        <v>48</v>
      </c>
      <c r="E805" s="28" t="s">
        <v>1127</v>
      </c>
    </row>
    <row r="806" spans="1:5" ht="12.75">
      <c r="A806" s="31" t="s">
        <v>50</v>
      </c>
      <c r="E806" s="30" t="s">
        <v>828</v>
      </c>
    </row>
    <row r="807" spans="1:16" ht="12.75">
      <c r="A807" s="17" t="s">
        <v>283</v>
      </c>
      <c r="B807" s="21" t="s">
        <v>1124</v>
      </c>
      <c r="C807" s="21" t="s">
        <v>1128</v>
      </c>
      <c r="D807" s="17" t="s">
        <v>231</v>
      </c>
      <c r="E807" s="22" t="s">
        <v>1129</v>
      </c>
      <c r="F807" s="23" t="s">
        <v>591</v>
      </c>
      <c r="G807" s="24">
        <v>2</v>
      </c>
      <c r="H807" s="25">
        <v>0</v>
      </c>
      <c r="I807" s="26">
        <f>ROUND(ROUND(H807,2)*ROUND(G807,3),2)</f>
        <v>0</v>
      </c>
      <c r="O807">
        <f>(I807*21)/100</f>
        <v>0</v>
      </c>
      <c r="P807" t="s">
        <v>22</v>
      </c>
    </row>
    <row r="808" spans="1:5" ht="12.75">
      <c r="A808" s="27" t="s">
        <v>48</v>
      </c>
      <c r="E808" s="28" t="s">
        <v>1122</v>
      </c>
    </row>
    <row r="809" spans="1:5" ht="12.75">
      <c r="A809" s="31" t="s">
        <v>50</v>
      </c>
      <c r="E809" s="30" t="s">
        <v>1130</v>
      </c>
    </row>
    <row r="810" spans="1:16" ht="12.75">
      <c r="A810" s="17" t="s">
        <v>283</v>
      </c>
      <c r="B810" s="21" t="s">
        <v>1124</v>
      </c>
      <c r="C810" s="21" t="s">
        <v>1128</v>
      </c>
      <c r="D810" s="17" t="s">
        <v>236</v>
      </c>
      <c r="E810" s="22" t="s">
        <v>1129</v>
      </c>
      <c r="F810" s="23" t="s">
        <v>591</v>
      </c>
      <c r="G810" s="24">
        <v>1</v>
      </c>
      <c r="H810" s="25">
        <v>0</v>
      </c>
      <c r="I810" s="26">
        <f>ROUND(ROUND(H810,2)*ROUND(G810,3),2)</f>
        <v>0</v>
      </c>
      <c r="O810">
        <f>(I810*21)/100</f>
        <v>0</v>
      </c>
      <c r="P810" t="s">
        <v>22</v>
      </c>
    </row>
    <row r="811" spans="1:5" ht="12.75">
      <c r="A811" s="27" t="s">
        <v>48</v>
      </c>
      <c r="E811" s="28" t="s">
        <v>1131</v>
      </c>
    </row>
    <row r="812" spans="1:5" ht="12.75">
      <c r="A812" s="31" t="s">
        <v>50</v>
      </c>
      <c r="E812" s="30" t="s">
        <v>601</v>
      </c>
    </row>
    <row r="813" spans="1:16" ht="12.75">
      <c r="A813" s="17" t="s">
        <v>44</v>
      </c>
      <c r="B813" s="21" t="s">
        <v>1132</v>
      </c>
      <c r="C813" s="21" t="s">
        <v>1133</v>
      </c>
      <c r="D813" s="17" t="s">
        <v>23</v>
      </c>
      <c r="E813" s="22" t="s">
        <v>1134</v>
      </c>
      <c r="F813" s="23" t="s">
        <v>591</v>
      </c>
      <c r="G813" s="24">
        <v>7</v>
      </c>
      <c r="H813" s="25">
        <v>0</v>
      </c>
      <c r="I813" s="26">
        <f>ROUND(ROUND(H813,2)*ROUND(G813,3),2)</f>
        <v>0</v>
      </c>
      <c r="O813">
        <f>(I813*21)/100</f>
        <v>0</v>
      </c>
      <c r="P813" t="s">
        <v>22</v>
      </c>
    </row>
    <row r="814" spans="1:5" ht="38.25">
      <c r="A814" s="27" t="s">
        <v>48</v>
      </c>
      <c r="E814" s="28" t="s">
        <v>1135</v>
      </c>
    </row>
    <row r="815" spans="1:5" ht="12.75">
      <c r="A815" s="31" t="s">
        <v>50</v>
      </c>
      <c r="E815" s="30" t="s">
        <v>23</v>
      </c>
    </row>
    <row r="816" spans="1:16" ht="25.5">
      <c r="A816" s="17" t="s">
        <v>44</v>
      </c>
      <c r="B816" s="21" t="s">
        <v>1136</v>
      </c>
      <c r="C816" s="21" t="s">
        <v>1137</v>
      </c>
      <c r="D816" s="17" t="s">
        <v>23</v>
      </c>
      <c r="E816" s="22" t="s">
        <v>1138</v>
      </c>
      <c r="F816" s="23" t="s">
        <v>156</v>
      </c>
      <c r="G816" s="24">
        <v>1.479</v>
      </c>
      <c r="H816" s="25">
        <v>0</v>
      </c>
      <c r="I816" s="26">
        <f>ROUND(ROUND(H816,2)*ROUND(G816,3),2)</f>
        <v>0</v>
      </c>
      <c r="O816">
        <f>(I816*21)/100</f>
        <v>0</v>
      </c>
      <c r="P816" t="s">
        <v>22</v>
      </c>
    </row>
    <row r="817" spans="1:5" ht="38.25">
      <c r="A817" s="27" t="s">
        <v>48</v>
      </c>
      <c r="E817" s="28" t="s">
        <v>1139</v>
      </c>
    </row>
    <row r="818" spans="1:5" ht="12.75">
      <c r="A818" s="31" t="s">
        <v>50</v>
      </c>
      <c r="E818" s="30" t="s">
        <v>1140</v>
      </c>
    </row>
    <row r="819" spans="1:16" ht="12.75">
      <c r="A819" s="17" t="s">
        <v>44</v>
      </c>
      <c r="B819" s="21" t="s">
        <v>1141</v>
      </c>
      <c r="C819" s="21" t="s">
        <v>1142</v>
      </c>
      <c r="D819" s="17" t="s">
        <v>23</v>
      </c>
      <c r="E819" s="22" t="s">
        <v>1143</v>
      </c>
      <c r="F819" s="23" t="s">
        <v>134</v>
      </c>
      <c r="G819" s="24">
        <v>582.47</v>
      </c>
      <c r="H819" s="25">
        <v>0</v>
      </c>
      <c r="I819" s="26">
        <f>ROUND(ROUND(H819,2)*ROUND(G819,3),2)</f>
        <v>0</v>
      </c>
      <c r="O819">
        <f>(I819*21)/100</f>
        <v>0</v>
      </c>
      <c r="P819" t="s">
        <v>22</v>
      </c>
    </row>
    <row r="820" spans="1:5" ht="25.5">
      <c r="A820" s="27" t="s">
        <v>48</v>
      </c>
      <c r="E820" s="28" t="s">
        <v>1144</v>
      </c>
    </row>
    <row r="821" spans="1:5" ht="38.25">
      <c r="A821" s="31" t="s">
        <v>50</v>
      </c>
      <c r="E821" s="30" t="s">
        <v>1145</v>
      </c>
    </row>
    <row r="822" spans="1:16" ht="12.75">
      <c r="A822" s="17" t="s">
        <v>44</v>
      </c>
      <c r="B822" s="21" t="s">
        <v>1146</v>
      </c>
      <c r="C822" s="21" t="s">
        <v>1147</v>
      </c>
      <c r="D822" s="17" t="s">
        <v>23</v>
      </c>
      <c r="E822" s="22" t="s">
        <v>1148</v>
      </c>
      <c r="F822" s="23" t="s">
        <v>591</v>
      </c>
      <c r="G822" s="24">
        <v>9</v>
      </c>
      <c r="H822" s="25">
        <v>0</v>
      </c>
      <c r="I822" s="26">
        <f>ROUND(ROUND(H822,2)*ROUND(G822,3),2)</f>
        <v>0</v>
      </c>
      <c r="O822">
        <f>(I822*21)/100</f>
        <v>0</v>
      </c>
      <c r="P822" t="s">
        <v>22</v>
      </c>
    </row>
    <row r="823" spans="1:5" ht="51">
      <c r="A823" s="27" t="s">
        <v>48</v>
      </c>
      <c r="E823" s="28" t="s">
        <v>1149</v>
      </c>
    </row>
    <row r="824" spans="1:5" ht="12.75">
      <c r="A824" s="31" t="s">
        <v>50</v>
      </c>
      <c r="E824" s="30" t="s">
        <v>1150</v>
      </c>
    </row>
    <row r="825" spans="1:16" ht="12.75">
      <c r="A825" s="17" t="s">
        <v>44</v>
      </c>
      <c r="B825" s="21" t="s">
        <v>1151</v>
      </c>
      <c r="C825" s="21" t="s">
        <v>1152</v>
      </c>
      <c r="D825" s="17" t="s">
        <v>23</v>
      </c>
      <c r="E825" s="22" t="s">
        <v>1153</v>
      </c>
      <c r="F825" s="23" t="s">
        <v>591</v>
      </c>
      <c r="G825" s="24">
        <v>2</v>
      </c>
      <c r="H825" s="25">
        <v>0</v>
      </c>
      <c r="I825" s="26">
        <f>ROUND(ROUND(H825,2)*ROUND(G825,3),2)</f>
        <v>0</v>
      </c>
      <c r="O825">
        <f>(I825*21)/100</f>
        <v>0</v>
      </c>
      <c r="P825" t="s">
        <v>22</v>
      </c>
    </row>
    <row r="826" spans="1:5" ht="38.25">
      <c r="A826" s="27" t="s">
        <v>48</v>
      </c>
      <c r="E826" s="28" t="s">
        <v>1154</v>
      </c>
    </row>
    <row r="827" spans="1:5" ht="12.75">
      <c r="A827" s="31" t="s">
        <v>50</v>
      </c>
      <c r="E827" s="30" t="s">
        <v>938</v>
      </c>
    </row>
    <row r="828" spans="1:16" ht="12.75">
      <c r="A828" s="17" t="s">
        <v>44</v>
      </c>
      <c r="B828" s="21" t="s">
        <v>1155</v>
      </c>
      <c r="C828" s="21" t="s">
        <v>1156</v>
      </c>
      <c r="D828" s="17" t="s">
        <v>23</v>
      </c>
      <c r="E828" s="22" t="s">
        <v>1157</v>
      </c>
      <c r="F828" s="23" t="s">
        <v>591</v>
      </c>
      <c r="G828" s="24">
        <v>2</v>
      </c>
      <c r="H828" s="25">
        <v>0</v>
      </c>
      <c r="I828" s="26">
        <f>ROUND(ROUND(H828,2)*ROUND(G828,3),2)</f>
        <v>0</v>
      </c>
      <c r="O828">
        <f>(I828*21)/100</f>
        <v>0</v>
      </c>
      <c r="P828" t="s">
        <v>22</v>
      </c>
    </row>
    <row r="829" spans="1:5" ht="38.25">
      <c r="A829" s="27" t="s">
        <v>48</v>
      </c>
      <c r="E829" s="28" t="s">
        <v>1158</v>
      </c>
    </row>
    <row r="830" spans="1:5" ht="12.75">
      <c r="A830" s="31" t="s">
        <v>50</v>
      </c>
      <c r="E830" s="30" t="s">
        <v>611</v>
      </c>
    </row>
    <row r="831" spans="1:16" ht="12.75">
      <c r="A831" s="17" t="s">
        <v>44</v>
      </c>
      <c r="B831" s="21" t="s">
        <v>1159</v>
      </c>
      <c r="C831" s="21" t="s">
        <v>1160</v>
      </c>
      <c r="D831" s="17" t="s">
        <v>23</v>
      </c>
      <c r="E831" s="22" t="s">
        <v>1161</v>
      </c>
      <c r="F831" s="23" t="s">
        <v>134</v>
      </c>
      <c r="G831" s="24">
        <v>11.4</v>
      </c>
      <c r="H831" s="25">
        <v>0</v>
      </c>
      <c r="I831" s="26">
        <f>ROUND(ROUND(H831,2)*ROUND(G831,3),2)</f>
        <v>0</v>
      </c>
      <c r="O831">
        <f>(I831*21)/100</f>
        <v>0</v>
      </c>
      <c r="P831" t="s">
        <v>22</v>
      </c>
    </row>
    <row r="832" spans="1:5" ht="25.5">
      <c r="A832" s="27" t="s">
        <v>48</v>
      </c>
      <c r="E832" s="28" t="s">
        <v>1162</v>
      </c>
    </row>
    <row r="833" spans="1:5" ht="12.75">
      <c r="A833" s="31" t="s">
        <v>50</v>
      </c>
      <c r="E833" s="30" t="s">
        <v>23</v>
      </c>
    </row>
    <row r="834" spans="1:16" ht="12.75">
      <c r="A834" s="17" t="s">
        <v>283</v>
      </c>
      <c r="B834" s="21" t="s">
        <v>1159</v>
      </c>
      <c r="C834" s="21" t="s">
        <v>1163</v>
      </c>
      <c r="D834" s="17" t="s">
        <v>23</v>
      </c>
      <c r="E834" s="22" t="s">
        <v>1164</v>
      </c>
      <c r="F834" s="23" t="s">
        <v>134</v>
      </c>
      <c r="G834" s="24">
        <v>11.4</v>
      </c>
      <c r="H834" s="25">
        <v>0</v>
      </c>
      <c r="I834" s="26">
        <f>ROUND(ROUND(H834,2)*ROUND(G834,3),2)</f>
        <v>0</v>
      </c>
      <c r="O834">
        <f>(I834*21)/100</f>
        <v>0</v>
      </c>
      <c r="P834" t="s">
        <v>22</v>
      </c>
    </row>
    <row r="835" spans="1:5" ht="12.75">
      <c r="A835" s="27" t="s">
        <v>48</v>
      </c>
      <c r="E835" s="28" t="s">
        <v>23</v>
      </c>
    </row>
    <row r="836" spans="1:5" ht="12.75">
      <c r="A836" s="31" t="s">
        <v>50</v>
      </c>
      <c r="E836" s="30" t="s">
        <v>1165</v>
      </c>
    </row>
    <row r="837" spans="1:16" ht="12.75">
      <c r="A837" s="17" t="s">
        <v>44</v>
      </c>
      <c r="B837" s="21" t="s">
        <v>1166</v>
      </c>
      <c r="C837" s="21" t="s">
        <v>1167</v>
      </c>
      <c r="D837" s="17" t="s">
        <v>23</v>
      </c>
      <c r="E837" s="22" t="s">
        <v>1168</v>
      </c>
      <c r="F837" s="23" t="s">
        <v>134</v>
      </c>
      <c r="G837" s="24">
        <v>37.87</v>
      </c>
      <c r="H837" s="25">
        <v>0</v>
      </c>
      <c r="I837" s="26">
        <f>ROUND(ROUND(H837,2)*ROUND(G837,3),2)</f>
        <v>0</v>
      </c>
      <c r="O837">
        <f>(I837*21)/100</f>
        <v>0</v>
      </c>
      <c r="P837" t="s">
        <v>22</v>
      </c>
    </row>
    <row r="838" spans="1:5" ht="51">
      <c r="A838" s="27" t="s">
        <v>48</v>
      </c>
      <c r="E838" s="28" t="s">
        <v>1169</v>
      </c>
    </row>
    <row r="839" spans="1:5" ht="12.75">
      <c r="A839" s="31" t="s">
        <v>50</v>
      </c>
      <c r="E839" s="30" t="s">
        <v>1170</v>
      </c>
    </row>
    <row r="840" spans="1:16" ht="12.75">
      <c r="A840" s="17" t="s">
        <v>44</v>
      </c>
      <c r="B840" s="21" t="s">
        <v>1171</v>
      </c>
      <c r="C840" s="21" t="s">
        <v>1172</v>
      </c>
      <c r="D840" s="17" t="s">
        <v>231</v>
      </c>
      <c r="E840" s="22" t="s">
        <v>1173</v>
      </c>
      <c r="F840" s="23" t="s">
        <v>134</v>
      </c>
      <c r="G840" s="24">
        <v>124.09</v>
      </c>
      <c r="H840" s="25">
        <v>0</v>
      </c>
      <c r="I840" s="26">
        <f>ROUND(ROUND(H840,2)*ROUND(G840,3),2)</f>
        <v>0</v>
      </c>
      <c r="O840">
        <f>(I840*21)/100</f>
        <v>0</v>
      </c>
      <c r="P840" t="s">
        <v>22</v>
      </c>
    </row>
    <row r="841" spans="1:5" ht="12.75">
      <c r="A841" s="27" t="s">
        <v>48</v>
      </c>
      <c r="E841" s="28" t="s">
        <v>1174</v>
      </c>
    </row>
    <row r="842" spans="1:5" ht="12.75">
      <c r="A842" s="31" t="s">
        <v>50</v>
      </c>
      <c r="E842" s="30" t="s">
        <v>1067</v>
      </c>
    </row>
    <row r="843" spans="1:16" ht="12.75">
      <c r="A843" s="17" t="s">
        <v>44</v>
      </c>
      <c r="B843" s="21" t="s">
        <v>1175</v>
      </c>
      <c r="C843" s="21" t="s">
        <v>1172</v>
      </c>
      <c r="D843" s="17" t="s">
        <v>236</v>
      </c>
      <c r="E843" s="22" t="s">
        <v>1173</v>
      </c>
      <c r="F843" s="23" t="s">
        <v>134</v>
      </c>
      <c r="G843" s="24">
        <v>10.89</v>
      </c>
      <c r="H843" s="25">
        <v>0</v>
      </c>
      <c r="I843" s="26">
        <f>ROUND(ROUND(H843,2)*ROUND(G843,3),2)</f>
        <v>0</v>
      </c>
      <c r="O843">
        <f>(I843*21)/100</f>
        <v>0</v>
      </c>
      <c r="P843" t="s">
        <v>22</v>
      </c>
    </row>
    <row r="844" spans="1:5" ht="12.75">
      <c r="A844" s="27" t="s">
        <v>48</v>
      </c>
      <c r="E844" s="28" t="s">
        <v>1176</v>
      </c>
    </row>
    <row r="845" spans="1:5" ht="12.75">
      <c r="A845" s="31" t="s">
        <v>50</v>
      </c>
      <c r="E845" s="30" t="s">
        <v>1077</v>
      </c>
    </row>
    <row r="846" spans="1:16" ht="12.75">
      <c r="A846" s="17" t="s">
        <v>44</v>
      </c>
      <c r="B846" s="21" t="s">
        <v>1177</v>
      </c>
      <c r="C846" s="21" t="s">
        <v>1178</v>
      </c>
      <c r="D846" s="17" t="s">
        <v>23</v>
      </c>
      <c r="E846" s="22" t="s">
        <v>1179</v>
      </c>
      <c r="F846" s="23" t="s">
        <v>134</v>
      </c>
      <c r="G846" s="24">
        <v>400.19</v>
      </c>
      <c r="H846" s="25">
        <v>0</v>
      </c>
      <c r="I846" s="26">
        <f>ROUND(ROUND(H846,2)*ROUND(G846,3),2)</f>
        <v>0</v>
      </c>
      <c r="O846">
        <f>(I846*21)/100</f>
        <v>0</v>
      </c>
      <c r="P846" t="s">
        <v>22</v>
      </c>
    </row>
    <row r="847" spans="1:5" ht="12.75">
      <c r="A847" s="27" t="s">
        <v>48</v>
      </c>
      <c r="E847" s="28" t="s">
        <v>1176</v>
      </c>
    </row>
    <row r="848" spans="1:5" ht="12.75">
      <c r="A848" s="31" t="s">
        <v>50</v>
      </c>
      <c r="E848" s="30" t="s">
        <v>1082</v>
      </c>
    </row>
    <row r="849" spans="1:16" ht="12.75">
      <c r="A849" s="17" t="s">
        <v>44</v>
      </c>
      <c r="B849" s="21" t="s">
        <v>1180</v>
      </c>
      <c r="C849" s="21" t="s">
        <v>1181</v>
      </c>
      <c r="D849" s="17" t="s">
        <v>23</v>
      </c>
      <c r="E849" s="22" t="s">
        <v>1182</v>
      </c>
      <c r="F849" s="23" t="s">
        <v>134</v>
      </c>
      <c r="G849" s="24">
        <v>87.84</v>
      </c>
      <c r="H849" s="25">
        <v>0</v>
      </c>
      <c r="I849" s="26">
        <f>ROUND(ROUND(H849,2)*ROUND(G849,3),2)</f>
        <v>0</v>
      </c>
      <c r="O849">
        <f>(I849*21)/100</f>
        <v>0</v>
      </c>
      <c r="P849" t="s">
        <v>22</v>
      </c>
    </row>
    <row r="850" spans="1:5" ht="12.75">
      <c r="A850" s="27" t="s">
        <v>48</v>
      </c>
      <c r="E850" s="28" t="s">
        <v>1176</v>
      </c>
    </row>
    <row r="851" spans="1:5" ht="12.75">
      <c r="A851" s="29" t="s">
        <v>50</v>
      </c>
      <c r="E851" s="30" t="s">
        <v>1096</v>
      </c>
    </row>
    <row r="852" spans="1:18" ht="12.75" customHeight="1">
      <c r="A852" s="5" t="s">
        <v>42</v>
      </c>
      <c r="B852" s="5"/>
      <c r="C852" s="33" t="s">
        <v>39</v>
      </c>
      <c r="D852" s="5"/>
      <c r="E852" s="19" t="s">
        <v>1183</v>
      </c>
      <c r="F852" s="5"/>
      <c r="G852" s="5"/>
      <c r="H852" s="5"/>
      <c r="I852" s="34">
        <f>0+Q852</f>
        <v>0</v>
      </c>
      <c r="O852">
        <f>0+R852</f>
        <v>0</v>
      </c>
      <c r="Q852">
        <f>0+I853+I856+I859+I862+I865+I868+I871+I874+I877+I880+I883+I886+I889+I892+I895+I898+I901+I904+I907+I910+I913+I916</f>
        <v>0</v>
      </c>
      <c r="R852">
        <f>0+O853+O856+O859+O862+O865+O868+O871+O874+O877+O880+O883+O886+O889+O892+O895+O898+O901+O904+O907+O910+O913+O916</f>
        <v>0</v>
      </c>
    </row>
    <row r="853" spans="1:16" ht="25.5">
      <c r="A853" s="17" t="s">
        <v>44</v>
      </c>
      <c r="B853" s="21" t="s">
        <v>1184</v>
      </c>
      <c r="C853" s="21" t="s">
        <v>1185</v>
      </c>
      <c r="D853" s="17" t="s">
        <v>23</v>
      </c>
      <c r="E853" s="22" t="s">
        <v>1186</v>
      </c>
      <c r="F853" s="23" t="s">
        <v>134</v>
      </c>
      <c r="G853" s="24">
        <v>21.5</v>
      </c>
      <c r="H853" s="25">
        <v>0</v>
      </c>
      <c r="I853" s="26">
        <f>ROUND(ROUND(H853,2)*ROUND(G853,3),2)</f>
        <v>0</v>
      </c>
      <c r="O853">
        <f>(I853*21)/100</f>
        <v>0</v>
      </c>
      <c r="P853" t="s">
        <v>22</v>
      </c>
    </row>
    <row r="854" spans="1:5" ht="38.25">
      <c r="A854" s="27" t="s">
        <v>48</v>
      </c>
      <c r="E854" s="28" t="s">
        <v>1187</v>
      </c>
    </row>
    <row r="855" spans="1:5" ht="12.75">
      <c r="A855" s="31" t="s">
        <v>50</v>
      </c>
      <c r="E855" s="30" t="s">
        <v>136</v>
      </c>
    </row>
    <row r="856" spans="1:16" ht="12.75">
      <c r="A856" s="17" t="s">
        <v>283</v>
      </c>
      <c r="B856" s="21" t="s">
        <v>1184</v>
      </c>
      <c r="C856" s="21" t="s">
        <v>1188</v>
      </c>
      <c r="D856" s="17" t="s">
        <v>23</v>
      </c>
      <c r="E856" s="22" t="s">
        <v>1189</v>
      </c>
      <c r="F856" s="23" t="s">
        <v>134</v>
      </c>
      <c r="G856" s="24">
        <v>21.5</v>
      </c>
      <c r="H856" s="25">
        <v>0</v>
      </c>
      <c r="I856" s="26">
        <f>ROUND(ROUND(H856,2)*ROUND(G856,3),2)</f>
        <v>0</v>
      </c>
      <c r="O856">
        <f>(I856*21)/100</f>
        <v>0</v>
      </c>
      <c r="P856" t="s">
        <v>22</v>
      </c>
    </row>
    <row r="857" spans="1:5" ht="12.75">
      <c r="A857" s="27" t="s">
        <v>48</v>
      </c>
      <c r="E857" s="28" t="s">
        <v>23</v>
      </c>
    </row>
    <row r="858" spans="1:5" ht="12.75">
      <c r="A858" s="31" t="s">
        <v>50</v>
      </c>
      <c r="E858" s="30" t="s">
        <v>23</v>
      </c>
    </row>
    <row r="859" spans="1:16" ht="12.75">
      <c r="A859" s="17" t="s">
        <v>44</v>
      </c>
      <c r="B859" s="21" t="s">
        <v>1190</v>
      </c>
      <c r="C859" s="21" t="s">
        <v>1191</v>
      </c>
      <c r="D859" s="17" t="s">
        <v>23</v>
      </c>
      <c r="E859" s="22" t="s">
        <v>1192</v>
      </c>
      <c r="F859" s="23" t="s">
        <v>134</v>
      </c>
      <c r="G859" s="24">
        <v>41.23</v>
      </c>
      <c r="H859" s="25">
        <v>0</v>
      </c>
      <c r="I859" s="26">
        <f>ROUND(ROUND(H859,2)*ROUND(G859,3),2)</f>
        <v>0</v>
      </c>
      <c r="O859">
        <f>(I859*21)/100</f>
        <v>0</v>
      </c>
      <c r="P859" t="s">
        <v>22</v>
      </c>
    </row>
    <row r="860" spans="1:5" ht="38.25">
      <c r="A860" s="27" t="s">
        <v>48</v>
      </c>
      <c r="E860" s="28" t="s">
        <v>1193</v>
      </c>
    </row>
    <row r="861" spans="1:5" ht="12.75">
      <c r="A861" s="31" t="s">
        <v>50</v>
      </c>
      <c r="E861" s="30" t="s">
        <v>1194</v>
      </c>
    </row>
    <row r="862" spans="1:16" ht="12.75">
      <c r="A862" s="17" t="s">
        <v>44</v>
      </c>
      <c r="B862" s="21" t="s">
        <v>1195</v>
      </c>
      <c r="C862" s="21" t="s">
        <v>1196</v>
      </c>
      <c r="D862" s="17" t="s">
        <v>23</v>
      </c>
      <c r="E862" s="22" t="s">
        <v>1197</v>
      </c>
      <c r="F862" s="23" t="s">
        <v>134</v>
      </c>
      <c r="G862" s="24">
        <v>1130.73</v>
      </c>
      <c r="H862" s="25">
        <v>0</v>
      </c>
      <c r="I862" s="26">
        <f>ROUND(ROUND(H862,2)*ROUND(G862,3),2)</f>
        <v>0</v>
      </c>
      <c r="O862">
        <f>(I862*21)/100</f>
        <v>0</v>
      </c>
      <c r="P862" t="s">
        <v>22</v>
      </c>
    </row>
    <row r="863" spans="1:5" ht="38.25">
      <c r="A863" s="27" t="s">
        <v>48</v>
      </c>
      <c r="E863" s="28" t="s">
        <v>1198</v>
      </c>
    </row>
    <row r="864" spans="1:5" ht="12.75">
      <c r="A864" s="31" t="s">
        <v>50</v>
      </c>
      <c r="E864" s="30" t="s">
        <v>1199</v>
      </c>
    </row>
    <row r="865" spans="1:16" ht="12.75">
      <c r="A865" s="17" t="s">
        <v>44</v>
      </c>
      <c r="B865" s="21" t="s">
        <v>1200</v>
      </c>
      <c r="C865" s="21" t="s">
        <v>1201</v>
      </c>
      <c r="D865" s="17" t="s">
        <v>23</v>
      </c>
      <c r="E865" s="22" t="s">
        <v>1202</v>
      </c>
      <c r="F865" s="23" t="s">
        <v>134</v>
      </c>
      <c r="G865" s="24">
        <v>28.99</v>
      </c>
      <c r="H865" s="25">
        <v>0</v>
      </c>
      <c r="I865" s="26">
        <f>ROUND(ROUND(H865,2)*ROUND(G865,3),2)</f>
        <v>0</v>
      </c>
      <c r="O865">
        <f>(I865*21)/100</f>
        <v>0</v>
      </c>
      <c r="P865" t="s">
        <v>22</v>
      </c>
    </row>
    <row r="866" spans="1:5" ht="38.25">
      <c r="A866" s="27" t="s">
        <v>48</v>
      </c>
      <c r="E866" s="28" t="s">
        <v>1203</v>
      </c>
    </row>
    <row r="867" spans="1:5" ht="12.75">
      <c r="A867" s="31" t="s">
        <v>50</v>
      </c>
      <c r="E867" s="30" t="s">
        <v>23</v>
      </c>
    </row>
    <row r="868" spans="1:16" ht="25.5">
      <c r="A868" s="17" t="s">
        <v>44</v>
      </c>
      <c r="B868" s="21" t="s">
        <v>1204</v>
      </c>
      <c r="C868" s="21" t="s">
        <v>1205</v>
      </c>
      <c r="D868" s="17" t="s">
        <v>23</v>
      </c>
      <c r="E868" s="22" t="s">
        <v>1206</v>
      </c>
      <c r="F868" s="23" t="s">
        <v>156</v>
      </c>
      <c r="G868" s="24">
        <v>0.092</v>
      </c>
      <c r="H868" s="25">
        <v>0</v>
      </c>
      <c r="I868" s="26">
        <f>ROUND(ROUND(H868,2)*ROUND(G868,3),2)</f>
        <v>0</v>
      </c>
      <c r="O868">
        <f>(I868*21)/100</f>
        <v>0</v>
      </c>
      <c r="P868" t="s">
        <v>22</v>
      </c>
    </row>
    <row r="869" spans="1:5" ht="63.75">
      <c r="A869" s="27" t="s">
        <v>48</v>
      </c>
      <c r="E869" s="28" t="s">
        <v>1207</v>
      </c>
    </row>
    <row r="870" spans="1:5" ht="12.75">
      <c r="A870" s="31" t="s">
        <v>50</v>
      </c>
      <c r="E870" s="30" t="s">
        <v>1208</v>
      </c>
    </row>
    <row r="871" spans="1:16" ht="12.75">
      <c r="A871" s="17" t="s">
        <v>44</v>
      </c>
      <c r="B871" s="21" t="s">
        <v>1209</v>
      </c>
      <c r="C871" s="21" t="s">
        <v>1210</v>
      </c>
      <c r="D871" s="17" t="s">
        <v>23</v>
      </c>
      <c r="E871" s="22" t="s">
        <v>1211</v>
      </c>
      <c r="F871" s="23" t="s">
        <v>156</v>
      </c>
      <c r="G871" s="24">
        <v>1</v>
      </c>
      <c r="H871" s="25">
        <v>0</v>
      </c>
      <c r="I871" s="26">
        <f>ROUND(ROUND(H871,2)*ROUND(G871,3),2)</f>
        <v>0</v>
      </c>
      <c r="O871">
        <f>(I871*21)/100</f>
        <v>0</v>
      </c>
      <c r="P871" t="s">
        <v>22</v>
      </c>
    </row>
    <row r="872" spans="1:5" ht="38.25">
      <c r="A872" s="27" t="s">
        <v>48</v>
      </c>
      <c r="E872" s="28" t="s">
        <v>1212</v>
      </c>
    </row>
    <row r="873" spans="1:5" ht="12.75">
      <c r="A873" s="31" t="s">
        <v>50</v>
      </c>
      <c r="E873" s="30" t="s">
        <v>23</v>
      </c>
    </row>
    <row r="874" spans="1:16" ht="12.75">
      <c r="A874" s="17" t="s">
        <v>44</v>
      </c>
      <c r="B874" s="21" t="s">
        <v>1213</v>
      </c>
      <c r="C874" s="21" t="s">
        <v>1214</v>
      </c>
      <c r="D874" s="17" t="s">
        <v>23</v>
      </c>
      <c r="E874" s="22" t="s">
        <v>1215</v>
      </c>
      <c r="F874" s="23" t="s">
        <v>96</v>
      </c>
      <c r="G874" s="24">
        <v>34.08</v>
      </c>
      <c r="H874" s="25">
        <v>0</v>
      </c>
      <c r="I874" s="26">
        <f>ROUND(ROUND(H874,2)*ROUND(G874,3),2)</f>
        <v>0</v>
      </c>
      <c r="O874">
        <f>(I874*21)/100</f>
        <v>0</v>
      </c>
      <c r="P874" t="s">
        <v>22</v>
      </c>
    </row>
    <row r="875" spans="1:5" ht="38.25">
      <c r="A875" s="27" t="s">
        <v>48</v>
      </c>
      <c r="E875" s="28" t="s">
        <v>1216</v>
      </c>
    </row>
    <row r="876" spans="1:5" ht="12.75">
      <c r="A876" s="31" t="s">
        <v>50</v>
      </c>
      <c r="E876" s="30" t="s">
        <v>1217</v>
      </c>
    </row>
    <row r="877" spans="1:16" ht="12.75">
      <c r="A877" s="17" t="s">
        <v>44</v>
      </c>
      <c r="B877" s="21" t="s">
        <v>1218</v>
      </c>
      <c r="C877" s="21" t="s">
        <v>1219</v>
      </c>
      <c r="D877" s="17" t="s">
        <v>23</v>
      </c>
      <c r="E877" s="22" t="s">
        <v>1220</v>
      </c>
      <c r="F877" s="23" t="s">
        <v>134</v>
      </c>
      <c r="G877" s="24">
        <v>44</v>
      </c>
      <c r="H877" s="25">
        <v>0</v>
      </c>
      <c r="I877" s="26">
        <f>ROUND(ROUND(H877,2)*ROUND(G877,3),2)</f>
        <v>0</v>
      </c>
      <c r="O877">
        <f>(I877*21)/100</f>
        <v>0</v>
      </c>
      <c r="P877" t="s">
        <v>22</v>
      </c>
    </row>
    <row r="878" spans="1:5" ht="25.5">
      <c r="A878" s="27" t="s">
        <v>48</v>
      </c>
      <c r="E878" s="28" t="s">
        <v>1221</v>
      </c>
    </row>
    <row r="879" spans="1:5" ht="12.75">
      <c r="A879" s="31" t="s">
        <v>50</v>
      </c>
      <c r="E879" s="30" t="s">
        <v>23</v>
      </c>
    </row>
    <row r="880" spans="1:16" ht="12.75">
      <c r="A880" s="17" t="s">
        <v>44</v>
      </c>
      <c r="B880" s="21" t="s">
        <v>1222</v>
      </c>
      <c r="C880" s="21" t="s">
        <v>1223</v>
      </c>
      <c r="D880" s="17" t="s">
        <v>23</v>
      </c>
      <c r="E880" s="22" t="s">
        <v>1224</v>
      </c>
      <c r="F880" s="23" t="s">
        <v>134</v>
      </c>
      <c r="G880" s="24">
        <v>110</v>
      </c>
      <c r="H880" s="25">
        <v>0</v>
      </c>
      <c r="I880" s="26">
        <f>ROUND(ROUND(H880,2)*ROUND(G880,3),2)</f>
        <v>0</v>
      </c>
      <c r="O880">
        <f>(I880*21)/100</f>
        <v>0</v>
      </c>
      <c r="P880" t="s">
        <v>22</v>
      </c>
    </row>
    <row r="881" spans="1:5" ht="38.25">
      <c r="A881" s="27" t="s">
        <v>48</v>
      </c>
      <c r="E881" s="28" t="s">
        <v>1225</v>
      </c>
    </row>
    <row r="882" spans="1:5" ht="12.75">
      <c r="A882" s="31" t="s">
        <v>50</v>
      </c>
      <c r="E882" s="30" t="s">
        <v>23</v>
      </c>
    </row>
    <row r="883" spans="1:16" ht="12.75">
      <c r="A883" s="17" t="s">
        <v>44</v>
      </c>
      <c r="B883" s="21" t="s">
        <v>1226</v>
      </c>
      <c r="C883" s="21" t="s">
        <v>1227</v>
      </c>
      <c r="D883" s="17" t="s">
        <v>23</v>
      </c>
      <c r="E883" s="22" t="s">
        <v>1228</v>
      </c>
      <c r="F883" s="23" t="s">
        <v>591</v>
      </c>
      <c r="G883" s="24">
        <v>1</v>
      </c>
      <c r="H883" s="25">
        <v>0</v>
      </c>
      <c r="I883" s="26">
        <f>ROUND(ROUND(H883,2)*ROUND(G883,3),2)</f>
        <v>0</v>
      </c>
      <c r="O883">
        <f>(I883*21)/100</f>
        <v>0</v>
      </c>
      <c r="P883" t="s">
        <v>22</v>
      </c>
    </row>
    <row r="884" spans="1:5" ht="38.25">
      <c r="A884" s="27" t="s">
        <v>48</v>
      </c>
      <c r="E884" s="28" t="s">
        <v>1229</v>
      </c>
    </row>
    <row r="885" spans="1:5" ht="12.75">
      <c r="A885" s="31" t="s">
        <v>50</v>
      </c>
      <c r="E885" s="30" t="s">
        <v>23</v>
      </c>
    </row>
    <row r="886" spans="1:16" ht="12.75">
      <c r="A886" s="17" t="s">
        <v>44</v>
      </c>
      <c r="B886" s="21" t="s">
        <v>1230</v>
      </c>
      <c r="C886" s="21" t="s">
        <v>1231</v>
      </c>
      <c r="D886" s="17" t="s">
        <v>23</v>
      </c>
      <c r="E886" s="22" t="s">
        <v>1232</v>
      </c>
      <c r="F886" s="23" t="s">
        <v>591</v>
      </c>
      <c r="G886" s="24">
        <v>3</v>
      </c>
      <c r="H886" s="25">
        <v>0</v>
      </c>
      <c r="I886" s="26">
        <f>ROUND(ROUND(H886,2)*ROUND(G886,3),2)</f>
        <v>0</v>
      </c>
      <c r="O886">
        <f>(I886*21)/100</f>
        <v>0</v>
      </c>
      <c r="P886" t="s">
        <v>22</v>
      </c>
    </row>
    <row r="887" spans="1:5" ht="38.25">
      <c r="A887" s="27" t="s">
        <v>48</v>
      </c>
      <c r="E887" s="28" t="s">
        <v>1233</v>
      </c>
    </row>
    <row r="888" spans="1:5" ht="12.75">
      <c r="A888" s="31" t="s">
        <v>50</v>
      </c>
      <c r="E888" s="30" t="s">
        <v>23</v>
      </c>
    </row>
    <row r="889" spans="1:16" ht="12.75">
      <c r="A889" s="17" t="s">
        <v>44</v>
      </c>
      <c r="B889" s="21" t="s">
        <v>1234</v>
      </c>
      <c r="C889" s="21" t="s">
        <v>1235</v>
      </c>
      <c r="D889" s="17" t="s">
        <v>23</v>
      </c>
      <c r="E889" s="22" t="s">
        <v>1236</v>
      </c>
      <c r="F889" s="23" t="s">
        <v>591</v>
      </c>
      <c r="G889" s="24">
        <v>5</v>
      </c>
      <c r="H889" s="25">
        <v>0</v>
      </c>
      <c r="I889" s="26">
        <f>ROUND(ROUND(H889,2)*ROUND(G889,3),2)</f>
        <v>0</v>
      </c>
      <c r="O889">
        <f>(I889*21)/100</f>
        <v>0</v>
      </c>
      <c r="P889" t="s">
        <v>22</v>
      </c>
    </row>
    <row r="890" spans="1:5" ht="38.25">
      <c r="A890" s="27" t="s">
        <v>48</v>
      </c>
      <c r="E890" s="28" t="s">
        <v>1237</v>
      </c>
    </row>
    <row r="891" spans="1:5" ht="12.75">
      <c r="A891" s="31" t="s">
        <v>50</v>
      </c>
      <c r="E891" s="30" t="s">
        <v>23</v>
      </c>
    </row>
    <row r="892" spans="1:16" ht="12.75">
      <c r="A892" s="17" t="s">
        <v>44</v>
      </c>
      <c r="B892" s="21" t="s">
        <v>1238</v>
      </c>
      <c r="C892" s="21" t="s">
        <v>1239</v>
      </c>
      <c r="D892" s="17" t="s">
        <v>23</v>
      </c>
      <c r="E892" s="22" t="s">
        <v>1240</v>
      </c>
      <c r="F892" s="23" t="s">
        <v>156</v>
      </c>
      <c r="G892" s="24">
        <v>6.66</v>
      </c>
      <c r="H892" s="25">
        <v>0</v>
      </c>
      <c r="I892" s="26">
        <f>ROUND(ROUND(H892,2)*ROUND(G892,3),2)</f>
        <v>0</v>
      </c>
      <c r="O892">
        <f>(I892*21)/100</f>
        <v>0</v>
      </c>
      <c r="P892" t="s">
        <v>22</v>
      </c>
    </row>
    <row r="893" spans="1:5" ht="12.75">
      <c r="A893" s="27" t="s">
        <v>48</v>
      </c>
      <c r="E893" s="28" t="s">
        <v>1241</v>
      </c>
    </row>
    <row r="894" spans="1:5" ht="153">
      <c r="A894" s="31" t="s">
        <v>50</v>
      </c>
      <c r="E894" s="30" t="s">
        <v>1242</v>
      </c>
    </row>
    <row r="895" spans="1:16" ht="12.75">
      <c r="A895" s="17" t="s">
        <v>44</v>
      </c>
      <c r="B895" s="21" t="s">
        <v>1243</v>
      </c>
      <c r="C895" s="21" t="s">
        <v>1244</v>
      </c>
      <c r="D895" s="17" t="s">
        <v>23</v>
      </c>
      <c r="E895" s="22" t="s">
        <v>1245</v>
      </c>
      <c r="F895" s="23" t="s">
        <v>156</v>
      </c>
      <c r="G895" s="24">
        <v>0.654</v>
      </c>
      <c r="H895" s="25">
        <v>0</v>
      </c>
      <c r="I895" s="26">
        <f>ROUND(ROUND(H895,2)*ROUND(G895,3),2)</f>
        <v>0</v>
      </c>
      <c r="O895">
        <f>(I895*21)/100</f>
        <v>0</v>
      </c>
      <c r="P895" t="s">
        <v>22</v>
      </c>
    </row>
    <row r="896" spans="1:5" ht="25.5">
      <c r="A896" s="27" t="s">
        <v>48</v>
      </c>
      <c r="E896" s="28" t="s">
        <v>1246</v>
      </c>
    </row>
    <row r="897" spans="1:5" ht="25.5">
      <c r="A897" s="31" t="s">
        <v>50</v>
      </c>
      <c r="E897" s="30" t="s">
        <v>1247</v>
      </c>
    </row>
    <row r="898" spans="1:16" ht="25.5">
      <c r="A898" s="17" t="s">
        <v>44</v>
      </c>
      <c r="B898" s="21" t="s">
        <v>1248</v>
      </c>
      <c r="C898" s="21" t="s">
        <v>1249</v>
      </c>
      <c r="D898" s="17" t="s">
        <v>23</v>
      </c>
      <c r="E898" s="22" t="s">
        <v>1250</v>
      </c>
      <c r="F898" s="23" t="s">
        <v>275</v>
      </c>
      <c r="G898" s="24">
        <v>0.101</v>
      </c>
      <c r="H898" s="25">
        <v>0</v>
      </c>
      <c r="I898" s="26">
        <f>ROUND(ROUND(H898,2)*ROUND(G898,3),2)</f>
        <v>0</v>
      </c>
      <c r="O898">
        <f>(I898*21)/100</f>
        <v>0</v>
      </c>
      <c r="P898" t="s">
        <v>22</v>
      </c>
    </row>
    <row r="899" spans="1:5" ht="25.5">
      <c r="A899" s="27" t="s">
        <v>48</v>
      </c>
      <c r="E899" s="28" t="s">
        <v>1251</v>
      </c>
    </row>
    <row r="900" spans="1:5" ht="12.75">
      <c r="A900" s="31" t="s">
        <v>50</v>
      </c>
      <c r="E900" s="30" t="s">
        <v>1252</v>
      </c>
    </row>
    <row r="901" spans="1:16" ht="25.5">
      <c r="A901" s="17" t="s">
        <v>44</v>
      </c>
      <c r="B901" s="21" t="s">
        <v>1253</v>
      </c>
      <c r="C901" s="21" t="s">
        <v>1254</v>
      </c>
      <c r="D901" s="17" t="s">
        <v>23</v>
      </c>
      <c r="E901" s="22" t="s">
        <v>1255</v>
      </c>
      <c r="F901" s="23" t="s">
        <v>275</v>
      </c>
      <c r="G901" s="24">
        <v>8.228</v>
      </c>
      <c r="H901" s="25">
        <v>0</v>
      </c>
      <c r="I901" s="26">
        <f>ROUND(ROUND(H901,2)*ROUND(G901,3),2)</f>
        <v>0</v>
      </c>
      <c r="O901">
        <f>(I901*21)/100</f>
        <v>0</v>
      </c>
      <c r="P901" t="s">
        <v>22</v>
      </c>
    </row>
    <row r="902" spans="1:5" ht="25.5">
      <c r="A902" s="27" t="s">
        <v>48</v>
      </c>
      <c r="E902" s="28" t="s">
        <v>1256</v>
      </c>
    </row>
    <row r="903" spans="1:5" ht="25.5">
      <c r="A903" s="31" t="s">
        <v>50</v>
      </c>
      <c r="E903" s="30" t="s">
        <v>1257</v>
      </c>
    </row>
    <row r="904" spans="1:16" ht="25.5">
      <c r="A904" s="17" t="s">
        <v>44</v>
      </c>
      <c r="B904" s="21" t="s">
        <v>1258</v>
      </c>
      <c r="C904" s="21" t="s">
        <v>1259</v>
      </c>
      <c r="D904" s="17" t="s">
        <v>23</v>
      </c>
      <c r="E904" s="22" t="s">
        <v>1260</v>
      </c>
      <c r="F904" s="23" t="s">
        <v>275</v>
      </c>
      <c r="G904" s="24">
        <v>16.051</v>
      </c>
      <c r="H904" s="25">
        <v>0</v>
      </c>
      <c r="I904" s="26">
        <f>ROUND(ROUND(H904,2)*ROUND(G904,3),2)</f>
        <v>0</v>
      </c>
      <c r="O904">
        <f>(I904*21)/100</f>
        <v>0</v>
      </c>
      <c r="P904" t="s">
        <v>22</v>
      </c>
    </row>
    <row r="905" spans="1:5" ht="25.5">
      <c r="A905" s="27" t="s">
        <v>48</v>
      </c>
      <c r="E905" s="28" t="s">
        <v>1261</v>
      </c>
    </row>
    <row r="906" spans="1:5" ht="12.75">
      <c r="A906" s="31" t="s">
        <v>50</v>
      </c>
      <c r="E906" s="30" t="s">
        <v>23</v>
      </c>
    </row>
    <row r="907" spans="1:16" ht="25.5">
      <c r="A907" s="17" t="s">
        <v>44</v>
      </c>
      <c r="B907" s="21" t="s">
        <v>1262</v>
      </c>
      <c r="C907" s="21" t="s">
        <v>1263</v>
      </c>
      <c r="D907" s="17" t="s">
        <v>23</v>
      </c>
      <c r="E907" s="22" t="s">
        <v>1264</v>
      </c>
      <c r="F907" s="23" t="s">
        <v>275</v>
      </c>
      <c r="G907" s="24">
        <v>137.902</v>
      </c>
      <c r="H907" s="25">
        <v>0</v>
      </c>
      <c r="I907" s="26">
        <f>ROUND(ROUND(H907,2)*ROUND(G907,3),2)</f>
        <v>0</v>
      </c>
      <c r="O907">
        <f>(I907*21)/100</f>
        <v>0</v>
      </c>
      <c r="P907" t="s">
        <v>22</v>
      </c>
    </row>
    <row r="908" spans="1:5" ht="25.5">
      <c r="A908" s="27" t="s">
        <v>48</v>
      </c>
      <c r="E908" s="28" t="s">
        <v>1265</v>
      </c>
    </row>
    <row r="909" spans="1:5" ht="12.75">
      <c r="A909" s="31" t="s">
        <v>50</v>
      </c>
      <c r="E909" s="30" t="s">
        <v>1266</v>
      </c>
    </row>
    <row r="910" spans="1:16" ht="25.5">
      <c r="A910" s="17" t="s">
        <v>44</v>
      </c>
      <c r="B910" s="21" t="s">
        <v>1267</v>
      </c>
      <c r="C910" s="21" t="s">
        <v>1268</v>
      </c>
      <c r="D910" s="17" t="s">
        <v>23</v>
      </c>
      <c r="E910" s="22" t="s">
        <v>1269</v>
      </c>
      <c r="F910" s="23" t="s">
        <v>275</v>
      </c>
      <c r="G910" s="24">
        <v>273.768</v>
      </c>
      <c r="H910" s="25">
        <v>0</v>
      </c>
      <c r="I910" s="26">
        <f>ROUND(ROUND(H910,2)*ROUND(G910,3),2)</f>
        <v>0</v>
      </c>
      <c r="O910">
        <f>(I910*21)/100</f>
        <v>0</v>
      </c>
      <c r="P910" t="s">
        <v>22</v>
      </c>
    </row>
    <row r="911" spans="1:5" ht="25.5">
      <c r="A911" s="27" t="s">
        <v>48</v>
      </c>
      <c r="E911" s="28" t="s">
        <v>276</v>
      </c>
    </row>
    <row r="912" spans="1:5" ht="25.5">
      <c r="A912" s="31" t="s">
        <v>50</v>
      </c>
      <c r="E912" s="30" t="s">
        <v>1270</v>
      </c>
    </row>
    <row r="913" spans="1:16" ht="12.75">
      <c r="A913" s="17" t="s">
        <v>44</v>
      </c>
      <c r="B913" s="21" t="s">
        <v>1271</v>
      </c>
      <c r="C913" s="21" t="s">
        <v>1272</v>
      </c>
      <c r="D913" s="17" t="s">
        <v>23</v>
      </c>
      <c r="E913" s="22" t="s">
        <v>1273</v>
      </c>
      <c r="F913" s="23" t="s">
        <v>275</v>
      </c>
      <c r="G913" s="24">
        <v>24.529261</v>
      </c>
      <c r="H913" s="25">
        <v>0</v>
      </c>
      <c r="I913" s="26">
        <f>ROUND(ROUND(H913,2)*ROUND(G913,3),2)</f>
        <v>0</v>
      </c>
      <c r="O913">
        <f>(I913*21)/100</f>
        <v>0</v>
      </c>
      <c r="P913" t="s">
        <v>22</v>
      </c>
    </row>
    <row r="914" spans="1:5" ht="25.5">
      <c r="A914" s="27" t="s">
        <v>48</v>
      </c>
      <c r="E914" s="28" t="s">
        <v>1274</v>
      </c>
    </row>
    <row r="915" spans="1:5" ht="12.75">
      <c r="A915" s="31" t="s">
        <v>50</v>
      </c>
      <c r="E915" s="30" t="s">
        <v>23</v>
      </c>
    </row>
    <row r="916" spans="1:16" ht="12.75">
      <c r="A916" s="17" t="s">
        <v>44</v>
      </c>
      <c r="B916" s="21" t="s">
        <v>1275</v>
      </c>
      <c r="C916" s="21" t="s">
        <v>1276</v>
      </c>
      <c r="D916" s="17" t="s">
        <v>23</v>
      </c>
      <c r="E916" s="22" t="s">
        <v>1277</v>
      </c>
      <c r="F916" s="23" t="s">
        <v>275</v>
      </c>
      <c r="G916" s="24">
        <v>79.69039</v>
      </c>
      <c r="H916" s="25">
        <v>0</v>
      </c>
      <c r="I916" s="26">
        <f>ROUND(ROUND(H916,2)*ROUND(G916,3),2)</f>
        <v>0</v>
      </c>
      <c r="O916">
        <f>(I916*21)/100</f>
        <v>0</v>
      </c>
      <c r="P916" t="s">
        <v>22</v>
      </c>
    </row>
    <row r="917" spans="1:5" ht="38.25">
      <c r="A917" s="27" t="s">
        <v>48</v>
      </c>
      <c r="E917" s="28" t="s">
        <v>1278</v>
      </c>
    </row>
    <row r="918" spans="1:5" ht="12.75">
      <c r="A918" s="29" t="s">
        <v>50</v>
      </c>
      <c r="E918" s="30" t="s">
        <v>23</v>
      </c>
    </row>
  </sheetData>
  <sheetProtection password="FC8D"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0+O8+O99+O109+O113+O120+O256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8" t="s">
        <v>14</v>
      </c>
      <c r="D3" s="35"/>
      <c r="E3" s="10" t="s">
        <v>15</v>
      </c>
      <c r="F3" s="1"/>
      <c r="G3" s="8"/>
      <c r="H3" s="7" t="s">
        <v>1279</v>
      </c>
      <c r="I3" s="32">
        <f>0+I8+I99+I109+I113+I120+I256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9" t="s">
        <v>1279</v>
      </c>
      <c r="D4" s="40"/>
      <c r="E4" s="13" t="s">
        <v>1280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1" t="s">
        <v>25</v>
      </c>
      <c r="B5" s="41" t="s">
        <v>27</v>
      </c>
      <c r="C5" s="41" t="s">
        <v>29</v>
      </c>
      <c r="D5" s="41" t="s">
        <v>30</v>
      </c>
      <c r="E5" s="41" t="s">
        <v>31</v>
      </c>
      <c r="F5" s="41" t="s">
        <v>33</v>
      </c>
      <c r="G5" s="41" t="s">
        <v>35</v>
      </c>
      <c r="H5" s="41" t="s">
        <v>37</v>
      </c>
      <c r="I5" s="41"/>
      <c r="O5" t="s">
        <v>20</v>
      </c>
      <c r="P5" t="s">
        <v>22</v>
      </c>
    </row>
    <row r="6" spans="1:9" ht="12.75" customHeight="1">
      <c r="A6" s="41"/>
      <c r="B6" s="41"/>
      <c r="C6" s="41"/>
      <c r="D6" s="41"/>
      <c r="E6" s="41"/>
      <c r="F6" s="41"/>
      <c r="G6" s="41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28</v>
      </c>
      <c r="D8" s="14"/>
      <c r="E8" s="19" t="s">
        <v>80</v>
      </c>
      <c r="F8" s="14"/>
      <c r="G8" s="14"/>
      <c r="H8" s="14"/>
      <c r="I8" s="20">
        <f>0+Q8</f>
        <v>0</v>
      </c>
      <c r="O8">
        <f>0+R8</f>
        <v>0</v>
      </c>
      <c r="Q8">
        <f>0+I9+I12+I15+I18+I21+I24+I27+I30+I33+I36+I39+I42+I45+I48+I51+I54+I57+I60+I63+I66+I69+I72+I75+I78+I81+I84+I87+I90+I93+I96</f>
        <v>0</v>
      </c>
      <c r="R8">
        <f>0+O9+O12+O15+O18+O21+O24+O27+O30+O33+O36+O39+O42+O45+O48+O51+O54+O57+O60+O63+O66+O69+O72+O75+O78+O81+O84+O87+O90+O93+O96</f>
        <v>0</v>
      </c>
    </row>
    <row r="9" spans="1:16" ht="12.75">
      <c r="A9" s="17" t="s">
        <v>44</v>
      </c>
      <c r="B9" s="21" t="s">
        <v>28</v>
      </c>
      <c r="C9" s="21" t="s">
        <v>137</v>
      </c>
      <c r="D9" s="17" t="s">
        <v>23</v>
      </c>
      <c r="E9" s="22" t="s">
        <v>138</v>
      </c>
      <c r="F9" s="23" t="s">
        <v>139</v>
      </c>
      <c r="G9" s="24">
        <v>10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38.25">
      <c r="A10" s="27" t="s">
        <v>48</v>
      </c>
      <c r="E10" s="28" t="s">
        <v>140</v>
      </c>
    </row>
    <row r="11" spans="1:5" ht="12.75">
      <c r="A11" s="31" t="s">
        <v>50</v>
      </c>
      <c r="E11" s="30" t="s">
        <v>23</v>
      </c>
    </row>
    <row r="12" spans="1:16" ht="12.75">
      <c r="A12" s="17" t="s">
        <v>44</v>
      </c>
      <c r="B12" s="21" t="s">
        <v>22</v>
      </c>
      <c r="C12" s="21" t="s">
        <v>141</v>
      </c>
      <c r="D12" s="17" t="s">
        <v>23</v>
      </c>
      <c r="E12" s="22" t="s">
        <v>142</v>
      </c>
      <c r="F12" s="23" t="s">
        <v>143</v>
      </c>
      <c r="G12" s="24">
        <v>10</v>
      </c>
      <c r="H12" s="25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38.25">
      <c r="A13" s="27" t="s">
        <v>48</v>
      </c>
      <c r="E13" s="28" t="s">
        <v>144</v>
      </c>
    </row>
    <row r="14" spans="1:5" ht="12.75">
      <c r="A14" s="31" t="s">
        <v>50</v>
      </c>
      <c r="E14" s="30" t="s">
        <v>23</v>
      </c>
    </row>
    <row r="15" spans="1:16" ht="12.75">
      <c r="A15" s="17" t="s">
        <v>44</v>
      </c>
      <c r="B15" s="21" t="s">
        <v>21</v>
      </c>
      <c r="C15" s="21" t="s">
        <v>145</v>
      </c>
      <c r="D15" s="17" t="s">
        <v>23</v>
      </c>
      <c r="E15" s="22" t="s">
        <v>146</v>
      </c>
      <c r="F15" s="23" t="s">
        <v>134</v>
      </c>
      <c r="G15" s="24">
        <v>6</v>
      </c>
      <c r="H15" s="25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25.5">
      <c r="A16" s="27" t="s">
        <v>48</v>
      </c>
      <c r="E16" s="28" t="s">
        <v>147</v>
      </c>
    </row>
    <row r="17" spans="1:5" ht="12.75">
      <c r="A17" s="31" t="s">
        <v>50</v>
      </c>
      <c r="E17" s="30" t="s">
        <v>23</v>
      </c>
    </row>
    <row r="18" spans="1:16" ht="12.75">
      <c r="A18" s="17" t="s">
        <v>44</v>
      </c>
      <c r="B18" s="21" t="s">
        <v>32</v>
      </c>
      <c r="C18" s="21" t="s">
        <v>1281</v>
      </c>
      <c r="D18" s="17" t="s">
        <v>23</v>
      </c>
      <c r="E18" s="22" t="s">
        <v>1282</v>
      </c>
      <c r="F18" s="23" t="s">
        <v>134</v>
      </c>
      <c r="G18" s="24">
        <v>18</v>
      </c>
      <c r="H18" s="25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25.5">
      <c r="A19" s="27" t="s">
        <v>48</v>
      </c>
      <c r="E19" s="28" t="s">
        <v>1283</v>
      </c>
    </row>
    <row r="20" spans="1:5" ht="12.75">
      <c r="A20" s="31" t="s">
        <v>50</v>
      </c>
      <c r="E20" s="30" t="s">
        <v>23</v>
      </c>
    </row>
    <row r="21" spans="1:16" ht="12.75">
      <c r="A21" s="17" t="s">
        <v>44</v>
      </c>
      <c r="B21" s="21" t="s">
        <v>34</v>
      </c>
      <c r="C21" s="21" t="s">
        <v>149</v>
      </c>
      <c r="D21" s="17" t="s">
        <v>23</v>
      </c>
      <c r="E21" s="22" t="s">
        <v>150</v>
      </c>
      <c r="F21" s="23" t="s">
        <v>134</v>
      </c>
      <c r="G21" s="24">
        <v>6</v>
      </c>
      <c r="H21" s="25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25.5">
      <c r="A22" s="27" t="s">
        <v>48</v>
      </c>
      <c r="E22" s="28" t="s">
        <v>151</v>
      </c>
    </row>
    <row r="23" spans="1:5" ht="12.75">
      <c r="A23" s="31" t="s">
        <v>50</v>
      </c>
      <c r="E23" s="30" t="s">
        <v>1284</v>
      </c>
    </row>
    <row r="24" spans="1:16" ht="12.75">
      <c r="A24" s="17" t="s">
        <v>44</v>
      </c>
      <c r="B24" s="21" t="s">
        <v>36</v>
      </c>
      <c r="C24" s="21" t="s">
        <v>154</v>
      </c>
      <c r="D24" s="17" t="s">
        <v>23</v>
      </c>
      <c r="E24" s="22" t="s">
        <v>155</v>
      </c>
      <c r="F24" s="23" t="s">
        <v>156</v>
      </c>
      <c r="G24" s="24">
        <v>45</v>
      </c>
      <c r="H24" s="25">
        <v>0</v>
      </c>
      <c r="I24" s="26">
        <f>ROUND(ROUND(H24,2)*ROUND(G24,3),2)</f>
        <v>0</v>
      </c>
      <c r="O24">
        <f>(I24*21)/100</f>
        <v>0</v>
      </c>
      <c r="P24" t="s">
        <v>22</v>
      </c>
    </row>
    <row r="25" spans="1:5" ht="25.5">
      <c r="A25" s="27" t="s">
        <v>48</v>
      </c>
      <c r="E25" s="28" t="s">
        <v>157</v>
      </c>
    </row>
    <row r="26" spans="1:5" ht="12.75">
      <c r="A26" s="31" t="s">
        <v>50</v>
      </c>
      <c r="E26" s="30" t="s">
        <v>1285</v>
      </c>
    </row>
    <row r="27" spans="1:16" ht="12.75">
      <c r="A27" s="17" t="s">
        <v>44</v>
      </c>
      <c r="B27" s="21" t="s">
        <v>62</v>
      </c>
      <c r="C27" s="21" t="s">
        <v>170</v>
      </c>
      <c r="D27" s="17" t="s">
        <v>23</v>
      </c>
      <c r="E27" s="22" t="s">
        <v>171</v>
      </c>
      <c r="F27" s="23" t="s">
        <v>156</v>
      </c>
      <c r="G27" s="24">
        <v>23.314</v>
      </c>
      <c r="H27" s="25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25.5">
      <c r="A28" s="27" t="s">
        <v>48</v>
      </c>
      <c r="E28" s="28" t="s">
        <v>172</v>
      </c>
    </row>
    <row r="29" spans="1:5" ht="51">
      <c r="A29" s="31" t="s">
        <v>50</v>
      </c>
      <c r="E29" s="30" t="s">
        <v>1286</v>
      </c>
    </row>
    <row r="30" spans="1:16" ht="12.75">
      <c r="A30" s="17" t="s">
        <v>44</v>
      </c>
      <c r="B30" s="21" t="s">
        <v>65</v>
      </c>
      <c r="C30" s="21" t="s">
        <v>175</v>
      </c>
      <c r="D30" s="17" t="s">
        <v>23</v>
      </c>
      <c r="E30" s="22" t="s">
        <v>176</v>
      </c>
      <c r="F30" s="23" t="s">
        <v>156</v>
      </c>
      <c r="G30" s="24">
        <v>11.657</v>
      </c>
      <c r="H30" s="25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38.25">
      <c r="A31" s="27" t="s">
        <v>48</v>
      </c>
      <c r="E31" s="28" t="s">
        <v>177</v>
      </c>
    </row>
    <row r="32" spans="1:5" ht="12.75">
      <c r="A32" s="31" t="s">
        <v>50</v>
      </c>
      <c r="E32" s="30" t="s">
        <v>1287</v>
      </c>
    </row>
    <row r="33" spans="1:16" ht="12.75">
      <c r="A33" s="17" t="s">
        <v>44</v>
      </c>
      <c r="B33" s="21" t="s">
        <v>39</v>
      </c>
      <c r="C33" s="21" t="s">
        <v>185</v>
      </c>
      <c r="D33" s="17" t="s">
        <v>23</v>
      </c>
      <c r="E33" s="22" t="s">
        <v>186</v>
      </c>
      <c r="F33" s="23" t="s">
        <v>156</v>
      </c>
      <c r="G33" s="24">
        <v>20.724</v>
      </c>
      <c r="H33" s="25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25.5">
      <c r="A34" s="27" t="s">
        <v>48</v>
      </c>
      <c r="E34" s="28" t="s">
        <v>187</v>
      </c>
    </row>
    <row r="35" spans="1:5" ht="51">
      <c r="A35" s="31" t="s">
        <v>50</v>
      </c>
      <c r="E35" s="30" t="s">
        <v>1288</v>
      </c>
    </row>
    <row r="36" spans="1:16" ht="12.75">
      <c r="A36" s="17" t="s">
        <v>44</v>
      </c>
      <c r="B36" s="21" t="s">
        <v>41</v>
      </c>
      <c r="C36" s="21" t="s">
        <v>190</v>
      </c>
      <c r="D36" s="17" t="s">
        <v>23</v>
      </c>
      <c r="E36" s="22" t="s">
        <v>191</v>
      </c>
      <c r="F36" s="23" t="s">
        <v>156</v>
      </c>
      <c r="G36" s="24">
        <v>10.362</v>
      </c>
      <c r="H36" s="25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38.25">
      <c r="A37" s="27" t="s">
        <v>48</v>
      </c>
      <c r="E37" s="28" t="s">
        <v>192</v>
      </c>
    </row>
    <row r="38" spans="1:5" ht="12.75">
      <c r="A38" s="31" t="s">
        <v>50</v>
      </c>
      <c r="E38" s="30" t="s">
        <v>1289</v>
      </c>
    </row>
    <row r="39" spans="1:16" ht="12.75">
      <c r="A39" s="17" t="s">
        <v>44</v>
      </c>
      <c r="B39" s="21" t="s">
        <v>72</v>
      </c>
      <c r="C39" s="21" t="s">
        <v>1290</v>
      </c>
      <c r="D39" s="17" t="s">
        <v>23</v>
      </c>
      <c r="E39" s="22" t="s">
        <v>1291</v>
      </c>
      <c r="F39" s="23" t="s">
        <v>156</v>
      </c>
      <c r="G39" s="24">
        <v>1.436</v>
      </c>
      <c r="H39" s="25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25.5">
      <c r="A40" s="27" t="s">
        <v>48</v>
      </c>
      <c r="E40" s="28" t="s">
        <v>1292</v>
      </c>
    </row>
    <row r="41" spans="1:5" ht="12.75">
      <c r="A41" s="31" t="s">
        <v>50</v>
      </c>
      <c r="E41" s="30" t="s">
        <v>1293</v>
      </c>
    </row>
    <row r="42" spans="1:16" ht="12.75">
      <c r="A42" s="17" t="s">
        <v>44</v>
      </c>
      <c r="B42" s="21" t="s">
        <v>75</v>
      </c>
      <c r="C42" s="21" t="s">
        <v>200</v>
      </c>
      <c r="D42" s="17" t="s">
        <v>23</v>
      </c>
      <c r="E42" s="22" t="s">
        <v>201</v>
      </c>
      <c r="F42" s="23" t="s">
        <v>156</v>
      </c>
      <c r="G42" s="24">
        <v>0.718</v>
      </c>
      <c r="H42" s="25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38.25">
      <c r="A43" s="27" t="s">
        <v>48</v>
      </c>
      <c r="E43" s="28" t="s">
        <v>202</v>
      </c>
    </row>
    <row r="44" spans="1:5" ht="12.75">
      <c r="A44" s="31" t="s">
        <v>50</v>
      </c>
      <c r="E44" s="30" t="s">
        <v>1294</v>
      </c>
    </row>
    <row r="45" spans="1:16" ht="12.75">
      <c r="A45" s="17" t="s">
        <v>44</v>
      </c>
      <c r="B45" s="21" t="s">
        <v>78</v>
      </c>
      <c r="C45" s="21" t="s">
        <v>1295</v>
      </c>
      <c r="D45" s="17" t="s">
        <v>23</v>
      </c>
      <c r="E45" s="22" t="s">
        <v>1296</v>
      </c>
      <c r="F45" s="23" t="s">
        <v>156</v>
      </c>
      <c r="G45" s="24">
        <v>1.277</v>
      </c>
      <c r="H45" s="25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25.5">
      <c r="A46" s="27" t="s">
        <v>48</v>
      </c>
      <c r="E46" s="28" t="s">
        <v>1297</v>
      </c>
    </row>
    <row r="47" spans="1:5" ht="12.75">
      <c r="A47" s="31" t="s">
        <v>50</v>
      </c>
      <c r="E47" s="30" t="s">
        <v>1298</v>
      </c>
    </row>
    <row r="48" spans="1:16" ht="12.75">
      <c r="A48" s="17" t="s">
        <v>44</v>
      </c>
      <c r="B48" s="21" t="s">
        <v>81</v>
      </c>
      <c r="C48" s="21" t="s">
        <v>215</v>
      </c>
      <c r="D48" s="17" t="s">
        <v>23</v>
      </c>
      <c r="E48" s="22" t="s">
        <v>216</v>
      </c>
      <c r="F48" s="23" t="s">
        <v>156</v>
      </c>
      <c r="G48" s="24">
        <v>0.639</v>
      </c>
      <c r="H48" s="25">
        <v>0</v>
      </c>
      <c r="I48" s="26">
        <f>ROUND(ROUND(H48,2)*ROUND(G48,3),2)</f>
        <v>0</v>
      </c>
      <c r="O48">
        <f>(I48*21)/100</f>
        <v>0</v>
      </c>
      <c r="P48" t="s">
        <v>22</v>
      </c>
    </row>
    <row r="49" spans="1:5" ht="38.25">
      <c r="A49" s="27" t="s">
        <v>48</v>
      </c>
      <c r="E49" s="28" t="s">
        <v>217</v>
      </c>
    </row>
    <row r="50" spans="1:5" ht="12.75">
      <c r="A50" s="31" t="s">
        <v>50</v>
      </c>
      <c r="E50" s="30" t="s">
        <v>1299</v>
      </c>
    </row>
    <row r="51" spans="1:16" ht="12.75">
      <c r="A51" s="17" t="s">
        <v>44</v>
      </c>
      <c r="B51" s="21" t="s">
        <v>84</v>
      </c>
      <c r="C51" s="21" t="s">
        <v>230</v>
      </c>
      <c r="D51" s="17" t="s">
        <v>23</v>
      </c>
      <c r="E51" s="22" t="s">
        <v>232</v>
      </c>
      <c r="F51" s="23" t="s">
        <v>156</v>
      </c>
      <c r="G51" s="24">
        <v>7.771</v>
      </c>
      <c r="H51" s="25">
        <v>0</v>
      </c>
      <c r="I51" s="26">
        <f>ROUND(ROUND(H51,2)*ROUND(G51,3),2)</f>
        <v>0</v>
      </c>
      <c r="O51">
        <f>(I51*21)/100</f>
        <v>0</v>
      </c>
      <c r="P51" t="s">
        <v>22</v>
      </c>
    </row>
    <row r="52" spans="1:5" ht="38.25">
      <c r="A52" s="27" t="s">
        <v>48</v>
      </c>
      <c r="E52" s="28" t="s">
        <v>233</v>
      </c>
    </row>
    <row r="53" spans="1:5" ht="51">
      <c r="A53" s="31" t="s">
        <v>50</v>
      </c>
      <c r="E53" s="30" t="s">
        <v>1300</v>
      </c>
    </row>
    <row r="54" spans="1:16" ht="12.75">
      <c r="A54" s="17" t="s">
        <v>44</v>
      </c>
      <c r="B54" s="21" t="s">
        <v>88</v>
      </c>
      <c r="C54" s="21" t="s">
        <v>240</v>
      </c>
      <c r="D54" s="17" t="s">
        <v>23</v>
      </c>
      <c r="E54" s="22" t="s">
        <v>241</v>
      </c>
      <c r="F54" s="23" t="s">
        <v>156</v>
      </c>
      <c r="G54" s="24">
        <v>0.479</v>
      </c>
      <c r="H54" s="25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38.25">
      <c r="A55" s="27" t="s">
        <v>48</v>
      </c>
      <c r="E55" s="28" t="s">
        <v>242</v>
      </c>
    </row>
    <row r="56" spans="1:5" ht="12.75">
      <c r="A56" s="31" t="s">
        <v>50</v>
      </c>
      <c r="E56" s="30" t="s">
        <v>1301</v>
      </c>
    </row>
    <row r="57" spans="1:16" ht="12.75">
      <c r="A57" s="17" t="s">
        <v>44</v>
      </c>
      <c r="B57" s="21" t="s">
        <v>153</v>
      </c>
      <c r="C57" s="21" t="s">
        <v>245</v>
      </c>
      <c r="D57" s="17" t="s">
        <v>23</v>
      </c>
      <c r="E57" s="22" t="s">
        <v>246</v>
      </c>
      <c r="F57" s="23" t="s">
        <v>96</v>
      </c>
      <c r="G57" s="24">
        <v>8.208</v>
      </c>
      <c r="H57" s="25">
        <v>0</v>
      </c>
      <c r="I57" s="26">
        <f>ROUND(ROUND(H57,2)*ROUND(G57,3),2)</f>
        <v>0</v>
      </c>
      <c r="O57">
        <f>(I57*21)/100</f>
        <v>0</v>
      </c>
      <c r="P57" t="s">
        <v>22</v>
      </c>
    </row>
    <row r="58" spans="1:5" ht="25.5">
      <c r="A58" s="27" t="s">
        <v>48</v>
      </c>
      <c r="E58" s="28" t="s">
        <v>247</v>
      </c>
    </row>
    <row r="59" spans="1:5" ht="12.75">
      <c r="A59" s="31" t="s">
        <v>50</v>
      </c>
      <c r="E59" s="30" t="s">
        <v>1302</v>
      </c>
    </row>
    <row r="60" spans="1:16" ht="12.75">
      <c r="A60" s="17" t="s">
        <v>44</v>
      </c>
      <c r="B60" s="21" t="s">
        <v>159</v>
      </c>
      <c r="C60" s="21" t="s">
        <v>250</v>
      </c>
      <c r="D60" s="17" t="s">
        <v>23</v>
      </c>
      <c r="E60" s="22" t="s">
        <v>251</v>
      </c>
      <c r="F60" s="23" t="s">
        <v>96</v>
      </c>
      <c r="G60" s="24">
        <v>196.4</v>
      </c>
      <c r="H60" s="25">
        <v>0</v>
      </c>
      <c r="I60" s="26">
        <f>ROUND(ROUND(H60,2)*ROUND(G60,3),2)</f>
        <v>0</v>
      </c>
      <c r="O60">
        <f>(I60*21)/100</f>
        <v>0</v>
      </c>
      <c r="P60" t="s">
        <v>22</v>
      </c>
    </row>
    <row r="61" spans="1:5" ht="25.5">
      <c r="A61" s="27" t="s">
        <v>48</v>
      </c>
      <c r="E61" s="28" t="s">
        <v>252</v>
      </c>
    </row>
    <row r="62" spans="1:5" ht="25.5">
      <c r="A62" s="31" t="s">
        <v>50</v>
      </c>
      <c r="E62" s="30" t="s">
        <v>1303</v>
      </c>
    </row>
    <row r="63" spans="1:16" ht="12.75">
      <c r="A63" s="17" t="s">
        <v>44</v>
      </c>
      <c r="B63" s="21" t="s">
        <v>164</v>
      </c>
      <c r="C63" s="21" t="s">
        <v>255</v>
      </c>
      <c r="D63" s="17" t="s">
        <v>23</v>
      </c>
      <c r="E63" s="22" t="s">
        <v>256</v>
      </c>
      <c r="F63" s="23" t="s">
        <v>96</v>
      </c>
      <c r="G63" s="24">
        <v>8.208</v>
      </c>
      <c r="H63" s="25">
        <v>0</v>
      </c>
      <c r="I63" s="26">
        <f>ROUND(ROUND(H63,2)*ROUND(G63,3),2)</f>
        <v>0</v>
      </c>
      <c r="O63">
        <f>(I63*21)/100</f>
        <v>0</v>
      </c>
      <c r="P63" t="s">
        <v>22</v>
      </c>
    </row>
    <row r="64" spans="1:5" ht="25.5">
      <c r="A64" s="27" t="s">
        <v>48</v>
      </c>
      <c r="E64" s="28" t="s">
        <v>257</v>
      </c>
    </row>
    <row r="65" spans="1:5" ht="12.75">
      <c r="A65" s="31" t="s">
        <v>50</v>
      </c>
      <c r="E65" s="30" t="s">
        <v>1302</v>
      </c>
    </row>
    <row r="66" spans="1:16" ht="12.75">
      <c r="A66" s="17" t="s">
        <v>44</v>
      </c>
      <c r="B66" s="21" t="s">
        <v>169</v>
      </c>
      <c r="C66" s="21" t="s">
        <v>259</v>
      </c>
      <c r="D66" s="17" t="s">
        <v>23</v>
      </c>
      <c r="E66" s="22" t="s">
        <v>260</v>
      </c>
      <c r="F66" s="23" t="s">
        <v>96</v>
      </c>
      <c r="G66" s="24">
        <v>196.4</v>
      </c>
      <c r="H66" s="25">
        <v>0</v>
      </c>
      <c r="I66" s="26">
        <f>ROUND(ROUND(H66,2)*ROUND(G66,3),2)</f>
        <v>0</v>
      </c>
      <c r="O66">
        <f>(I66*21)/100</f>
        <v>0</v>
      </c>
      <c r="P66" t="s">
        <v>22</v>
      </c>
    </row>
    <row r="67" spans="1:5" ht="25.5">
      <c r="A67" s="27" t="s">
        <v>48</v>
      </c>
      <c r="E67" s="28" t="s">
        <v>261</v>
      </c>
    </row>
    <row r="68" spans="1:5" ht="25.5">
      <c r="A68" s="31" t="s">
        <v>50</v>
      </c>
      <c r="E68" s="30" t="s">
        <v>1303</v>
      </c>
    </row>
    <row r="69" spans="1:16" ht="12.75">
      <c r="A69" s="17" t="s">
        <v>44</v>
      </c>
      <c r="B69" s="21" t="s">
        <v>174</v>
      </c>
      <c r="C69" s="21" t="s">
        <v>263</v>
      </c>
      <c r="D69" s="17" t="s">
        <v>23</v>
      </c>
      <c r="E69" s="22" t="s">
        <v>264</v>
      </c>
      <c r="F69" s="23" t="s">
        <v>156</v>
      </c>
      <c r="G69" s="24">
        <v>46.751</v>
      </c>
      <c r="H69" s="25">
        <v>0</v>
      </c>
      <c r="I69" s="26">
        <f>ROUND(ROUND(H69,2)*ROUND(G69,3),2)</f>
        <v>0</v>
      </c>
      <c r="O69">
        <f>(I69*21)/100</f>
        <v>0</v>
      </c>
      <c r="P69" t="s">
        <v>22</v>
      </c>
    </row>
    <row r="70" spans="1:5" ht="25.5">
      <c r="A70" s="27" t="s">
        <v>48</v>
      </c>
      <c r="E70" s="28" t="s">
        <v>265</v>
      </c>
    </row>
    <row r="71" spans="1:5" ht="12.75">
      <c r="A71" s="31" t="s">
        <v>50</v>
      </c>
      <c r="E71" s="30" t="s">
        <v>1304</v>
      </c>
    </row>
    <row r="72" spans="1:16" ht="12.75">
      <c r="A72" s="17" t="s">
        <v>44</v>
      </c>
      <c r="B72" s="21" t="s">
        <v>179</v>
      </c>
      <c r="C72" s="21" t="s">
        <v>1305</v>
      </c>
      <c r="D72" s="17" t="s">
        <v>23</v>
      </c>
      <c r="E72" s="22" t="s">
        <v>1306</v>
      </c>
      <c r="F72" s="23" t="s">
        <v>156</v>
      </c>
      <c r="G72" s="24">
        <v>8.25</v>
      </c>
      <c r="H72" s="25">
        <v>0</v>
      </c>
      <c r="I72" s="26">
        <f>ROUND(ROUND(H72,2)*ROUND(G72,3),2)</f>
        <v>0</v>
      </c>
      <c r="O72">
        <f>(I72*21)/100</f>
        <v>0</v>
      </c>
      <c r="P72" t="s">
        <v>22</v>
      </c>
    </row>
    <row r="73" spans="1:5" ht="25.5">
      <c r="A73" s="27" t="s">
        <v>48</v>
      </c>
      <c r="E73" s="28" t="s">
        <v>1307</v>
      </c>
    </row>
    <row r="74" spans="1:5" ht="12.75">
      <c r="A74" s="31" t="s">
        <v>50</v>
      </c>
      <c r="E74" s="30" t="s">
        <v>1308</v>
      </c>
    </row>
    <row r="75" spans="1:16" ht="12.75">
      <c r="A75" s="17" t="s">
        <v>44</v>
      </c>
      <c r="B75" s="21" t="s">
        <v>184</v>
      </c>
      <c r="C75" s="21" t="s">
        <v>268</v>
      </c>
      <c r="D75" s="17" t="s">
        <v>23</v>
      </c>
      <c r="E75" s="22" t="s">
        <v>269</v>
      </c>
      <c r="F75" s="23" t="s">
        <v>156</v>
      </c>
      <c r="G75" s="24">
        <v>44.193</v>
      </c>
      <c r="H75" s="25">
        <v>0</v>
      </c>
      <c r="I75" s="26">
        <f>ROUND(ROUND(H75,2)*ROUND(G75,3),2)</f>
        <v>0</v>
      </c>
      <c r="O75">
        <f>(I75*21)/100</f>
        <v>0</v>
      </c>
      <c r="P75" t="s">
        <v>22</v>
      </c>
    </row>
    <row r="76" spans="1:5" ht="51">
      <c r="A76" s="27" t="s">
        <v>48</v>
      </c>
      <c r="E76" s="28" t="s">
        <v>270</v>
      </c>
    </row>
    <row r="77" spans="1:5" ht="25.5">
      <c r="A77" s="31" t="s">
        <v>50</v>
      </c>
      <c r="E77" s="30" t="s">
        <v>1309</v>
      </c>
    </row>
    <row r="78" spans="1:16" ht="12.75">
      <c r="A78" s="17" t="s">
        <v>44</v>
      </c>
      <c r="B78" s="21" t="s">
        <v>189</v>
      </c>
      <c r="C78" s="21" t="s">
        <v>273</v>
      </c>
      <c r="D78" s="17" t="s">
        <v>23</v>
      </c>
      <c r="E78" s="22" t="s">
        <v>274</v>
      </c>
      <c r="F78" s="23" t="s">
        <v>275</v>
      </c>
      <c r="G78" s="24">
        <v>88.386</v>
      </c>
      <c r="H78" s="25">
        <v>0</v>
      </c>
      <c r="I78" s="26">
        <f>ROUND(ROUND(H78,2)*ROUND(G78,3),2)</f>
        <v>0</v>
      </c>
      <c r="O78">
        <f>(I78*21)/100</f>
        <v>0</v>
      </c>
      <c r="P78" t="s">
        <v>22</v>
      </c>
    </row>
    <row r="79" spans="1:5" ht="25.5">
      <c r="A79" s="27" t="s">
        <v>48</v>
      </c>
      <c r="E79" s="28" t="s">
        <v>276</v>
      </c>
    </row>
    <row r="80" spans="1:5" ht="25.5">
      <c r="A80" s="31" t="s">
        <v>50</v>
      </c>
      <c r="E80" s="30" t="s">
        <v>1310</v>
      </c>
    </row>
    <row r="81" spans="1:16" ht="12.75">
      <c r="A81" s="17" t="s">
        <v>44</v>
      </c>
      <c r="B81" s="21" t="s">
        <v>194</v>
      </c>
      <c r="C81" s="21" t="s">
        <v>279</v>
      </c>
      <c r="D81" s="17" t="s">
        <v>231</v>
      </c>
      <c r="E81" s="22" t="s">
        <v>280</v>
      </c>
      <c r="F81" s="23" t="s">
        <v>156</v>
      </c>
      <c r="G81" s="24">
        <v>43.233</v>
      </c>
      <c r="H81" s="25">
        <v>0</v>
      </c>
      <c r="I81" s="26">
        <f>ROUND(ROUND(H81,2)*ROUND(G81,3),2)</f>
        <v>0</v>
      </c>
      <c r="O81">
        <f>(I81*21)/100</f>
        <v>0</v>
      </c>
      <c r="P81" t="s">
        <v>22</v>
      </c>
    </row>
    <row r="82" spans="1:5" ht="38.25">
      <c r="A82" s="27" t="s">
        <v>48</v>
      </c>
      <c r="E82" s="28" t="s">
        <v>281</v>
      </c>
    </row>
    <row r="83" spans="1:5" ht="38.25">
      <c r="A83" s="31" t="s">
        <v>50</v>
      </c>
      <c r="E83" s="30" t="s">
        <v>1311</v>
      </c>
    </row>
    <row r="84" spans="1:16" ht="12.75">
      <c r="A84" s="17" t="s">
        <v>283</v>
      </c>
      <c r="B84" s="21" t="s">
        <v>194</v>
      </c>
      <c r="C84" s="21" t="s">
        <v>284</v>
      </c>
      <c r="D84" s="17" t="s">
        <v>23</v>
      </c>
      <c r="E84" s="22" t="s">
        <v>285</v>
      </c>
      <c r="F84" s="23" t="s">
        <v>275</v>
      </c>
      <c r="G84" s="24">
        <v>79.981</v>
      </c>
      <c r="H84" s="25">
        <v>0</v>
      </c>
      <c r="I84" s="26">
        <f>ROUND(ROUND(H84,2)*ROUND(G84,3),2)</f>
        <v>0</v>
      </c>
      <c r="O84">
        <f>(I84*21)/100</f>
        <v>0</v>
      </c>
      <c r="P84" t="s">
        <v>22</v>
      </c>
    </row>
    <row r="85" spans="1:5" ht="12.75">
      <c r="A85" s="27" t="s">
        <v>48</v>
      </c>
      <c r="E85" s="28" t="s">
        <v>286</v>
      </c>
    </row>
    <row r="86" spans="1:5" ht="12.75">
      <c r="A86" s="31" t="s">
        <v>50</v>
      </c>
      <c r="E86" s="30" t="s">
        <v>1312</v>
      </c>
    </row>
    <row r="87" spans="1:16" ht="12.75">
      <c r="A87" s="17" t="s">
        <v>44</v>
      </c>
      <c r="B87" s="21" t="s">
        <v>199</v>
      </c>
      <c r="C87" s="21" t="s">
        <v>279</v>
      </c>
      <c r="D87" s="17" t="s">
        <v>236</v>
      </c>
      <c r="E87" s="22" t="s">
        <v>280</v>
      </c>
      <c r="F87" s="23" t="s">
        <v>156</v>
      </c>
      <c r="G87" s="24">
        <v>10.808</v>
      </c>
      <c r="H87" s="25">
        <v>0</v>
      </c>
      <c r="I87" s="26">
        <f>ROUND(ROUND(H87,2)*ROUND(G87,3),2)</f>
        <v>0</v>
      </c>
      <c r="O87">
        <f>(I87*21)/100</f>
        <v>0</v>
      </c>
      <c r="P87" t="s">
        <v>22</v>
      </c>
    </row>
    <row r="88" spans="1:5" ht="38.25">
      <c r="A88" s="27" t="s">
        <v>48</v>
      </c>
      <c r="E88" s="28" t="s">
        <v>289</v>
      </c>
    </row>
    <row r="89" spans="1:5" ht="38.25">
      <c r="A89" s="31" t="s">
        <v>50</v>
      </c>
      <c r="E89" s="30" t="s">
        <v>1313</v>
      </c>
    </row>
    <row r="90" spans="1:16" ht="12.75">
      <c r="A90" s="17" t="s">
        <v>44</v>
      </c>
      <c r="B90" s="21" t="s">
        <v>204</v>
      </c>
      <c r="C90" s="21" t="s">
        <v>300</v>
      </c>
      <c r="D90" s="17" t="s">
        <v>23</v>
      </c>
      <c r="E90" s="22" t="s">
        <v>301</v>
      </c>
      <c r="F90" s="23" t="s">
        <v>156</v>
      </c>
      <c r="G90" s="24">
        <v>0.581</v>
      </c>
      <c r="H90" s="25">
        <v>0</v>
      </c>
      <c r="I90" s="26">
        <f>ROUND(ROUND(H90,2)*ROUND(G90,3),2)</f>
        <v>0</v>
      </c>
      <c r="O90">
        <f>(I90*21)/100</f>
        <v>0</v>
      </c>
      <c r="P90" t="s">
        <v>22</v>
      </c>
    </row>
    <row r="91" spans="1:5" ht="38.25">
      <c r="A91" s="27" t="s">
        <v>48</v>
      </c>
      <c r="E91" s="28" t="s">
        <v>1314</v>
      </c>
    </row>
    <row r="92" spans="1:5" ht="25.5">
      <c r="A92" s="31" t="s">
        <v>50</v>
      </c>
      <c r="E92" s="30" t="s">
        <v>1315</v>
      </c>
    </row>
    <row r="93" spans="1:16" ht="12.75">
      <c r="A93" s="17" t="s">
        <v>283</v>
      </c>
      <c r="B93" s="21" t="s">
        <v>204</v>
      </c>
      <c r="C93" s="21" t="s">
        <v>1316</v>
      </c>
      <c r="D93" s="17" t="s">
        <v>23</v>
      </c>
      <c r="E93" s="22" t="s">
        <v>1317</v>
      </c>
      <c r="F93" s="23" t="s">
        <v>275</v>
      </c>
      <c r="G93" s="24">
        <v>1.206</v>
      </c>
      <c r="H93" s="25">
        <v>0</v>
      </c>
      <c r="I93" s="26">
        <f>ROUND(ROUND(H93,2)*ROUND(G93,3),2)</f>
        <v>0</v>
      </c>
      <c r="O93">
        <f>(I93*21)/100</f>
        <v>0</v>
      </c>
      <c r="P93" t="s">
        <v>22</v>
      </c>
    </row>
    <row r="94" spans="1:5" ht="12.75">
      <c r="A94" s="27" t="s">
        <v>48</v>
      </c>
      <c r="E94" s="28" t="s">
        <v>1318</v>
      </c>
    </row>
    <row r="95" spans="1:5" ht="12.75">
      <c r="A95" s="31" t="s">
        <v>50</v>
      </c>
      <c r="E95" s="30" t="s">
        <v>1319</v>
      </c>
    </row>
    <row r="96" spans="1:16" ht="12.75">
      <c r="A96" s="17" t="s">
        <v>44</v>
      </c>
      <c r="B96" s="21" t="s">
        <v>209</v>
      </c>
      <c r="C96" s="21" t="s">
        <v>322</v>
      </c>
      <c r="D96" s="17" t="s">
        <v>23</v>
      </c>
      <c r="E96" s="22" t="s">
        <v>323</v>
      </c>
      <c r="F96" s="23" t="s">
        <v>156</v>
      </c>
      <c r="G96" s="24">
        <v>44.193</v>
      </c>
      <c r="H96" s="25">
        <v>0</v>
      </c>
      <c r="I96" s="26">
        <f>ROUND(ROUND(H96,2)*ROUND(G96,3),2)</f>
        <v>0</v>
      </c>
      <c r="O96">
        <f>(I96*21)/100</f>
        <v>0</v>
      </c>
      <c r="P96" t="s">
        <v>22</v>
      </c>
    </row>
    <row r="97" spans="1:5" ht="51">
      <c r="A97" s="27" t="s">
        <v>48</v>
      </c>
      <c r="E97" s="28" t="s">
        <v>324</v>
      </c>
    </row>
    <row r="98" spans="1:5" ht="25.5">
      <c r="A98" s="29" t="s">
        <v>50</v>
      </c>
      <c r="E98" s="30" t="s">
        <v>1309</v>
      </c>
    </row>
    <row r="99" spans="1:18" ht="12.75" customHeight="1">
      <c r="A99" s="5" t="s">
        <v>42</v>
      </c>
      <c r="B99" s="5"/>
      <c r="C99" s="33" t="s">
        <v>21</v>
      </c>
      <c r="D99" s="5"/>
      <c r="E99" s="19" t="s">
        <v>337</v>
      </c>
      <c r="F99" s="5"/>
      <c r="G99" s="5"/>
      <c r="H99" s="5"/>
      <c r="I99" s="34">
        <f>0+Q99</f>
        <v>0</v>
      </c>
      <c r="O99">
        <f>0+R99</f>
        <v>0</v>
      </c>
      <c r="Q99">
        <f>0+I100+I103+I106</f>
        <v>0</v>
      </c>
      <c r="R99">
        <f>0+O100+O103+O106</f>
        <v>0</v>
      </c>
    </row>
    <row r="100" spans="1:16" ht="12.75">
      <c r="A100" s="17" t="s">
        <v>44</v>
      </c>
      <c r="B100" s="21" t="s">
        <v>214</v>
      </c>
      <c r="C100" s="21" t="s">
        <v>1320</v>
      </c>
      <c r="D100" s="17" t="s">
        <v>23</v>
      </c>
      <c r="E100" s="22" t="s">
        <v>1321</v>
      </c>
      <c r="F100" s="23" t="s">
        <v>134</v>
      </c>
      <c r="G100" s="24">
        <v>830.94</v>
      </c>
      <c r="H100" s="25">
        <v>0</v>
      </c>
      <c r="I100" s="26">
        <f>ROUND(ROUND(H100,2)*ROUND(G100,3),2)</f>
        <v>0</v>
      </c>
      <c r="O100">
        <f>(I100*21)/100</f>
        <v>0</v>
      </c>
      <c r="P100" t="s">
        <v>22</v>
      </c>
    </row>
    <row r="101" spans="1:5" ht="38.25">
      <c r="A101" s="27" t="s">
        <v>48</v>
      </c>
      <c r="E101" s="28" t="s">
        <v>1322</v>
      </c>
    </row>
    <row r="102" spans="1:5" ht="12.75">
      <c r="A102" s="31" t="s">
        <v>50</v>
      </c>
      <c r="E102" s="30" t="s">
        <v>1323</v>
      </c>
    </row>
    <row r="103" spans="1:16" ht="12.75">
      <c r="A103" s="17" t="s">
        <v>44</v>
      </c>
      <c r="B103" s="21" t="s">
        <v>219</v>
      </c>
      <c r="C103" s="21" t="s">
        <v>1324</v>
      </c>
      <c r="D103" s="17" t="s">
        <v>231</v>
      </c>
      <c r="E103" s="22" t="s">
        <v>1325</v>
      </c>
      <c r="F103" s="23" t="s">
        <v>134</v>
      </c>
      <c r="G103" s="24">
        <v>415.47</v>
      </c>
      <c r="H103" s="25">
        <v>0</v>
      </c>
      <c r="I103" s="26">
        <f>ROUND(ROUND(H103,2)*ROUND(G103,3),2)</f>
        <v>0</v>
      </c>
      <c r="O103">
        <f>(I103*21)/100</f>
        <v>0</v>
      </c>
      <c r="P103" t="s">
        <v>22</v>
      </c>
    </row>
    <row r="104" spans="1:5" ht="38.25">
      <c r="A104" s="27" t="s">
        <v>48</v>
      </c>
      <c r="E104" s="28" t="s">
        <v>1326</v>
      </c>
    </row>
    <row r="105" spans="1:5" ht="12.75">
      <c r="A105" s="31" t="s">
        <v>50</v>
      </c>
      <c r="E105" s="30" t="s">
        <v>23</v>
      </c>
    </row>
    <row r="106" spans="1:16" ht="12.75">
      <c r="A106" s="17" t="s">
        <v>44</v>
      </c>
      <c r="B106" s="21" t="s">
        <v>224</v>
      </c>
      <c r="C106" s="21" t="s">
        <v>1324</v>
      </c>
      <c r="D106" s="17" t="s">
        <v>236</v>
      </c>
      <c r="E106" s="22" t="s">
        <v>1325</v>
      </c>
      <c r="F106" s="23" t="s">
        <v>134</v>
      </c>
      <c r="G106" s="24">
        <v>140</v>
      </c>
      <c r="H106" s="25">
        <v>0</v>
      </c>
      <c r="I106" s="26">
        <f>ROUND(ROUND(H106,2)*ROUND(G106,3),2)</f>
        <v>0</v>
      </c>
      <c r="O106">
        <f>(I106*21)/100</f>
        <v>0</v>
      </c>
      <c r="P106" t="s">
        <v>22</v>
      </c>
    </row>
    <row r="107" spans="1:5" ht="38.25">
      <c r="A107" s="27" t="s">
        <v>48</v>
      </c>
      <c r="E107" s="28" t="s">
        <v>1327</v>
      </c>
    </row>
    <row r="108" spans="1:5" ht="12.75">
      <c r="A108" s="29" t="s">
        <v>50</v>
      </c>
      <c r="E108" s="30" t="s">
        <v>23</v>
      </c>
    </row>
    <row r="109" spans="1:18" ht="12.75" customHeight="1">
      <c r="A109" s="5" t="s">
        <v>42</v>
      </c>
      <c r="B109" s="5"/>
      <c r="C109" s="33" t="s">
        <v>32</v>
      </c>
      <c r="D109" s="5"/>
      <c r="E109" s="19" t="s">
        <v>366</v>
      </c>
      <c r="F109" s="5"/>
      <c r="G109" s="5"/>
      <c r="H109" s="5"/>
      <c r="I109" s="34">
        <f>0+Q109</f>
        <v>0</v>
      </c>
      <c r="O109">
        <f>0+R109</f>
        <v>0</v>
      </c>
      <c r="Q109">
        <f>0+I110</f>
        <v>0</v>
      </c>
      <c r="R109">
        <f>0+O110</f>
        <v>0</v>
      </c>
    </row>
    <row r="110" spans="1:16" ht="12.75">
      <c r="A110" s="17" t="s">
        <v>44</v>
      </c>
      <c r="B110" s="21" t="s">
        <v>229</v>
      </c>
      <c r="C110" s="21" t="s">
        <v>1328</v>
      </c>
      <c r="D110" s="17" t="s">
        <v>23</v>
      </c>
      <c r="E110" s="22" t="s">
        <v>1329</v>
      </c>
      <c r="F110" s="23" t="s">
        <v>156</v>
      </c>
      <c r="G110" s="24">
        <v>0.326</v>
      </c>
      <c r="H110" s="25">
        <v>0</v>
      </c>
      <c r="I110" s="26">
        <f>ROUND(ROUND(H110,2)*ROUND(G110,3),2)</f>
        <v>0</v>
      </c>
      <c r="O110">
        <f>(I110*21)/100</f>
        <v>0</v>
      </c>
      <c r="P110" t="s">
        <v>22</v>
      </c>
    </row>
    <row r="111" spans="1:5" ht="25.5">
      <c r="A111" s="27" t="s">
        <v>48</v>
      </c>
      <c r="E111" s="28" t="s">
        <v>1330</v>
      </c>
    </row>
    <row r="112" spans="1:5" ht="12.75">
      <c r="A112" s="29" t="s">
        <v>50</v>
      </c>
      <c r="E112" s="30" t="s">
        <v>1331</v>
      </c>
    </row>
    <row r="113" spans="1:18" ht="12.75" customHeight="1">
      <c r="A113" s="5" t="s">
        <v>42</v>
      </c>
      <c r="B113" s="5"/>
      <c r="C113" s="33" t="s">
        <v>62</v>
      </c>
      <c r="D113" s="5"/>
      <c r="E113" s="19" t="s">
        <v>543</v>
      </c>
      <c r="F113" s="5"/>
      <c r="G113" s="5"/>
      <c r="H113" s="5"/>
      <c r="I113" s="34">
        <f>0+Q113</f>
        <v>0</v>
      </c>
      <c r="O113">
        <f>0+R113</f>
        <v>0</v>
      </c>
      <c r="Q113">
        <f>0+I114+I117</f>
        <v>0</v>
      </c>
      <c r="R113">
        <f>0+O114+O117</f>
        <v>0</v>
      </c>
    </row>
    <row r="114" spans="1:16" ht="12.75">
      <c r="A114" s="17" t="s">
        <v>44</v>
      </c>
      <c r="B114" s="21" t="s">
        <v>235</v>
      </c>
      <c r="C114" s="21" t="s">
        <v>1332</v>
      </c>
      <c r="D114" s="17" t="s">
        <v>23</v>
      </c>
      <c r="E114" s="22" t="s">
        <v>1333</v>
      </c>
      <c r="F114" s="23" t="s">
        <v>134</v>
      </c>
      <c r="G114" s="24">
        <v>1.25</v>
      </c>
      <c r="H114" s="25">
        <v>0</v>
      </c>
      <c r="I114" s="26">
        <f>ROUND(ROUND(H114,2)*ROUND(G114,3),2)</f>
        <v>0</v>
      </c>
      <c r="O114">
        <f>(I114*21)/100</f>
        <v>0</v>
      </c>
      <c r="P114" t="s">
        <v>22</v>
      </c>
    </row>
    <row r="115" spans="1:5" ht="12.75">
      <c r="A115" s="27" t="s">
        <v>48</v>
      </c>
      <c r="E115" s="28" t="s">
        <v>1334</v>
      </c>
    </row>
    <row r="116" spans="1:5" ht="12.75">
      <c r="A116" s="31" t="s">
        <v>50</v>
      </c>
      <c r="E116" s="30" t="s">
        <v>23</v>
      </c>
    </row>
    <row r="117" spans="1:16" ht="12.75">
      <c r="A117" s="17" t="s">
        <v>44</v>
      </c>
      <c r="B117" s="21" t="s">
        <v>239</v>
      </c>
      <c r="C117" s="21" t="s">
        <v>1335</v>
      </c>
      <c r="D117" s="17" t="s">
        <v>23</v>
      </c>
      <c r="E117" s="22" t="s">
        <v>1336</v>
      </c>
      <c r="F117" s="23" t="s">
        <v>134</v>
      </c>
      <c r="G117" s="24">
        <v>1</v>
      </c>
      <c r="H117" s="25">
        <v>0</v>
      </c>
      <c r="I117" s="26">
        <f>ROUND(ROUND(H117,2)*ROUND(G117,3),2)</f>
        <v>0</v>
      </c>
      <c r="O117">
        <f>(I117*21)/100</f>
        <v>0</v>
      </c>
      <c r="P117" t="s">
        <v>22</v>
      </c>
    </row>
    <row r="118" spans="1:5" ht="12.75">
      <c r="A118" s="27" t="s">
        <v>48</v>
      </c>
      <c r="E118" s="28" t="s">
        <v>1337</v>
      </c>
    </row>
    <row r="119" spans="1:5" ht="12.75">
      <c r="A119" s="29" t="s">
        <v>50</v>
      </c>
      <c r="E119" s="30" t="s">
        <v>23</v>
      </c>
    </row>
    <row r="120" spans="1:18" ht="12.75" customHeight="1">
      <c r="A120" s="5" t="s">
        <v>42</v>
      </c>
      <c r="B120" s="5"/>
      <c r="C120" s="33" t="s">
        <v>65</v>
      </c>
      <c r="D120" s="5"/>
      <c r="E120" s="19" t="s">
        <v>639</v>
      </c>
      <c r="F120" s="5"/>
      <c r="G120" s="5"/>
      <c r="H120" s="5"/>
      <c r="I120" s="34">
        <f>0+Q120</f>
        <v>0</v>
      </c>
      <c r="O120">
        <f>0+R120</f>
        <v>0</v>
      </c>
      <c r="Q120">
        <f>0+I121+I124+I127+I130+I133+I136+I139+I142+I145+I148+I151+I154+I157+I160+I163+I166+I169+I172+I175+I178+I181+I184+I187+I190+I193+I196+I199+I202+I205+I208+I211+I214+I217+I220+I223+I226+I229+I232+I235+I238+I241+I244+I247+I250+I253</f>
        <v>0</v>
      </c>
      <c r="R120">
        <f>0+O121+O124+O127+O130+O133+O136+O139+O142+O145+O148+O151+O154+O157+O160+O163+O166+O169+O172+O175+O178+O181+O184+O187+O190+O193+O196+O199+O202+O205+O208+O211+O214+O217+O220+O223+O226+O229+O232+O235+O238+O241+O244+O247+O250+O253</f>
        <v>0</v>
      </c>
    </row>
    <row r="121" spans="1:16" ht="25.5">
      <c r="A121" s="17" t="s">
        <v>44</v>
      </c>
      <c r="B121" s="21" t="s">
        <v>244</v>
      </c>
      <c r="C121" s="21" t="s">
        <v>1338</v>
      </c>
      <c r="D121" s="17" t="s">
        <v>23</v>
      </c>
      <c r="E121" s="22" t="s">
        <v>1339</v>
      </c>
      <c r="F121" s="23" t="s">
        <v>134</v>
      </c>
      <c r="G121" s="24">
        <v>1.28</v>
      </c>
      <c r="H121" s="25">
        <v>0</v>
      </c>
      <c r="I121" s="26">
        <f>ROUND(ROUND(H121,2)*ROUND(G121,3),2)</f>
        <v>0</v>
      </c>
      <c r="O121">
        <f>(I121*21)/100</f>
        <v>0</v>
      </c>
      <c r="P121" t="s">
        <v>22</v>
      </c>
    </row>
    <row r="122" spans="1:5" ht="25.5">
      <c r="A122" s="27" t="s">
        <v>48</v>
      </c>
      <c r="E122" s="28" t="s">
        <v>1340</v>
      </c>
    </row>
    <row r="123" spans="1:5" ht="12.75">
      <c r="A123" s="31" t="s">
        <v>50</v>
      </c>
      <c r="E123" s="30" t="s">
        <v>23</v>
      </c>
    </row>
    <row r="124" spans="1:16" ht="12.75">
      <c r="A124" s="17" t="s">
        <v>283</v>
      </c>
      <c r="B124" s="21" t="s">
        <v>244</v>
      </c>
      <c r="C124" s="21" t="s">
        <v>1341</v>
      </c>
      <c r="D124" s="17" t="s">
        <v>23</v>
      </c>
      <c r="E124" s="22" t="s">
        <v>1342</v>
      </c>
      <c r="F124" s="23" t="s">
        <v>134</v>
      </c>
      <c r="G124" s="24">
        <v>1.28</v>
      </c>
      <c r="H124" s="25">
        <v>0</v>
      </c>
      <c r="I124" s="26">
        <f>ROUND(ROUND(H124,2)*ROUND(G124,3),2)</f>
        <v>0</v>
      </c>
      <c r="O124">
        <f>(I124*21)/100</f>
        <v>0</v>
      </c>
      <c r="P124" t="s">
        <v>22</v>
      </c>
    </row>
    <row r="125" spans="1:5" ht="12.75">
      <c r="A125" s="27" t="s">
        <v>48</v>
      </c>
      <c r="E125" s="28" t="s">
        <v>1343</v>
      </c>
    </row>
    <row r="126" spans="1:5" ht="12.75">
      <c r="A126" s="31" t="s">
        <v>50</v>
      </c>
      <c r="E126" s="30" t="s">
        <v>23</v>
      </c>
    </row>
    <row r="127" spans="1:16" ht="25.5">
      <c r="A127" s="17" t="s">
        <v>44</v>
      </c>
      <c r="B127" s="21" t="s">
        <v>249</v>
      </c>
      <c r="C127" s="21" t="s">
        <v>1344</v>
      </c>
      <c r="D127" s="17" t="s">
        <v>23</v>
      </c>
      <c r="E127" s="22" t="s">
        <v>1345</v>
      </c>
      <c r="F127" s="23" t="s">
        <v>591</v>
      </c>
      <c r="G127" s="24">
        <v>1</v>
      </c>
      <c r="H127" s="25">
        <v>0</v>
      </c>
      <c r="I127" s="26">
        <f>ROUND(ROUND(H127,2)*ROUND(G127,3),2)</f>
        <v>0</v>
      </c>
      <c r="O127">
        <f>(I127*21)/100</f>
        <v>0</v>
      </c>
      <c r="P127" t="s">
        <v>22</v>
      </c>
    </row>
    <row r="128" spans="1:5" ht="38.25">
      <c r="A128" s="27" t="s">
        <v>48</v>
      </c>
      <c r="E128" s="28" t="s">
        <v>1346</v>
      </c>
    </row>
    <row r="129" spans="1:5" ht="12.75">
      <c r="A129" s="31" t="s">
        <v>50</v>
      </c>
      <c r="E129" s="30" t="s">
        <v>23</v>
      </c>
    </row>
    <row r="130" spans="1:16" ht="25.5">
      <c r="A130" s="17" t="s">
        <v>44</v>
      </c>
      <c r="B130" s="21" t="s">
        <v>254</v>
      </c>
      <c r="C130" s="21" t="s">
        <v>1347</v>
      </c>
      <c r="D130" s="17" t="s">
        <v>23</v>
      </c>
      <c r="E130" s="22" t="s">
        <v>1348</v>
      </c>
      <c r="F130" s="23" t="s">
        <v>134</v>
      </c>
      <c r="G130" s="24">
        <v>1</v>
      </c>
      <c r="H130" s="25">
        <v>0</v>
      </c>
      <c r="I130" s="26">
        <f>ROUND(ROUND(H130,2)*ROUND(G130,3),2)</f>
        <v>0</v>
      </c>
      <c r="O130">
        <f>(I130*21)/100</f>
        <v>0</v>
      </c>
      <c r="P130" t="s">
        <v>22</v>
      </c>
    </row>
    <row r="131" spans="1:5" ht="25.5">
      <c r="A131" s="27" t="s">
        <v>48</v>
      </c>
      <c r="E131" s="28" t="s">
        <v>1349</v>
      </c>
    </row>
    <row r="132" spans="1:5" ht="12.75">
      <c r="A132" s="31" t="s">
        <v>50</v>
      </c>
      <c r="E132" s="30" t="s">
        <v>23</v>
      </c>
    </row>
    <row r="133" spans="1:16" ht="12.75">
      <c r="A133" s="17" t="s">
        <v>283</v>
      </c>
      <c r="B133" s="21" t="s">
        <v>254</v>
      </c>
      <c r="C133" s="21" t="s">
        <v>1350</v>
      </c>
      <c r="D133" s="17" t="s">
        <v>23</v>
      </c>
      <c r="E133" s="22" t="s">
        <v>1351</v>
      </c>
      <c r="F133" s="23" t="s">
        <v>134</v>
      </c>
      <c r="G133" s="24">
        <v>1</v>
      </c>
      <c r="H133" s="25">
        <v>0</v>
      </c>
      <c r="I133" s="26">
        <f>ROUND(ROUND(H133,2)*ROUND(G133,3),2)</f>
        <v>0</v>
      </c>
      <c r="O133">
        <f>(I133*21)/100</f>
        <v>0</v>
      </c>
      <c r="P133" t="s">
        <v>22</v>
      </c>
    </row>
    <row r="134" spans="1:5" ht="12.75">
      <c r="A134" s="27" t="s">
        <v>48</v>
      </c>
      <c r="E134" s="28" t="s">
        <v>1352</v>
      </c>
    </row>
    <row r="135" spans="1:5" ht="12.75">
      <c r="A135" s="31" t="s">
        <v>50</v>
      </c>
      <c r="E135" s="30" t="s">
        <v>23</v>
      </c>
    </row>
    <row r="136" spans="1:16" ht="25.5">
      <c r="A136" s="17" t="s">
        <v>44</v>
      </c>
      <c r="B136" s="21" t="s">
        <v>258</v>
      </c>
      <c r="C136" s="21" t="s">
        <v>1353</v>
      </c>
      <c r="D136" s="17" t="s">
        <v>23</v>
      </c>
      <c r="E136" s="22" t="s">
        <v>1354</v>
      </c>
      <c r="F136" s="23" t="s">
        <v>591</v>
      </c>
      <c r="G136" s="24">
        <v>1</v>
      </c>
      <c r="H136" s="25">
        <v>0</v>
      </c>
      <c r="I136" s="26">
        <f>ROUND(ROUND(H136,2)*ROUND(G136,3),2)</f>
        <v>0</v>
      </c>
      <c r="O136">
        <f>(I136*21)/100</f>
        <v>0</v>
      </c>
      <c r="P136" t="s">
        <v>22</v>
      </c>
    </row>
    <row r="137" spans="1:5" ht="38.25">
      <c r="A137" s="27" t="s">
        <v>48</v>
      </c>
      <c r="E137" s="28" t="s">
        <v>1355</v>
      </c>
    </row>
    <row r="138" spans="1:5" ht="12.75">
      <c r="A138" s="31" t="s">
        <v>50</v>
      </c>
      <c r="E138" s="30" t="s">
        <v>23</v>
      </c>
    </row>
    <row r="139" spans="1:16" ht="12.75">
      <c r="A139" s="17" t="s">
        <v>44</v>
      </c>
      <c r="B139" s="21" t="s">
        <v>262</v>
      </c>
      <c r="C139" s="21" t="s">
        <v>1356</v>
      </c>
      <c r="D139" s="17" t="s">
        <v>23</v>
      </c>
      <c r="E139" s="22" t="s">
        <v>1357</v>
      </c>
      <c r="F139" s="23" t="s">
        <v>156</v>
      </c>
      <c r="G139" s="24">
        <v>0.471</v>
      </c>
      <c r="H139" s="25">
        <v>0</v>
      </c>
      <c r="I139" s="26">
        <f>ROUND(ROUND(H139,2)*ROUND(G139,3),2)</f>
        <v>0</v>
      </c>
      <c r="O139">
        <f>(I139*21)/100</f>
        <v>0</v>
      </c>
      <c r="P139" t="s">
        <v>22</v>
      </c>
    </row>
    <row r="140" spans="1:5" ht="51">
      <c r="A140" s="27" t="s">
        <v>48</v>
      </c>
      <c r="E140" s="28" t="s">
        <v>1358</v>
      </c>
    </row>
    <row r="141" spans="1:5" ht="12.75">
      <c r="A141" s="31" t="s">
        <v>50</v>
      </c>
      <c r="E141" s="30" t="s">
        <v>1359</v>
      </c>
    </row>
    <row r="142" spans="1:16" ht="25.5">
      <c r="A142" s="17" t="s">
        <v>44</v>
      </c>
      <c r="B142" s="21" t="s">
        <v>267</v>
      </c>
      <c r="C142" s="21" t="s">
        <v>1360</v>
      </c>
      <c r="D142" s="17" t="s">
        <v>23</v>
      </c>
      <c r="E142" s="22" t="s">
        <v>1361</v>
      </c>
      <c r="F142" s="23" t="s">
        <v>591</v>
      </c>
      <c r="G142" s="24">
        <v>15</v>
      </c>
      <c r="H142" s="25">
        <v>0</v>
      </c>
      <c r="I142" s="26">
        <f>ROUND(ROUND(H142,2)*ROUND(G142,3),2)</f>
        <v>0</v>
      </c>
      <c r="O142">
        <f>(I142*21)/100</f>
        <v>0</v>
      </c>
      <c r="P142" t="s">
        <v>22</v>
      </c>
    </row>
    <row r="143" spans="1:5" ht="25.5">
      <c r="A143" s="27" t="s">
        <v>48</v>
      </c>
      <c r="E143" s="28" t="s">
        <v>1362</v>
      </c>
    </row>
    <row r="144" spans="1:5" ht="12.75">
      <c r="A144" s="31" t="s">
        <v>50</v>
      </c>
      <c r="E144" s="30" t="s">
        <v>23</v>
      </c>
    </row>
    <row r="145" spans="1:16" ht="12.75">
      <c r="A145" s="17" t="s">
        <v>283</v>
      </c>
      <c r="B145" s="21" t="s">
        <v>267</v>
      </c>
      <c r="C145" s="21" t="s">
        <v>1363</v>
      </c>
      <c r="D145" s="17" t="s">
        <v>23</v>
      </c>
      <c r="E145" s="22" t="s">
        <v>1364</v>
      </c>
      <c r="F145" s="23" t="s">
        <v>591</v>
      </c>
      <c r="G145" s="24">
        <v>1</v>
      </c>
      <c r="H145" s="25">
        <v>0</v>
      </c>
      <c r="I145" s="26">
        <f>ROUND(ROUND(H145,2)*ROUND(G145,3),2)</f>
        <v>0</v>
      </c>
      <c r="O145">
        <f>(I145*21)/100</f>
        <v>0</v>
      </c>
      <c r="P145" t="s">
        <v>22</v>
      </c>
    </row>
    <row r="146" spans="1:5" ht="25.5">
      <c r="A146" s="27" t="s">
        <v>48</v>
      </c>
      <c r="E146" s="28" t="s">
        <v>1365</v>
      </c>
    </row>
    <row r="147" spans="1:5" ht="12.75">
      <c r="A147" s="31" t="s">
        <v>50</v>
      </c>
      <c r="E147" s="30" t="s">
        <v>23</v>
      </c>
    </row>
    <row r="148" spans="1:16" ht="12.75">
      <c r="A148" s="17" t="s">
        <v>283</v>
      </c>
      <c r="B148" s="21" t="s">
        <v>267</v>
      </c>
      <c r="C148" s="21" t="s">
        <v>1366</v>
      </c>
      <c r="D148" s="17" t="s">
        <v>23</v>
      </c>
      <c r="E148" s="22" t="s">
        <v>1367</v>
      </c>
      <c r="F148" s="23" t="s">
        <v>591</v>
      </c>
      <c r="G148" s="24">
        <v>7</v>
      </c>
      <c r="H148" s="25">
        <v>0</v>
      </c>
      <c r="I148" s="26">
        <f>ROUND(ROUND(H148,2)*ROUND(G148,3),2)</f>
        <v>0</v>
      </c>
      <c r="O148">
        <f>(I148*21)/100</f>
        <v>0</v>
      </c>
      <c r="P148" t="s">
        <v>22</v>
      </c>
    </row>
    <row r="149" spans="1:5" ht="12.75">
      <c r="A149" s="27" t="s">
        <v>48</v>
      </c>
      <c r="E149" s="28" t="s">
        <v>1368</v>
      </c>
    </row>
    <row r="150" spans="1:5" ht="12.75">
      <c r="A150" s="31" t="s">
        <v>50</v>
      </c>
      <c r="E150" s="30" t="s">
        <v>23</v>
      </c>
    </row>
    <row r="151" spans="1:16" ht="12.75">
      <c r="A151" s="17" t="s">
        <v>283</v>
      </c>
      <c r="B151" s="21" t="s">
        <v>267</v>
      </c>
      <c r="C151" s="21" t="s">
        <v>1369</v>
      </c>
      <c r="D151" s="17" t="s">
        <v>23</v>
      </c>
      <c r="E151" s="22" t="s">
        <v>1370</v>
      </c>
      <c r="F151" s="23" t="s">
        <v>591</v>
      </c>
      <c r="G151" s="24">
        <v>11</v>
      </c>
      <c r="H151" s="25">
        <v>0</v>
      </c>
      <c r="I151" s="26">
        <f>ROUND(ROUND(H151,2)*ROUND(G151,3),2)</f>
        <v>0</v>
      </c>
      <c r="O151">
        <f>(I151*21)/100</f>
        <v>0</v>
      </c>
      <c r="P151" t="s">
        <v>22</v>
      </c>
    </row>
    <row r="152" spans="1:5" ht="12.75">
      <c r="A152" s="27" t="s">
        <v>48</v>
      </c>
      <c r="E152" s="28" t="s">
        <v>1371</v>
      </c>
    </row>
    <row r="153" spans="1:5" ht="12.75">
      <c r="A153" s="31" t="s">
        <v>50</v>
      </c>
      <c r="E153" s="30" t="s">
        <v>23</v>
      </c>
    </row>
    <row r="154" spans="1:16" ht="12.75">
      <c r="A154" s="17" t="s">
        <v>283</v>
      </c>
      <c r="B154" s="21" t="s">
        <v>267</v>
      </c>
      <c r="C154" s="21" t="s">
        <v>1372</v>
      </c>
      <c r="D154" s="17" t="s">
        <v>23</v>
      </c>
      <c r="E154" s="22" t="s">
        <v>1373</v>
      </c>
      <c r="F154" s="23" t="s">
        <v>591</v>
      </c>
      <c r="G154" s="24">
        <v>1</v>
      </c>
      <c r="H154" s="25">
        <v>0</v>
      </c>
      <c r="I154" s="26">
        <f>ROUND(ROUND(H154,2)*ROUND(G154,3),2)</f>
        <v>0</v>
      </c>
      <c r="O154">
        <f>(I154*21)/100</f>
        <v>0</v>
      </c>
      <c r="P154" t="s">
        <v>22</v>
      </c>
    </row>
    <row r="155" spans="1:5" ht="12.75">
      <c r="A155" s="27" t="s">
        <v>48</v>
      </c>
      <c r="E155" s="28" t="s">
        <v>1374</v>
      </c>
    </row>
    <row r="156" spans="1:5" ht="12.75">
      <c r="A156" s="31" t="s">
        <v>50</v>
      </c>
      <c r="E156" s="30" t="s">
        <v>23</v>
      </c>
    </row>
    <row r="157" spans="1:16" ht="12.75">
      <c r="A157" s="17" t="s">
        <v>283</v>
      </c>
      <c r="B157" s="21" t="s">
        <v>267</v>
      </c>
      <c r="C157" s="21" t="s">
        <v>1375</v>
      </c>
      <c r="D157" s="17" t="s">
        <v>23</v>
      </c>
      <c r="E157" s="22" t="s">
        <v>1376</v>
      </c>
      <c r="F157" s="23" t="s">
        <v>591</v>
      </c>
      <c r="G157" s="24">
        <v>13</v>
      </c>
      <c r="H157" s="25">
        <v>0</v>
      </c>
      <c r="I157" s="26">
        <f>ROUND(ROUND(H157,2)*ROUND(G157,3),2)</f>
        <v>0</v>
      </c>
      <c r="O157">
        <f>(I157*21)/100</f>
        <v>0</v>
      </c>
      <c r="P157" t="s">
        <v>22</v>
      </c>
    </row>
    <row r="158" spans="1:5" ht="12.75">
      <c r="A158" s="27" t="s">
        <v>48</v>
      </c>
      <c r="E158" s="28" t="s">
        <v>1377</v>
      </c>
    </row>
    <row r="159" spans="1:5" ht="12.75">
      <c r="A159" s="31" t="s">
        <v>50</v>
      </c>
      <c r="E159" s="30" t="s">
        <v>23</v>
      </c>
    </row>
    <row r="160" spans="1:16" ht="12.75">
      <c r="A160" s="17" t="s">
        <v>283</v>
      </c>
      <c r="B160" s="21" t="s">
        <v>267</v>
      </c>
      <c r="C160" s="21" t="s">
        <v>1378</v>
      </c>
      <c r="D160" s="17" t="s">
        <v>23</v>
      </c>
      <c r="E160" s="22" t="s">
        <v>1379</v>
      </c>
      <c r="F160" s="23" t="s">
        <v>591</v>
      </c>
      <c r="G160" s="24">
        <v>2</v>
      </c>
      <c r="H160" s="25">
        <v>0</v>
      </c>
      <c r="I160" s="26">
        <f>ROUND(ROUND(H160,2)*ROUND(G160,3),2)</f>
        <v>0</v>
      </c>
      <c r="O160">
        <f>(I160*21)/100</f>
        <v>0</v>
      </c>
      <c r="P160" t="s">
        <v>22</v>
      </c>
    </row>
    <row r="161" spans="1:5" ht="12.75">
      <c r="A161" s="27" t="s">
        <v>48</v>
      </c>
      <c r="E161" s="28" t="s">
        <v>1380</v>
      </c>
    </row>
    <row r="162" spans="1:5" ht="12.75">
      <c r="A162" s="31" t="s">
        <v>50</v>
      </c>
      <c r="E162" s="30" t="s">
        <v>23</v>
      </c>
    </row>
    <row r="163" spans="1:16" ht="12.75">
      <c r="A163" s="17" t="s">
        <v>283</v>
      </c>
      <c r="B163" s="21" t="s">
        <v>267</v>
      </c>
      <c r="C163" s="21" t="s">
        <v>1381</v>
      </c>
      <c r="D163" s="17" t="s">
        <v>23</v>
      </c>
      <c r="E163" s="22" t="s">
        <v>1382</v>
      </c>
      <c r="F163" s="23" t="s">
        <v>591</v>
      </c>
      <c r="G163" s="24">
        <v>4</v>
      </c>
      <c r="H163" s="25">
        <v>0</v>
      </c>
      <c r="I163" s="26">
        <f>ROUND(ROUND(H163,2)*ROUND(G163,3),2)</f>
        <v>0</v>
      </c>
      <c r="O163">
        <f>(I163*21)/100</f>
        <v>0</v>
      </c>
      <c r="P163" t="s">
        <v>22</v>
      </c>
    </row>
    <row r="164" spans="1:5" ht="12.75">
      <c r="A164" s="27" t="s">
        <v>48</v>
      </c>
      <c r="E164" s="28" t="s">
        <v>1383</v>
      </c>
    </row>
    <row r="165" spans="1:5" ht="12.75">
      <c r="A165" s="31" t="s">
        <v>50</v>
      </c>
      <c r="E165" s="30" t="s">
        <v>23</v>
      </c>
    </row>
    <row r="166" spans="1:16" ht="12.75">
      <c r="A166" s="17" t="s">
        <v>283</v>
      </c>
      <c r="B166" s="21" t="s">
        <v>267</v>
      </c>
      <c r="C166" s="21" t="s">
        <v>1384</v>
      </c>
      <c r="D166" s="17" t="s">
        <v>23</v>
      </c>
      <c r="E166" s="22" t="s">
        <v>1385</v>
      </c>
      <c r="F166" s="23" t="s">
        <v>591</v>
      </c>
      <c r="G166" s="24">
        <v>7</v>
      </c>
      <c r="H166" s="25">
        <v>0</v>
      </c>
      <c r="I166" s="26">
        <f>ROUND(ROUND(H166,2)*ROUND(G166,3),2)</f>
        <v>0</v>
      </c>
      <c r="O166">
        <f>(I166*21)/100</f>
        <v>0</v>
      </c>
      <c r="P166" t="s">
        <v>22</v>
      </c>
    </row>
    <row r="167" spans="1:5" ht="12.75">
      <c r="A167" s="27" t="s">
        <v>48</v>
      </c>
      <c r="E167" s="28" t="s">
        <v>1386</v>
      </c>
    </row>
    <row r="168" spans="1:5" ht="12.75">
      <c r="A168" s="31" t="s">
        <v>50</v>
      </c>
      <c r="E168" s="30" t="s">
        <v>23</v>
      </c>
    </row>
    <row r="169" spans="1:16" ht="12.75">
      <c r="A169" s="17" t="s">
        <v>283</v>
      </c>
      <c r="B169" s="21" t="s">
        <v>267</v>
      </c>
      <c r="C169" s="21" t="s">
        <v>1387</v>
      </c>
      <c r="D169" s="17" t="s">
        <v>23</v>
      </c>
      <c r="E169" s="22" t="s">
        <v>1388</v>
      </c>
      <c r="F169" s="23" t="s">
        <v>591</v>
      </c>
      <c r="G169" s="24">
        <v>5</v>
      </c>
      <c r="H169" s="25">
        <v>0</v>
      </c>
      <c r="I169" s="26">
        <f>ROUND(ROUND(H169,2)*ROUND(G169,3),2)</f>
        <v>0</v>
      </c>
      <c r="O169">
        <f>(I169*21)/100</f>
        <v>0</v>
      </c>
      <c r="P169" t="s">
        <v>22</v>
      </c>
    </row>
    <row r="170" spans="1:5" ht="12.75">
      <c r="A170" s="27" t="s">
        <v>48</v>
      </c>
      <c r="E170" s="28" t="s">
        <v>1389</v>
      </c>
    </row>
    <row r="171" spans="1:5" ht="12.75">
      <c r="A171" s="31" t="s">
        <v>50</v>
      </c>
      <c r="E171" s="30" t="s">
        <v>23</v>
      </c>
    </row>
    <row r="172" spans="1:16" ht="12.75">
      <c r="A172" s="17" t="s">
        <v>283</v>
      </c>
      <c r="B172" s="21" t="s">
        <v>267</v>
      </c>
      <c r="C172" s="21" t="s">
        <v>1390</v>
      </c>
      <c r="D172" s="17" t="s">
        <v>23</v>
      </c>
      <c r="E172" s="22" t="s">
        <v>1391</v>
      </c>
      <c r="F172" s="23" t="s">
        <v>591</v>
      </c>
      <c r="G172" s="24">
        <v>15</v>
      </c>
      <c r="H172" s="25">
        <v>0</v>
      </c>
      <c r="I172" s="26">
        <f>ROUND(ROUND(H172,2)*ROUND(G172,3),2)</f>
        <v>0</v>
      </c>
      <c r="O172">
        <f>(I172*21)/100</f>
        <v>0</v>
      </c>
      <c r="P172" t="s">
        <v>22</v>
      </c>
    </row>
    <row r="173" spans="1:5" ht="12.75">
      <c r="A173" s="27" t="s">
        <v>48</v>
      </c>
      <c r="E173" s="28" t="s">
        <v>1392</v>
      </c>
    </row>
    <row r="174" spans="1:5" ht="12.75">
      <c r="A174" s="31" t="s">
        <v>50</v>
      </c>
      <c r="E174" s="30" t="s">
        <v>23</v>
      </c>
    </row>
    <row r="175" spans="1:16" ht="12.75">
      <c r="A175" s="17" t="s">
        <v>283</v>
      </c>
      <c r="B175" s="21" t="s">
        <v>267</v>
      </c>
      <c r="C175" s="21" t="s">
        <v>1393</v>
      </c>
      <c r="D175" s="17" t="s">
        <v>23</v>
      </c>
      <c r="E175" s="22" t="s">
        <v>1394</v>
      </c>
      <c r="F175" s="23" t="s">
        <v>591</v>
      </c>
      <c r="G175" s="24">
        <v>20</v>
      </c>
      <c r="H175" s="25">
        <v>0</v>
      </c>
      <c r="I175" s="26">
        <f>ROUND(ROUND(H175,2)*ROUND(G175,3),2)</f>
        <v>0</v>
      </c>
      <c r="O175">
        <f>(I175*21)/100</f>
        <v>0</v>
      </c>
      <c r="P175" t="s">
        <v>22</v>
      </c>
    </row>
    <row r="176" spans="1:5" ht="12.75">
      <c r="A176" s="27" t="s">
        <v>48</v>
      </c>
      <c r="E176" s="28" t="s">
        <v>1395</v>
      </c>
    </row>
    <row r="177" spans="1:5" ht="12.75">
      <c r="A177" s="31" t="s">
        <v>50</v>
      </c>
      <c r="E177" s="30" t="s">
        <v>23</v>
      </c>
    </row>
    <row r="178" spans="1:16" ht="25.5">
      <c r="A178" s="17" t="s">
        <v>44</v>
      </c>
      <c r="B178" s="21" t="s">
        <v>272</v>
      </c>
      <c r="C178" s="21" t="s">
        <v>1396</v>
      </c>
      <c r="D178" s="17" t="s">
        <v>23</v>
      </c>
      <c r="E178" s="22" t="s">
        <v>1397</v>
      </c>
      <c r="F178" s="23" t="s">
        <v>591</v>
      </c>
      <c r="G178" s="24">
        <v>17</v>
      </c>
      <c r="H178" s="25">
        <v>0</v>
      </c>
      <c r="I178" s="26">
        <f>ROUND(ROUND(H178,2)*ROUND(G178,3),2)</f>
        <v>0</v>
      </c>
      <c r="O178">
        <f>(I178*21)/100</f>
        <v>0</v>
      </c>
      <c r="P178" t="s">
        <v>22</v>
      </c>
    </row>
    <row r="179" spans="1:5" ht="12.75">
      <c r="A179" s="27" t="s">
        <v>48</v>
      </c>
      <c r="E179" s="28" t="s">
        <v>1398</v>
      </c>
    </row>
    <row r="180" spans="1:5" ht="12.75">
      <c r="A180" s="31" t="s">
        <v>50</v>
      </c>
      <c r="E180" s="30" t="s">
        <v>1399</v>
      </c>
    </row>
    <row r="181" spans="1:16" ht="12.75">
      <c r="A181" s="17" t="s">
        <v>283</v>
      </c>
      <c r="B181" s="21" t="s">
        <v>272</v>
      </c>
      <c r="C181" s="21" t="s">
        <v>1400</v>
      </c>
      <c r="D181" s="17" t="s">
        <v>23</v>
      </c>
      <c r="E181" s="22" t="s">
        <v>1401</v>
      </c>
      <c r="F181" s="23" t="s">
        <v>591</v>
      </c>
      <c r="G181" s="24">
        <v>4</v>
      </c>
      <c r="H181" s="25">
        <v>0</v>
      </c>
      <c r="I181" s="26">
        <f>ROUND(ROUND(H181,2)*ROUND(G181,3),2)</f>
        <v>0</v>
      </c>
      <c r="O181">
        <f>(I181*21)/100</f>
        <v>0</v>
      </c>
      <c r="P181" t="s">
        <v>22</v>
      </c>
    </row>
    <row r="182" spans="1:5" ht="12.75">
      <c r="A182" s="27" t="s">
        <v>48</v>
      </c>
      <c r="E182" s="28" t="s">
        <v>1402</v>
      </c>
    </row>
    <row r="183" spans="1:5" ht="12.75">
      <c r="A183" s="31" t="s">
        <v>50</v>
      </c>
      <c r="E183" s="30" t="s">
        <v>23</v>
      </c>
    </row>
    <row r="184" spans="1:16" ht="12.75">
      <c r="A184" s="17" t="s">
        <v>283</v>
      </c>
      <c r="B184" s="21" t="s">
        <v>272</v>
      </c>
      <c r="C184" s="21" t="s">
        <v>1403</v>
      </c>
      <c r="D184" s="17" t="s">
        <v>23</v>
      </c>
      <c r="E184" s="22" t="s">
        <v>1404</v>
      </c>
      <c r="F184" s="23" t="s">
        <v>591</v>
      </c>
      <c r="G184" s="24">
        <v>2</v>
      </c>
      <c r="H184" s="25">
        <v>0</v>
      </c>
      <c r="I184" s="26">
        <f>ROUND(ROUND(H184,2)*ROUND(G184,3),2)</f>
        <v>0</v>
      </c>
      <c r="O184">
        <f>(I184*21)/100</f>
        <v>0</v>
      </c>
      <c r="P184" t="s">
        <v>22</v>
      </c>
    </row>
    <row r="185" spans="1:5" ht="12.75">
      <c r="A185" s="27" t="s">
        <v>48</v>
      </c>
      <c r="E185" s="28" t="s">
        <v>1405</v>
      </c>
    </row>
    <row r="186" spans="1:5" ht="12.75">
      <c r="A186" s="31" t="s">
        <v>50</v>
      </c>
      <c r="E186" s="30" t="s">
        <v>23</v>
      </c>
    </row>
    <row r="187" spans="1:16" ht="12.75">
      <c r="A187" s="17" t="s">
        <v>283</v>
      </c>
      <c r="B187" s="21" t="s">
        <v>272</v>
      </c>
      <c r="C187" s="21" t="s">
        <v>1406</v>
      </c>
      <c r="D187" s="17" t="s">
        <v>23</v>
      </c>
      <c r="E187" s="22" t="s">
        <v>1407</v>
      </c>
      <c r="F187" s="23" t="s">
        <v>591</v>
      </c>
      <c r="G187" s="24">
        <v>9</v>
      </c>
      <c r="H187" s="25">
        <v>0</v>
      </c>
      <c r="I187" s="26">
        <f>ROUND(ROUND(H187,2)*ROUND(G187,3),2)</f>
        <v>0</v>
      </c>
      <c r="O187">
        <f>(I187*21)/100</f>
        <v>0</v>
      </c>
      <c r="P187" t="s">
        <v>22</v>
      </c>
    </row>
    <row r="188" spans="1:5" ht="12.75">
      <c r="A188" s="27" t="s">
        <v>48</v>
      </c>
      <c r="E188" s="28" t="s">
        <v>1408</v>
      </c>
    </row>
    <row r="189" spans="1:5" ht="12.75">
      <c r="A189" s="31" t="s">
        <v>50</v>
      </c>
      <c r="E189" s="30" t="s">
        <v>23</v>
      </c>
    </row>
    <row r="190" spans="1:16" ht="12.75">
      <c r="A190" s="17" t="s">
        <v>283</v>
      </c>
      <c r="B190" s="21" t="s">
        <v>272</v>
      </c>
      <c r="C190" s="21" t="s">
        <v>1409</v>
      </c>
      <c r="D190" s="17" t="s">
        <v>23</v>
      </c>
      <c r="E190" s="22" t="s">
        <v>1410</v>
      </c>
      <c r="F190" s="23" t="s">
        <v>591</v>
      </c>
      <c r="G190" s="24">
        <v>2</v>
      </c>
      <c r="H190" s="25">
        <v>0</v>
      </c>
      <c r="I190" s="26">
        <f>ROUND(ROUND(H190,2)*ROUND(G190,3),2)</f>
        <v>0</v>
      </c>
      <c r="O190">
        <f>(I190*21)/100</f>
        <v>0</v>
      </c>
      <c r="P190" t="s">
        <v>22</v>
      </c>
    </row>
    <row r="191" spans="1:5" ht="12.75">
      <c r="A191" s="27" t="s">
        <v>48</v>
      </c>
      <c r="E191" s="28" t="s">
        <v>1411</v>
      </c>
    </row>
    <row r="192" spans="1:5" ht="12.75">
      <c r="A192" s="31" t="s">
        <v>50</v>
      </c>
      <c r="E192" s="30" t="s">
        <v>23</v>
      </c>
    </row>
    <row r="193" spans="1:16" ht="12.75">
      <c r="A193" s="17" t="s">
        <v>44</v>
      </c>
      <c r="B193" s="21" t="s">
        <v>278</v>
      </c>
      <c r="C193" s="21" t="s">
        <v>1412</v>
      </c>
      <c r="D193" s="17" t="s">
        <v>23</v>
      </c>
      <c r="E193" s="22" t="s">
        <v>1413</v>
      </c>
      <c r="F193" s="23" t="s">
        <v>591</v>
      </c>
      <c r="G193" s="24">
        <v>15</v>
      </c>
      <c r="H193" s="25">
        <v>0</v>
      </c>
      <c r="I193" s="26">
        <f>ROUND(ROUND(H193,2)*ROUND(G193,3),2)</f>
        <v>0</v>
      </c>
      <c r="O193">
        <f>(I193*21)/100</f>
        <v>0</v>
      </c>
      <c r="P193" t="s">
        <v>22</v>
      </c>
    </row>
    <row r="194" spans="1:5" ht="38.25">
      <c r="A194" s="27" t="s">
        <v>48</v>
      </c>
      <c r="E194" s="28" t="s">
        <v>1414</v>
      </c>
    </row>
    <row r="195" spans="1:5" ht="12.75">
      <c r="A195" s="31" t="s">
        <v>50</v>
      </c>
      <c r="E195" s="30" t="s">
        <v>23</v>
      </c>
    </row>
    <row r="196" spans="1:16" ht="12.75">
      <c r="A196" s="17" t="s">
        <v>44</v>
      </c>
      <c r="B196" s="21" t="s">
        <v>288</v>
      </c>
      <c r="C196" s="21" t="s">
        <v>1133</v>
      </c>
      <c r="D196" s="17" t="s">
        <v>23</v>
      </c>
      <c r="E196" s="22" t="s">
        <v>1134</v>
      </c>
      <c r="F196" s="23" t="s">
        <v>591</v>
      </c>
      <c r="G196" s="24">
        <v>20</v>
      </c>
      <c r="H196" s="25">
        <v>0</v>
      </c>
      <c r="I196" s="26">
        <f>ROUND(ROUND(H196,2)*ROUND(G196,3),2)</f>
        <v>0</v>
      </c>
      <c r="O196">
        <f>(I196*21)/100</f>
        <v>0</v>
      </c>
      <c r="P196" t="s">
        <v>22</v>
      </c>
    </row>
    <row r="197" spans="1:5" ht="38.25">
      <c r="A197" s="27" t="s">
        <v>48</v>
      </c>
      <c r="E197" s="28" t="s">
        <v>1415</v>
      </c>
    </row>
    <row r="198" spans="1:5" ht="12.75">
      <c r="A198" s="31" t="s">
        <v>50</v>
      </c>
      <c r="E198" s="30" t="s">
        <v>23</v>
      </c>
    </row>
    <row r="199" spans="1:16" ht="12.75">
      <c r="A199" s="17" t="s">
        <v>44</v>
      </c>
      <c r="B199" s="21" t="s">
        <v>291</v>
      </c>
      <c r="C199" s="21" t="s">
        <v>1142</v>
      </c>
      <c r="D199" s="17" t="s">
        <v>23</v>
      </c>
      <c r="E199" s="22" t="s">
        <v>1143</v>
      </c>
      <c r="F199" s="23" t="s">
        <v>134</v>
      </c>
      <c r="G199" s="24">
        <v>2.28</v>
      </c>
      <c r="H199" s="25">
        <v>0</v>
      </c>
      <c r="I199" s="26">
        <f>ROUND(ROUND(H199,2)*ROUND(G199,3),2)</f>
        <v>0</v>
      </c>
      <c r="O199">
        <f>(I199*21)/100</f>
        <v>0</v>
      </c>
      <c r="P199" t="s">
        <v>22</v>
      </c>
    </row>
    <row r="200" spans="1:5" ht="25.5">
      <c r="A200" s="27" t="s">
        <v>48</v>
      </c>
      <c r="E200" s="28" t="s">
        <v>1416</v>
      </c>
    </row>
    <row r="201" spans="1:5" ht="12.75">
      <c r="A201" s="31" t="s">
        <v>50</v>
      </c>
      <c r="E201" s="30" t="s">
        <v>1417</v>
      </c>
    </row>
    <row r="202" spans="1:16" ht="12.75">
      <c r="A202" s="17" t="s">
        <v>44</v>
      </c>
      <c r="B202" s="21" t="s">
        <v>295</v>
      </c>
      <c r="C202" s="21" t="s">
        <v>702</v>
      </c>
      <c r="D202" s="17" t="s">
        <v>23</v>
      </c>
      <c r="E202" s="22" t="s">
        <v>1418</v>
      </c>
      <c r="F202" s="23" t="s">
        <v>591</v>
      </c>
      <c r="G202" s="24">
        <v>2</v>
      </c>
      <c r="H202" s="25">
        <v>0</v>
      </c>
      <c r="I202" s="26">
        <f>ROUND(ROUND(H202,2)*ROUND(G202,3),2)</f>
        <v>0</v>
      </c>
      <c r="O202">
        <f>(I202*21)/100</f>
        <v>0</v>
      </c>
      <c r="P202" t="s">
        <v>22</v>
      </c>
    </row>
    <row r="203" spans="1:5" ht="25.5">
      <c r="A203" s="27" t="s">
        <v>48</v>
      </c>
      <c r="E203" s="28" t="s">
        <v>1419</v>
      </c>
    </row>
    <row r="204" spans="1:5" ht="12.75">
      <c r="A204" s="31" t="s">
        <v>50</v>
      </c>
      <c r="E204" s="30" t="s">
        <v>1012</v>
      </c>
    </row>
    <row r="205" spans="1:16" ht="12.75">
      <c r="A205" s="17" t="s">
        <v>44</v>
      </c>
      <c r="B205" s="21" t="s">
        <v>299</v>
      </c>
      <c r="C205" s="21" t="s">
        <v>781</v>
      </c>
      <c r="D205" s="17" t="s">
        <v>23</v>
      </c>
      <c r="E205" s="22" t="s">
        <v>1420</v>
      </c>
      <c r="F205" s="23" t="s">
        <v>134</v>
      </c>
      <c r="G205" s="24">
        <v>9.67</v>
      </c>
      <c r="H205" s="25">
        <v>0</v>
      </c>
      <c r="I205" s="26">
        <f>ROUND(ROUND(H205,2)*ROUND(G205,3),2)</f>
        <v>0</v>
      </c>
      <c r="O205">
        <f>(I205*21)/100</f>
        <v>0</v>
      </c>
      <c r="P205" t="s">
        <v>22</v>
      </c>
    </row>
    <row r="206" spans="1:5" ht="38.25">
      <c r="A206" s="27" t="s">
        <v>48</v>
      </c>
      <c r="E206" s="28" t="s">
        <v>1421</v>
      </c>
    </row>
    <row r="207" spans="1:5" ht="12.75">
      <c r="A207" s="31" t="s">
        <v>50</v>
      </c>
      <c r="E207" s="30" t="s">
        <v>1422</v>
      </c>
    </row>
    <row r="208" spans="1:16" ht="12.75">
      <c r="A208" s="17" t="s">
        <v>44</v>
      </c>
      <c r="B208" s="21" t="s">
        <v>308</v>
      </c>
      <c r="C208" s="21" t="s">
        <v>1423</v>
      </c>
      <c r="D208" s="17" t="s">
        <v>23</v>
      </c>
      <c r="E208" s="22" t="s">
        <v>1424</v>
      </c>
      <c r="F208" s="23" t="s">
        <v>591</v>
      </c>
      <c r="G208" s="24">
        <v>7</v>
      </c>
      <c r="H208" s="25">
        <v>0</v>
      </c>
      <c r="I208" s="26">
        <f>ROUND(ROUND(H208,2)*ROUND(G208,3),2)</f>
        <v>0</v>
      </c>
      <c r="O208">
        <f>(I208*21)/100</f>
        <v>0</v>
      </c>
      <c r="P208" t="s">
        <v>22</v>
      </c>
    </row>
    <row r="209" spans="1:5" ht="38.25">
      <c r="A209" s="27" t="s">
        <v>48</v>
      </c>
      <c r="E209" s="28" t="s">
        <v>1425</v>
      </c>
    </row>
    <row r="210" spans="1:5" ht="12.75">
      <c r="A210" s="31" t="s">
        <v>50</v>
      </c>
      <c r="E210" s="30" t="s">
        <v>23</v>
      </c>
    </row>
    <row r="211" spans="1:16" ht="12.75">
      <c r="A211" s="17" t="s">
        <v>44</v>
      </c>
      <c r="B211" s="21" t="s">
        <v>313</v>
      </c>
      <c r="C211" s="21" t="s">
        <v>1426</v>
      </c>
      <c r="D211" s="17" t="s">
        <v>23</v>
      </c>
      <c r="E211" s="22" t="s">
        <v>1427</v>
      </c>
      <c r="F211" s="23" t="s">
        <v>591</v>
      </c>
      <c r="G211" s="24">
        <v>1</v>
      </c>
      <c r="H211" s="25">
        <v>0</v>
      </c>
      <c r="I211" s="26">
        <f>ROUND(ROUND(H211,2)*ROUND(G211,3),2)</f>
        <v>0</v>
      </c>
      <c r="O211">
        <f>(I211*21)/100</f>
        <v>0</v>
      </c>
      <c r="P211" t="s">
        <v>22</v>
      </c>
    </row>
    <row r="212" spans="1:5" ht="38.25">
      <c r="A212" s="27" t="s">
        <v>48</v>
      </c>
      <c r="E212" s="28" t="s">
        <v>1428</v>
      </c>
    </row>
    <row r="213" spans="1:5" ht="12.75">
      <c r="A213" s="31" t="s">
        <v>50</v>
      </c>
      <c r="E213" s="30" t="s">
        <v>23</v>
      </c>
    </row>
    <row r="214" spans="1:16" ht="12.75">
      <c r="A214" s="17" t="s">
        <v>44</v>
      </c>
      <c r="B214" s="21" t="s">
        <v>321</v>
      </c>
      <c r="C214" s="21" t="s">
        <v>1429</v>
      </c>
      <c r="D214" s="17" t="s">
        <v>23</v>
      </c>
      <c r="E214" s="22" t="s">
        <v>1427</v>
      </c>
      <c r="F214" s="23" t="s">
        <v>591</v>
      </c>
      <c r="G214" s="24">
        <v>2</v>
      </c>
      <c r="H214" s="25">
        <v>0</v>
      </c>
      <c r="I214" s="26">
        <f>ROUND(ROUND(H214,2)*ROUND(G214,3),2)</f>
        <v>0</v>
      </c>
      <c r="O214">
        <f>(I214*21)/100</f>
        <v>0</v>
      </c>
      <c r="P214" t="s">
        <v>22</v>
      </c>
    </row>
    <row r="215" spans="1:5" ht="51">
      <c r="A215" s="27" t="s">
        <v>48</v>
      </c>
      <c r="E215" s="28" t="s">
        <v>1430</v>
      </c>
    </row>
    <row r="216" spans="1:5" ht="12.75">
      <c r="A216" s="31" t="s">
        <v>50</v>
      </c>
      <c r="E216" s="30" t="s">
        <v>23</v>
      </c>
    </row>
    <row r="217" spans="1:16" ht="12.75">
      <c r="A217" s="17" t="s">
        <v>44</v>
      </c>
      <c r="B217" s="21" t="s">
        <v>327</v>
      </c>
      <c r="C217" s="21" t="s">
        <v>1431</v>
      </c>
      <c r="D217" s="17" t="s">
        <v>23</v>
      </c>
      <c r="E217" s="22" t="s">
        <v>1427</v>
      </c>
      <c r="F217" s="23" t="s">
        <v>591</v>
      </c>
      <c r="G217" s="24">
        <v>1</v>
      </c>
      <c r="H217" s="25">
        <v>0</v>
      </c>
      <c r="I217" s="26">
        <f>ROUND(ROUND(H217,2)*ROUND(G217,3),2)</f>
        <v>0</v>
      </c>
      <c r="O217">
        <f>(I217*21)/100</f>
        <v>0</v>
      </c>
      <c r="P217" t="s">
        <v>22</v>
      </c>
    </row>
    <row r="218" spans="1:5" ht="38.25">
      <c r="A218" s="27" t="s">
        <v>48</v>
      </c>
      <c r="E218" s="28" t="s">
        <v>1432</v>
      </c>
    </row>
    <row r="219" spans="1:5" ht="12.75">
      <c r="A219" s="31" t="s">
        <v>50</v>
      </c>
      <c r="E219" s="30" t="s">
        <v>23</v>
      </c>
    </row>
    <row r="220" spans="1:16" ht="12.75">
      <c r="A220" s="17" t="s">
        <v>44</v>
      </c>
      <c r="B220" s="21" t="s">
        <v>332</v>
      </c>
      <c r="C220" s="21" t="s">
        <v>1433</v>
      </c>
      <c r="D220" s="17" t="s">
        <v>23</v>
      </c>
      <c r="E220" s="22" t="s">
        <v>1427</v>
      </c>
      <c r="F220" s="23" t="s">
        <v>591</v>
      </c>
      <c r="G220" s="24">
        <v>4</v>
      </c>
      <c r="H220" s="25">
        <v>0</v>
      </c>
      <c r="I220" s="26">
        <f>ROUND(ROUND(H220,2)*ROUND(G220,3),2)</f>
        <v>0</v>
      </c>
      <c r="O220">
        <f>(I220*21)/100</f>
        <v>0</v>
      </c>
      <c r="P220" t="s">
        <v>22</v>
      </c>
    </row>
    <row r="221" spans="1:5" ht="114.75">
      <c r="A221" s="27" t="s">
        <v>48</v>
      </c>
      <c r="E221" s="28" t="s">
        <v>1434</v>
      </c>
    </row>
    <row r="222" spans="1:5" ht="12.75">
      <c r="A222" s="31" t="s">
        <v>50</v>
      </c>
      <c r="E222" s="30" t="s">
        <v>1435</v>
      </c>
    </row>
    <row r="223" spans="1:16" ht="12.75">
      <c r="A223" s="17" t="s">
        <v>44</v>
      </c>
      <c r="B223" s="21" t="s">
        <v>338</v>
      </c>
      <c r="C223" s="21" t="s">
        <v>1436</v>
      </c>
      <c r="D223" s="17" t="s">
        <v>23</v>
      </c>
      <c r="E223" s="22" t="s">
        <v>1427</v>
      </c>
      <c r="F223" s="23" t="s">
        <v>591</v>
      </c>
      <c r="G223" s="24">
        <v>7</v>
      </c>
      <c r="H223" s="25">
        <v>0</v>
      </c>
      <c r="I223" s="26">
        <f>ROUND(ROUND(H223,2)*ROUND(G223,3),2)</f>
        <v>0</v>
      </c>
      <c r="O223">
        <f>(I223*21)/100</f>
        <v>0</v>
      </c>
      <c r="P223" t="s">
        <v>22</v>
      </c>
    </row>
    <row r="224" spans="1:5" ht="153">
      <c r="A224" s="27" t="s">
        <v>48</v>
      </c>
      <c r="E224" s="28" t="s">
        <v>1437</v>
      </c>
    </row>
    <row r="225" spans="1:5" ht="12.75">
      <c r="A225" s="31" t="s">
        <v>50</v>
      </c>
      <c r="E225" s="30" t="s">
        <v>1438</v>
      </c>
    </row>
    <row r="226" spans="1:16" ht="12.75">
      <c r="A226" s="17" t="s">
        <v>44</v>
      </c>
      <c r="B226" s="21" t="s">
        <v>343</v>
      </c>
      <c r="C226" s="21" t="s">
        <v>1439</v>
      </c>
      <c r="D226" s="17" t="s">
        <v>23</v>
      </c>
      <c r="E226" s="22" t="s">
        <v>1427</v>
      </c>
      <c r="F226" s="23" t="s">
        <v>591</v>
      </c>
      <c r="G226" s="24">
        <v>1</v>
      </c>
      <c r="H226" s="25">
        <v>0</v>
      </c>
      <c r="I226" s="26">
        <f>ROUND(ROUND(H226,2)*ROUND(G226,3),2)</f>
        <v>0</v>
      </c>
      <c r="O226">
        <f>(I226*21)/100</f>
        <v>0</v>
      </c>
      <c r="P226" t="s">
        <v>22</v>
      </c>
    </row>
    <row r="227" spans="1:5" ht="38.25">
      <c r="A227" s="27" t="s">
        <v>48</v>
      </c>
      <c r="E227" s="28" t="s">
        <v>1440</v>
      </c>
    </row>
    <row r="228" spans="1:5" ht="12.75">
      <c r="A228" s="31" t="s">
        <v>50</v>
      </c>
      <c r="E228" s="30" t="s">
        <v>23</v>
      </c>
    </row>
    <row r="229" spans="1:16" ht="12.75">
      <c r="A229" s="17" t="s">
        <v>44</v>
      </c>
      <c r="B229" s="21" t="s">
        <v>348</v>
      </c>
      <c r="C229" s="21" t="s">
        <v>1441</v>
      </c>
      <c r="D229" s="17" t="s">
        <v>23</v>
      </c>
      <c r="E229" s="22" t="s">
        <v>1427</v>
      </c>
      <c r="F229" s="23" t="s">
        <v>591</v>
      </c>
      <c r="G229" s="24">
        <v>3</v>
      </c>
      <c r="H229" s="25">
        <v>0</v>
      </c>
      <c r="I229" s="26">
        <f>ROUND(ROUND(H229,2)*ROUND(G229,3),2)</f>
        <v>0</v>
      </c>
      <c r="O229">
        <f>(I229*21)/100</f>
        <v>0</v>
      </c>
      <c r="P229" t="s">
        <v>22</v>
      </c>
    </row>
    <row r="230" spans="1:5" ht="89.25">
      <c r="A230" s="27" t="s">
        <v>48</v>
      </c>
      <c r="E230" s="28" t="s">
        <v>1442</v>
      </c>
    </row>
    <row r="231" spans="1:5" ht="12.75">
      <c r="A231" s="31" t="s">
        <v>50</v>
      </c>
      <c r="E231" s="30" t="s">
        <v>1443</v>
      </c>
    </row>
    <row r="232" spans="1:16" ht="12.75">
      <c r="A232" s="17" t="s">
        <v>44</v>
      </c>
      <c r="B232" s="21" t="s">
        <v>352</v>
      </c>
      <c r="C232" s="21" t="s">
        <v>1444</v>
      </c>
      <c r="D232" s="17" t="s">
        <v>23</v>
      </c>
      <c r="E232" s="22" t="s">
        <v>1427</v>
      </c>
      <c r="F232" s="23" t="s">
        <v>591</v>
      </c>
      <c r="G232" s="24">
        <v>2</v>
      </c>
      <c r="H232" s="25">
        <v>0</v>
      </c>
      <c r="I232" s="26">
        <f>ROUND(ROUND(H232,2)*ROUND(G232,3),2)</f>
        <v>0</v>
      </c>
      <c r="O232">
        <f>(I232*21)/100</f>
        <v>0</v>
      </c>
      <c r="P232" t="s">
        <v>22</v>
      </c>
    </row>
    <row r="233" spans="1:5" ht="63.75">
      <c r="A233" s="27" t="s">
        <v>48</v>
      </c>
      <c r="E233" s="28" t="s">
        <v>1445</v>
      </c>
    </row>
    <row r="234" spans="1:5" ht="12.75">
      <c r="A234" s="31" t="s">
        <v>50</v>
      </c>
      <c r="E234" s="30" t="s">
        <v>1012</v>
      </c>
    </row>
    <row r="235" spans="1:16" ht="12.75">
      <c r="A235" s="17" t="s">
        <v>44</v>
      </c>
      <c r="B235" s="21" t="s">
        <v>357</v>
      </c>
      <c r="C235" s="21" t="s">
        <v>1446</v>
      </c>
      <c r="D235" s="17" t="s">
        <v>23</v>
      </c>
      <c r="E235" s="22" t="s">
        <v>1447</v>
      </c>
      <c r="F235" s="23" t="s">
        <v>591</v>
      </c>
      <c r="G235" s="24">
        <v>1</v>
      </c>
      <c r="H235" s="25">
        <v>0</v>
      </c>
      <c r="I235" s="26">
        <f>ROUND(ROUND(H235,2)*ROUND(G235,3),2)</f>
        <v>0</v>
      </c>
      <c r="O235">
        <f>(I235*21)/100</f>
        <v>0</v>
      </c>
      <c r="P235" t="s">
        <v>22</v>
      </c>
    </row>
    <row r="236" spans="1:5" ht="38.25">
      <c r="A236" s="27" t="s">
        <v>48</v>
      </c>
      <c r="E236" s="28" t="s">
        <v>1448</v>
      </c>
    </row>
    <row r="237" spans="1:5" ht="12.75">
      <c r="A237" s="31" t="s">
        <v>50</v>
      </c>
      <c r="E237" s="30" t="s">
        <v>1449</v>
      </c>
    </row>
    <row r="238" spans="1:16" ht="12.75">
      <c r="A238" s="17" t="s">
        <v>44</v>
      </c>
      <c r="B238" s="21" t="s">
        <v>362</v>
      </c>
      <c r="C238" s="21" t="s">
        <v>1450</v>
      </c>
      <c r="D238" s="17" t="s">
        <v>23</v>
      </c>
      <c r="E238" s="22" t="s">
        <v>1447</v>
      </c>
      <c r="F238" s="23" t="s">
        <v>591</v>
      </c>
      <c r="G238" s="24">
        <v>1</v>
      </c>
      <c r="H238" s="25">
        <v>0</v>
      </c>
      <c r="I238" s="26">
        <f>ROUND(ROUND(H238,2)*ROUND(G238,3),2)</f>
        <v>0</v>
      </c>
      <c r="O238">
        <f>(I238*21)/100</f>
        <v>0</v>
      </c>
      <c r="P238" t="s">
        <v>22</v>
      </c>
    </row>
    <row r="239" spans="1:5" ht="38.25">
      <c r="A239" s="27" t="s">
        <v>48</v>
      </c>
      <c r="E239" s="28" t="s">
        <v>1451</v>
      </c>
    </row>
    <row r="240" spans="1:5" ht="12.75">
      <c r="A240" s="31" t="s">
        <v>50</v>
      </c>
      <c r="E240" s="30" t="s">
        <v>1449</v>
      </c>
    </row>
    <row r="241" spans="1:16" ht="12.75">
      <c r="A241" s="17" t="s">
        <v>44</v>
      </c>
      <c r="B241" s="21" t="s">
        <v>367</v>
      </c>
      <c r="C241" s="21" t="s">
        <v>1452</v>
      </c>
      <c r="D241" s="17" t="s">
        <v>23</v>
      </c>
      <c r="E241" s="22" t="s">
        <v>1453</v>
      </c>
      <c r="F241" s="23" t="s">
        <v>591</v>
      </c>
      <c r="G241" s="24">
        <v>5</v>
      </c>
      <c r="H241" s="25">
        <v>0</v>
      </c>
      <c r="I241" s="26">
        <f>ROUND(ROUND(H241,2)*ROUND(G241,3),2)</f>
        <v>0</v>
      </c>
      <c r="O241">
        <f>(I241*21)/100</f>
        <v>0</v>
      </c>
      <c r="P241" t="s">
        <v>22</v>
      </c>
    </row>
    <row r="242" spans="1:5" ht="140.25">
      <c r="A242" s="27" t="s">
        <v>48</v>
      </c>
      <c r="E242" s="28" t="s">
        <v>1454</v>
      </c>
    </row>
    <row r="243" spans="1:5" ht="12.75">
      <c r="A243" s="31" t="s">
        <v>50</v>
      </c>
      <c r="E243" s="30" t="s">
        <v>1455</v>
      </c>
    </row>
    <row r="244" spans="1:16" ht="12.75">
      <c r="A244" s="17" t="s">
        <v>44</v>
      </c>
      <c r="B244" s="21" t="s">
        <v>372</v>
      </c>
      <c r="C244" s="21" t="s">
        <v>1456</v>
      </c>
      <c r="D244" s="17" t="s">
        <v>23</v>
      </c>
      <c r="E244" s="22" t="s">
        <v>1453</v>
      </c>
      <c r="F244" s="23" t="s">
        <v>591</v>
      </c>
      <c r="G244" s="24">
        <v>1</v>
      </c>
      <c r="H244" s="25">
        <v>0</v>
      </c>
      <c r="I244" s="26">
        <f>ROUND(ROUND(H244,2)*ROUND(G244,3),2)</f>
        <v>0</v>
      </c>
      <c r="O244">
        <f>(I244*21)/100</f>
        <v>0</v>
      </c>
      <c r="P244" t="s">
        <v>22</v>
      </c>
    </row>
    <row r="245" spans="1:5" ht="38.25">
      <c r="A245" s="27" t="s">
        <v>48</v>
      </c>
      <c r="E245" s="28" t="s">
        <v>1457</v>
      </c>
    </row>
    <row r="246" spans="1:5" ht="12.75">
      <c r="A246" s="31" t="s">
        <v>50</v>
      </c>
      <c r="E246" s="30" t="s">
        <v>23</v>
      </c>
    </row>
    <row r="247" spans="1:16" ht="12.75">
      <c r="A247" s="17" t="s">
        <v>44</v>
      </c>
      <c r="B247" s="21" t="s">
        <v>376</v>
      </c>
      <c r="C247" s="21" t="s">
        <v>1167</v>
      </c>
      <c r="D247" s="17" t="s">
        <v>23</v>
      </c>
      <c r="E247" s="22" t="s">
        <v>1458</v>
      </c>
      <c r="F247" s="23" t="s">
        <v>591</v>
      </c>
      <c r="G247" s="24">
        <v>1</v>
      </c>
      <c r="H247" s="25">
        <v>0</v>
      </c>
      <c r="I247" s="26">
        <f>ROUND(ROUND(H247,2)*ROUND(G247,3),2)</f>
        <v>0</v>
      </c>
      <c r="O247">
        <f>(I247*21)/100</f>
        <v>0</v>
      </c>
      <c r="P247" t="s">
        <v>22</v>
      </c>
    </row>
    <row r="248" spans="1:5" ht="38.25">
      <c r="A248" s="27" t="s">
        <v>48</v>
      </c>
      <c r="E248" s="28" t="s">
        <v>1459</v>
      </c>
    </row>
    <row r="249" spans="1:5" ht="12.75">
      <c r="A249" s="31" t="s">
        <v>50</v>
      </c>
      <c r="E249" s="30" t="s">
        <v>23</v>
      </c>
    </row>
    <row r="250" spans="1:16" ht="25.5">
      <c r="A250" s="17" t="s">
        <v>44</v>
      </c>
      <c r="B250" s="21" t="s">
        <v>381</v>
      </c>
      <c r="C250" s="21" t="s">
        <v>1460</v>
      </c>
      <c r="D250" s="17" t="s">
        <v>23</v>
      </c>
      <c r="E250" s="22" t="s">
        <v>1461</v>
      </c>
      <c r="F250" s="23" t="s">
        <v>591</v>
      </c>
      <c r="G250" s="24">
        <v>1</v>
      </c>
      <c r="H250" s="25">
        <v>0</v>
      </c>
      <c r="I250" s="26">
        <f>ROUND(ROUND(H250,2)*ROUND(G250,3),2)</f>
        <v>0</v>
      </c>
      <c r="O250">
        <f>(I250*21)/100</f>
        <v>0</v>
      </c>
      <c r="P250" t="s">
        <v>22</v>
      </c>
    </row>
    <row r="251" spans="1:5" ht="38.25">
      <c r="A251" s="27" t="s">
        <v>48</v>
      </c>
      <c r="E251" s="28" t="s">
        <v>1462</v>
      </c>
    </row>
    <row r="252" spans="1:5" ht="12.75">
      <c r="A252" s="31" t="s">
        <v>50</v>
      </c>
      <c r="E252" s="30" t="s">
        <v>23</v>
      </c>
    </row>
    <row r="253" spans="1:16" ht="25.5">
      <c r="A253" s="17" t="s">
        <v>44</v>
      </c>
      <c r="B253" s="21" t="s">
        <v>386</v>
      </c>
      <c r="C253" s="21" t="s">
        <v>1463</v>
      </c>
      <c r="D253" s="17" t="s">
        <v>23</v>
      </c>
      <c r="E253" s="22" t="s">
        <v>1461</v>
      </c>
      <c r="F253" s="23" t="s">
        <v>591</v>
      </c>
      <c r="G253" s="24">
        <v>3</v>
      </c>
      <c r="H253" s="25">
        <v>0</v>
      </c>
      <c r="I253" s="26">
        <f>ROUND(ROUND(H253,2)*ROUND(G253,3),2)</f>
        <v>0</v>
      </c>
      <c r="O253">
        <f>(I253*21)/100</f>
        <v>0</v>
      </c>
      <c r="P253" t="s">
        <v>22</v>
      </c>
    </row>
    <row r="254" spans="1:5" ht="89.25">
      <c r="A254" s="27" t="s">
        <v>48</v>
      </c>
      <c r="E254" s="28" t="s">
        <v>1464</v>
      </c>
    </row>
    <row r="255" spans="1:5" ht="12.75">
      <c r="A255" s="29" t="s">
        <v>50</v>
      </c>
      <c r="E255" s="30" t="s">
        <v>1443</v>
      </c>
    </row>
    <row r="256" spans="1:18" ht="12.75" customHeight="1">
      <c r="A256" s="5" t="s">
        <v>42</v>
      </c>
      <c r="B256" s="5"/>
      <c r="C256" s="33" t="s">
        <v>39</v>
      </c>
      <c r="D256" s="5"/>
      <c r="E256" s="19" t="s">
        <v>1183</v>
      </c>
      <c r="F256" s="5"/>
      <c r="G256" s="5"/>
      <c r="H256" s="5"/>
      <c r="I256" s="34">
        <f>0+Q256</f>
        <v>0</v>
      </c>
      <c r="O256">
        <f>0+R256</f>
        <v>0</v>
      </c>
      <c r="Q256">
        <f>0+I257+I260+I263+I266+I269+I272+I275</f>
        <v>0</v>
      </c>
      <c r="R256">
        <f>0+O257+O260+O263+O266+O269+O272+O275</f>
        <v>0</v>
      </c>
    </row>
    <row r="257" spans="1:16" ht="12.75">
      <c r="A257" s="17" t="s">
        <v>44</v>
      </c>
      <c r="B257" s="21" t="s">
        <v>391</v>
      </c>
      <c r="C257" s="21" t="s">
        <v>1465</v>
      </c>
      <c r="D257" s="17" t="s">
        <v>23</v>
      </c>
      <c r="E257" s="22" t="s">
        <v>1466</v>
      </c>
      <c r="F257" s="23" t="s">
        <v>134</v>
      </c>
      <c r="G257" s="24">
        <v>2.28</v>
      </c>
      <c r="H257" s="25">
        <v>0</v>
      </c>
      <c r="I257" s="26">
        <f>ROUND(ROUND(H257,2)*ROUND(G257,3),2)</f>
        <v>0</v>
      </c>
      <c r="O257">
        <f>(I257*21)/100</f>
        <v>0</v>
      </c>
      <c r="P257" t="s">
        <v>22</v>
      </c>
    </row>
    <row r="258" spans="1:5" ht="12.75">
      <c r="A258" s="27" t="s">
        <v>48</v>
      </c>
      <c r="E258" s="28" t="s">
        <v>1467</v>
      </c>
    </row>
    <row r="259" spans="1:5" ht="12.75">
      <c r="A259" s="31" t="s">
        <v>50</v>
      </c>
      <c r="E259" s="30" t="s">
        <v>1417</v>
      </c>
    </row>
    <row r="260" spans="1:16" ht="12.75">
      <c r="A260" s="17" t="s">
        <v>44</v>
      </c>
      <c r="B260" s="21" t="s">
        <v>396</v>
      </c>
      <c r="C260" s="21" t="s">
        <v>1235</v>
      </c>
      <c r="D260" s="17" t="s">
        <v>23</v>
      </c>
      <c r="E260" s="22" t="s">
        <v>1236</v>
      </c>
      <c r="F260" s="23" t="s">
        <v>591</v>
      </c>
      <c r="G260" s="24">
        <v>17</v>
      </c>
      <c r="H260" s="25">
        <v>0</v>
      </c>
      <c r="I260" s="26">
        <f>ROUND(ROUND(H260,2)*ROUND(G260,3),2)</f>
        <v>0</v>
      </c>
      <c r="O260">
        <f>(I260*21)/100</f>
        <v>0</v>
      </c>
      <c r="P260" t="s">
        <v>22</v>
      </c>
    </row>
    <row r="261" spans="1:5" ht="38.25">
      <c r="A261" s="27" t="s">
        <v>48</v>
      </c>
      <c r="E261" s="28" t="s">
        <v>1468</v>
      </c>
    </row>
    <row r="262" spans="1:5" ht="12.75">
      <c r="A262" s="31" t="s">
        <v>50</v>
      </c>
      <c r="E262" s="30" t="s">
        <v>23</v>
      </c>
    </row>
    <row r="263" spans="1:16" ht="12.75">
      <c r="A263" s="17" t="s">
        <v>44</v>
      </c>
      <c r="B263" s="21" t="s">
        <v>401</v>
      </c>
      <c r="C263" s="21" t="s">
        <v>1244</v>
      </c>
      <c r="D263" s="17" t="s">
        <v>23</v>
      </c>
      <c r="E263" s="22" t="s">
        <v>1245</v>
      </c>
      <c r="F263" s="23" t="s">
        <v>156</v>
      </c>
      <c r="G263" s="24">
        <v>8.596</v>
      </c>
      <c r="H263" s="25">
        <v>0</v>
      </c>
      <c r="I263" s="26">
        <f>ROUND(ROUND(H263,2)*ROUND(G263,3),2)</f>
        <v>0</v>
      </c>
      <c r="O263">
        <f>(I263*21)/100</f>
        <v>0</v>
      </c>
      <c r="P263" t="s">
        <v>22</v>
      </c>
    </row>
    <row r="264" spans="1:5" ht="51">
      <c r="A264" s="27" t="s">
        <v>48</v>
      </c>
      <c r="E264" s="28" t="s">
        <v>1469</v>
      </c>
    </row>
    <row r="265" spans="1:5" ht="51">
      <c r="A265" s="31" t="s">
        <v>50</v>
      </c>
      <c r="E265" s="30" t="s">
        <v>1470</v>
      </c>
    </row>
    <row r="266" spans="1:16" ht="25.5">
      <c r="A266" s="17" t="s">
        <v>44</v>
      </c>
      <c r="B266" s="21" t="s">
        <v>406</v>
      </c>
      <c r="C266" s="21" t="s">
        <v>1471</v>
      </c>
      <c r="D266" s="17" t="s">
        <v>23</v>
      </c>
      <c r="E266" s="22" t="s">
        <v>1472</v>
      </c>
      <c r="F266" s="23" t="s">
        <v>275</v>
      </c>
      <c r="G266" s="24">
        <v>0.144</v>
      </c>
      <c r="H266" s="25">
        <v>0</v>
      </c>
      <c r="I266" s="26">
        <f>ROUND(ROUND(H266,2)*ROUND(G266,3),2)</f>
        <v>0</v>
      </c>
      <c r="O266">
        <f>(I266*21)/100</f>
        <v>0</v>
      </c>
      <c r="P266" t="s">
        <v>22</v>
      </c>
    </row>
    <row r="267" spans="1:5" ht="25.5">
      <c r="A267" s="27" t="s">
        <v>48</v>
      </c>
      <c r="E267" s="28" t="s">
        <v>1473</v>
      </c>
    </row>
    <row r="268" spans="1:5" ht="12.75">
      <c r="A268" s="31" t="s">
        <v>50</v>
      </c>
      <c r="E268" s="30" t="s">
        <v>23</v>
      </c>
    </row>
    <row r="269" spans="1:16" ht="25.5">
      <c r="A269" s="17" t="s">
        <v>44</v>
      </c>
      <c r="B269" s="21" t="s">
        <v>410</v>
      </c>
      <c r="C269" s="21" t="s">
        <v>1254</v>
      </c>
      <c r="D269" s="17" t="s">
        <v>23</v>
      </c>
      <c r="E269" s="22" t="s">
        <v>1255</v>
      </c>
      <c r="F269" s="23" t="s">
        <v>275</v>
      </c>
      <c r="G269" s="24">
        <v>18.911</v>
      </c>
      <c r="H269" s="25">
        <v>0</v>
      </c>
      <c r="I269" s="26">
        <f>ROUND(ROUND(H269,2)*ROUND(G269,3),2)</f>
        <v>0</v>
      </c>
      <c r="O269">
        <f>(I269*21)/100</f>
        <v>0</v>
      </c>
      <c r="P269" t="s">
        <v>22</v>
      </c>
    </row>
    <row r="270" spans="1:5" ht="25.5">
      <c r="A270" s="27" t="s">
        <v>48</v>
      </c>
      <c r="E270" s="28" t="s">
        <v>1256</v>
      </c>
    </row>
    <row r="271" spans="1:5" ht="12.75">
      <c r="A271" s="31" t="s">
        <v>50</v>
      </c>
      <c r="E271" s="30" t="s">
        <v>23</v>
      </c>
    </row>
    <row r="272" spans="1:16" ht="12.75">
      <c r="A272" s="17" t="s">
        <v>44</v>
      </c>
      <c r="B272" s="21" t="s">
        <v>414</v>
      </c>
      <c r="C272" s="21" t="s">
        <v>1474</v>
      </c>
      <c r="D272" s="17" t="s">
        <v>23</v>
      </c>
      <c r="E272" s="22" t="s">
        <v>1475</v>
      </c>
      <c r="F272" s="23" t="s">
        <v>275</v>
      </c>
      <c r="G272" s="24">
        <v>23.607355</v>
      </c>
      <c r="H272" s="25">
        <v>0</v>
      </c>
      <c r="I272" s="26">
        <f>ROUND(ROUND(H272,2)*ROUND(G272,3),2)</f>
        <v>0</v>
      </c>
      <c r="O272">
        <f>(I272*21)/100</f>
        <v>0</v>
      </c>
      <c r="P272" t="s">
        <v>22</v>
      </c>
    </row>
    <row r="273" spans="1:5" ht="25.5">
      <c r="A273" s="27" t="s">
        <v>48</v>
      </c>
      <c r="E273" s="28" t="s">
        <v>1476</v>
      </c>
    </row>
    <row r="274" spans="1:5" ht="12.75">
      <c r="A274" s="31" t="s">
        <v>50</v>
      </c>
      <c r="E274" s="30" t="s">
        <v>23</v>
      </c>
    </row>
    <row r="275" spans="1:16" ht="12.75">
      <c r="A275" s="17" t="s">
        <v>44</v>
      </c>
      <c r="B275" s="21" t="s">
        <v>418</v>
      </c>
      <c r="C275" s="21" t="s">
        <v>1276</v>
      </c>
      <c r="D275" s="17" t="s">
        <v>23</v>
      </c>
      <c r="E275" s="22" t="s">
        <v>1277</v>
      </c>
      <c r="F275" s="23" t="s">
        <v>275</v>
      </c>
      <c r="G275" s="24">
        <v>19.89984</v>
      </c>
      <c r="H275" s="25">
        <v>0</v>
      </c>
      <c r="I275" s="26">
        <f>ROUND(ROUND(H275,2)*ROUND(G275,3),2)</f>
        <v>0</v>
      </c>
      <c r="O275">
        <f>(I275*21)/100</f>
        <v>0</v>
      </c>
      <c r="P275" t="s">
        <v>22</v>
      </c>
    </row>
    <row r="276" spans="1:5" ht="38.25">
      <c r="A276" s="27" t="s">
        <v>48</v>
      </c>
      <c r="E276" s="28" t="s">
        <v>1477</v>
      </c>
    </row>
    <row r="277" spans="1:5" ht="12.75">
      <c r="A277" s="29" t="s">
        <v>50</v>
      </c>
      <c r="E277" s="30" t="s">
        <v>23</v>
      </c>
    </row>
  </sheetData>
  <sheetProtection password="FC8D"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0+O8+O123+O133+O149+O210+O226+O416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8" t="s">
        <v>14</v>
      </c>
      <c r="D3" s="35"/>
      <c r="E3" s="10" t="s">
        <v>15</v>
      </c>
      <c r="F3" s="1"/>
      <c r="G3" s="8"/>
      <c r="H3" s="7" t="s">
        <v>1478</v>
      </c>
      <c r="I3" s="32">
        <f>0+I8+I123+I133+I149+I210+I226+I416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9" t="s">
        <v>1478</v>
      </c>
      <c r="D4" s="40"/>
      <c r="E4" s="13" t="s">
        <v>1479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1" t="s">
        <v>25</v>
      </c>
      <c r="B5" s="41" t="s">
        <v>27</v>
      </c>
      <c r="C5" s="41" t="s">
        <v>29</v>
      </c>
      <c r="D5" s="41" t="s">
        <v>30</v>
      </c>
      <c r="E5" s="41" t="s">
        <v>31</v>
      </c>
      <c r="F5" s="41" t="s">
        <v>33</v>
      </c>
      <c r="G5" s="41" t="s">
        <v>35</v>
      </c>
      <c r="H5" s="41" t="s">
        <v>37</v>
      </c>
      <c r="I5" s="41"/>
      <c r="O5" t="s">
        <v>20</v>
      </c>
      <c r="P5" t="s">
        <v>22</v>
      </c>
    </row>
    <row r="6" spans="1:9" ht="12.75" customHeight="1">
      <c r="A6" s="41"/>
      <c r="B6" s="41"/>
      <c r="C6" s="41"/>
      <c r="D6" s="41"/>
      <c r="E6" s="41"/>
      <c r="F6" s="41"/>
      <c r="G6" s="41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28</v>
      </c>
      <c r="D8" s="14"/>
      <c r="E8" s="19" t="s">
        <v>80</v>
      </c>
      <c r="F8" s="14"/>
      <c r="G8" s="14"/>
      <c r="H8" s="14"/>
      <c r="I8" s="20">
        <f>0+Q8</f>
        <v>0</v>
      </c>
      <c r="O8">
        <f>0+R8</f>
        <v>0</v>
      </c>
      <c r="Q8">
        <f>0+I9+I12+I15+I18+I21+I24+I27+I30+I33+I36+I39+I42+I45+I48+I51+I54+I57+I60+I63+I66+I69+I72+I75+I78+I81+I84+I87+I90+I93+I96+I99+I102+I105+I108+I111+I114+I117+I120</f>
        <v>0</v>
      </c>
      <c r="R8">
        <f>0+O9+O12+O15+O18+O21+O24+O27+O30+O33+O36+O39+O42+O45+O48+O51+O54+O57+O60+O63+O66+O69+O72+O75+O78+O81+O84+O87+O90+O93+O96+O99+O102+O105+O108+O111+O114+O117+O120</f>
        <v>0</v>
      </c>
    </row>
    <row r="9" spans="1:16" ht="25.5">
      <c r="A9" s="17" t="s">
        <v>44</v>
      </c>
      <c r="B9" s="21" t="s">
        <v>28</v>
      </c>
      <c r="C9" s="21" t="s">
        <v>94</v>
      </c>
      <c r="D9" s="17" t="s">
        <v>231</v>
      </c>
      <c r="E9" s="22" t="s">
        <v>95</v>
      </c>
      <c r="F9" s="23" t="s">
        <v>96</v>
      </c>
      <c r="G9" s="24">
        <v>15.92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76.5">
      <c r="A10" s="27" t="s">
        <v>48</v>
      </c>
      <c r="E10" s="28" t="s">
        <v>97</v>
      </c>
    </row>
    <row r="11" spans="1:5" ht="12.75">
      <c r="A11" s="31" t="s">
        <v>50</v>
      </c>
      <c r="E11" s="30" t="s">
        <v>1480</v>
      </c>
    </row>
    <row r="12" spans="1:16" ht="25.5">
      <c r="A12" s="17" t="s">
        <v>44</v>
      </c>
      <c r="B12" s="21" t="s">
        <v>22</v>
      </c>
      <c r="C12" s="21" t="s">
        <v>94</v>
      </c>
      <c r="D12" s="17" t="s">
        <v>236</v>
      </c>
      <c r="E12" s="22" t="s">
        <v>95</v>
      </c>
      <c r="F12" s="23" t="s">
        <v>96</v>
      </c>
      <c r="G12" s="24">
        <v>46.02</v>
      </c>
      <c r="H12" s="25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76.5">
      <c r="A13" s="27" t="s">
        <v>48</v>
      </c>
      <c r="E13" s="28" t="s">
        <v>1481</v>
      </c>
    </row>
    <row r="14" spans="1:5" ht="12.75">
      <c r="A14" s="31" t="s">
        <v>50</v>
      </c>
      <c r="E14" s="30" t="s">
        <v>23</v>
      </c>
    </row>
    <row r="15" spans="1:16" ht="25.5">
      <c r="A15" s="17" t="s">
        <v>44</v>
      </c>
      <c r="B15" s="21" t="s">
        <v>21</v>
      </c>
      <c r="C15" s="21" t="s">
        <v>94</v>
      </c>
      <c r="D15" s="17" t="s">
        <v>292</v>
      </c>
      <c r="E15" s="22" t="s">
        <v>95</v>
      </c>
      <c r="F15" s="23" t="s">
        <v>96</v>
      </c>
      <c r="G15" s="24">
        <v>89.65</v>
      </c>
      <c r="H15" s="25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76.5">
      <c r="A16" s="27" t="s">
        <v>48</v>
      </c>
      <c r="E16" s="28" t="s">
        <v>1481</v>
      </c>
    </row>
    <row r="17" spans="1:5" ht="12.75">
      <c r="A17" s="31" t="s">
        <v>50</v>
      </c>
      <c r="E17" s="30" t="s">
        <v>23</v>
      </c>
    </row>
    <row r="18" spans="1:16" ht="12.75">
      <c r="A18" s="17" t="s">
        <v>44</v>
      </c>
      <c r="B18" s="21" t="s">
        <v>32</v>
      </c>
      <c r="C18" s="21" t="s">
        <v>99</v>
      </c>
      <c r="D18" s="17" t="s">
        <v>23</v>
      </c>
      <c r="E18" s="22" t="s">
        <v>100</v>
      </c>
      <c r="F18" s="23" t="s">
        <v>96</v>
      </c>
      <c r="G18" s="24">
        <v>1.61</v>
      </c>
      <c r="H18" s="25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63.75">
      <c r="A19" s="27" t="s">
        <v>48</v>
      </c>
      <c r="E19" s="28" t="s">
        <v>1482</v>
      </c>
    </row>
    <row r="20" spans="1:5" ht="12.75">
      <c r="A20" s="31" t="s">
        <v>50</v>
      </c>
      <c r="E20" s="30" t="s">
        <v>1483</v>
      </c>
    </row>
    <row r="21" spans="1:16" ht="12.75">
      <c r="A21" s="17" t="s">
        <v>44</v>
      </c>
      <c r="B21" s="21" t="s">
        <v>34</v>
      </c>
      <c r="C21" s="21" t="s">
        <v>1484</v>
      </c>
      <c r="D21" s="17" t="s">
        <v>23</v>
      </c>
      <c r="E21" s="22" t="s">
        <v>1485</v>
      </c>
      <c r="F21" s="23" t="s">
        <v>96</v>
      </c>
      <c r="G21" s="24">
        <v>4.41</v>
      </c>
      <c r="H21" s="25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51">
      <c r="A22" s="27" t="s">
        <v>48</v>
      </c>
      <c r="E22" s="28" t="s">
        <v>1486</v>
      </c>
    </row>
    <row r="23" spans="1:5" ht="12.75">
      <c r="A23" s="31" t="s">
        <v>50</v>
      </c>
      <c r="E23" s="30" t="s">
        <v>23</v>
      </c>
    </row>
    <row r="24" spans="1:16" ht="25.5">
      <c r="A24" s="17" t="s">
        <v>44</v>
      </c>
      <c r="B24" s="21" t="s">
        <v>36</v>
      </c>
      <c r="C24" s="21" t="s">
        <v>1487</v>
      </c>
      <c r="D24" s="17" t="s">
        <v>23</v>
      </c>
      <c r="E24" s="22" t="s">
        <v>1488</v>
      </c>
      <c r="F24" s="23" t="s">
        <v>96</v>
      </c>
      <c r="G24" s="24">
        <v>56.69</v>
      </c>
      <c r="H24" s="25">
        <v>0</v>
      </c>
      <c r="I24" s="26">
        <f>ROUND(ROUND(H24,2)*ROUND(G24,3),2)</f>
        <v>0</v>
      </c>
      <c r="O24">
        <f>(I24*21)/100</f>
        <v>0</v>
      </c>
      <c r="P24" t="s">
        <v>22</v>
      </c>
    </row>
    <row r="25" spans="1:5" ht="51">
      <c r="A25" s="27" t="s">
        <v>48</v>
      </c>
      <c r="E25" s="28" t="s">
        <v>1489</v>
      </c>
    </row>
    <row r="26" spans="1:5" ht="12.75">
      <c r="A26" s="31" t="s">
        <v>50</v>
      </c>
      <c r="E26" s="30" t="s">
        <v>1490</v>
      </c>
    </row>
    <row r="27" spans="1:16" ht="25.5">
      <c r="A27" s="17" t="s">
        <v>44</v>
      </c>
      <c r="B27" s="21" t="s">
        <v>62</v>
      </c>
      <c r="C27" s="21" t="s">
        <v>1491</v>
      </c>
      <c r="D27" s="17" t="s">
        <v>23</v>
      </c>
      <c r="E27" s="22" t="s">
        <v>1492</v>
      </c>
      <c r="F27" s="23" t="s">
        <v>96</v>
      </c>
      <c r="G27" s="24">
        <v>56.29</v>
      </c>
      <c r="H27" s="25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51">
      <c r="A28" s="27" t="s">
        <v>48</v>
      </c>
      <c r="E28" s="28" t="s">
        <v>1493</v>
      </c>
    </row>
    <row r="29" spans="1:5" ht="12.75">
      <c r="A29" s="31" t="s">
        <v>50</v>
      </c>
      <c r="E29" s="30" t="s">
        <v>1494</v>
      </c>
    </row>
    <row r="30" spans="1:16" ht="12.75">
      <c r="A30" s="17" t="s">
        <v>44</v>
      </c>
      <c r="B30" s="21" t="s">
        <v>65</v>
      </c>
      <c r="C30" s="21" t="s">
        <v>112</v>
      </c>
      <c r="D30" s="17" t="s">
        <v>23</v>
      </c>
      <c r="E30" s="22" t="s">
        <v>113</v>
      </c>
      <c r="F30" s="23" t="s">
        <v>96</v>
      </c>
      <c r="G30" s="24">
        <v>8.27</v>
      </c>
      <c r="H30" s="25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51">
      <c r="A31" s="27" t="s">
        <v>48</v>
      </c>
      <c r="E31" s="28" t="s">
        <v>1495</v>
      </c>
    </row>
    <row r="32" spans="1:5" ht="12.75">
      <c r="A32" s="31" t="s">
        <v>50</v>
      </c>
      <c r="E32" s="30" t="s">
        <v>1496</v>
      </c>
    </row>
    <row r="33" spans="1:16" ht="12.75">
      <c r="A33" s="17" t="s">
        <v>44</v>
      </c>
      <c r="B33" s="21" t="s">
        <v>39</v>
      </c>
      <c r="C33" s="21" t="s">
        <v>116</v>
      </c>
      <c r="D33" s="17" t="s">
        <v>23</v>
      </c>
      <c r="E33" s="22" t="s">
        <v>117</v>
      </c>
      <c r="F33" s="23" t="s">
        <v>96</v>
      </c>
      <c r="G33" s="24">
        <v>6.15</v>
      </c>
      <c r="H33" s="25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51">
      <c r="A34" s="27" t="s">
        <v>48</v>
      </c>
      <c r="E34" s="28" t="s">
        <v>1497</v>
      </c>
    </row>
    <row r="35" spans="1:5" ht="12.75">
      <c r="A35" s="31" t="s">
        <v>50</v>
      </c>
      <c r="E35" s="30" t="s">
        <v>1498</v>
      </c>
    </row>
    <row r="36" spans="1:16" ht="12.75">
      <c r="A36" s="17" t="s">
        <v>44</v>
      </c>
      <c r="B36" s="21" t="s">
        <v>41</v>
      </c>
      <c r="C36" s="21" t="s">
        <v>1499</v>
      </c>
      <c r="D36" s="17" t="s">
        <v>23</v>
      </c>
      <c r="E36" s="22" t="s">
        <v>1500</v>
      </c>
      <c r="F36" s="23" t="s">
        <v>96</v>
      </c>
      <c r="G36" s="24">
        <v>6.15</v>
      </c>
      <c r="H36" s="25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51">
      <c r="A37" s="27" t="s">
        <v>48</v>
      </c>
      <c r="E37" s="28" t="s">
        <v>1501</v>
      </c>
    </row>
    <row r="38" spans="1:5" ht="12.75">
      <c r="A38" s="31" t="s">
        <v>50</v>
      </c>
      <c r="E38" s="30" t="s">
        <v>1498</v>
      </c>
    </row>
    <row r="39" spans="1:16" ht="12.75">
      <c r="A39" s="17" t="s">
        <v>44</v>
      </c>
      <c r="B39" s="21" t="s">
        <v>72</v>
      </c>
      <c r="C39" s="21" t="s">
        <v>125</v>
      </c>
      <c r="D39" s="17" t="s">
        <v>23</v>
      </c>
      <c r="E39" s="22" t="s">
        <v>126</v>
      </c>
      <c r="F39" s="23" t="s">
        <v>96</v>
      </c>
      <c r="G39" s="24">
        <v>37.19</v>
      </c>
      <c r="H39" s="25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51">
      <c r="A40" s="27" t="s">
        <v>48</v>
      </c>
      <c r="E40" s="28" t="s">
        <v>1502</v>
      </c>
    </row>
    <row r="41" spans="1:5" ht="12.75">
      <c r="A41" s="31" t="s">
        <v>50</v>
      </c>
      <c r="E41" s="30" t="s">
        <v>1503</v>
      </c>
    </row>
    <row r="42" spans="1:16" ht="12.75">
      <c r="A42" s="17" t="s">
        <v>44</v>
      </c>
      <c r="B42" s="21" t="s">
        <v>75</v>
      </c>
      <c r="C42" s="21" t="s">
        <v>1504</v>
      </c>
      <c r="D42" s="17" t="s">
        <v>23</v>
      </c>
      <c r="E42" s="22" t="s">
        <v>1505</v>
      </c>
      <c r="F42" s="23" t="s">
        <v>134</v>
      </c>
      <c r="G42" s="24">
        <v>4</v>
      </c>
      <c r="H42" s="25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25.5">
      <c r="A43" s="27" t="s">
        <v>48</v>
      </c>
      <c r="E43" s="28" t="s">
        <v>1506</v>
      </c>
    </row>
    <row r="44" spans="1:5" ht="12.75">
      <c r="A44" s="31" t="s">
        <v>50</v>
      </c>
      <c r="E44" s="30" t="s">
        <v>23</v>
      </c>
    </row>
    <row r="45" spans="1:16" ht="12.75">
      <c r="A45" s="17" t="s">
        <v>44</v>
      </c>
      <c r="B45" s="21" t="s">
        <v>78</v>
      </c>
      <c r="C45" s="21" t="s">
        <v>132</v>
      </c>
      <c r="D45" s="17" t="s">
        <v>23</v>
      </c>
      <c r="E45" s="22" t="s">
        <v>133</v>
      </c>
      <c r="F45" s="23" t="s">
        <v>134</v>
      </c>
      <c r="G45" s="24">
        <v>12</v>
      </c>
      <c r="H45" s="25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25.5">
      <c r="A46" s="27" t="s">
        <v>48</v>
      </c>
      <c r="E46" s="28" t="s">
        <v>135</v>
      </c>
    </row>
    <row r="47" spans="1:5" ht="12.75">
      <c r="A47" s="31" t="s">
        <v>50</v>
      </c>
      <c r="E47" s="30" t="s">
        <v>1507</v>
      </c>
    </row>
    <row r="48" spans="1:16" ht="12.75">
      <c r="A48" s="17" t="s">
        <v>44</v>
      </c>
      <c r="B48" s="21" t="s">
        <v>81</v>
      </c>
      <c r="C48" s="21" t="s">
        <v>1508</v>
      </c>
      <c r="D48" s="17" t="s">
        <v>23</v>
      </c>
      <c r="E48" s="22" t="s">
        <v>1509</v>
      </c>
      <c r="F48" s="23" t="s">
        <v>134</v>
      </c>
      <c r="G48" s="24">
        <v>2.5</v>
      </c>
      <c r="H48" s="25">
        <v>0</v>
      </c>
      <c r="I48" s="26">
        <f>ROUND(ROUND(H48,2)*ROUND(G48,3),2)</f>
        <v>0</v>
      </c>
      <c r="O48">
        <f>(I48*21)/100</f>
        <v>0</v>
      </c>
      <c r="P48" t="s">
        <v>22</v>
      </c>
    </row>
    <row r="49" spans="1:5" ht="25.5">
      <c r="A49" s="27" t="s">
        <v>48</v>
      </c>
      <c r="E49" s="28" t="s">
        <v>1510</v>
      </c>
    </row>
    <row r="50" spans="1:5" ht="12.75">
      <c r="A50" s="31" t="s">
        <v>50</v>
      </c>
      <c r="E50" s="30" t="s">
        <v>23</v>
      </c>
    </row>
    <row r="51" spans="1:16" ht="12.75">
      <c r="A51" s="17" t="s">
        <v>44</v>
      </c>
      <c r="B51" s="21" t="s">
        <v>84</v>
      </c>
      <c r="C51" s="21" t="s">
        <v>137</v>
      </c>
      <c r="D51" s="17" t="s">
        <v>23</v>
      </c>
      <c r="E51" s="22" t="s">
        <v>138</v>
      </c>
      <c r="F51" s="23" t="s">
        <v>139</v>
      </c>
      <c r="G51" s="24">
        <v>50</v>
      </c>
      <c r="H51" s="25">
        <v>0</v>
      </c>
      <c r="I51" s="26">
        <f>ROUND(ROUND(H51,2)*ROUND(G51,3),2)</f>
        <v>0</v>
      </c>
      <c r="O51">
        <f>(I51*21)/100</f>
        <v>0</v>
      </c>
      <c r="P51" t="s">
        <v>22</v>
      </c>
    </row>
    <row r="52" spans="1:5" ht="38.25">
      <c r="A52" s="27" t="s">
        <v>48</v>
      </c>
      <c r="E52" s="28" t="s">
        <v>140</v>
      </c>
    </row>
    <row r="53" spans="1:5" ht="12.75">
      <c r="A53" s="31" t="s">
        <v>50</v>
      </c>
      <c r="E53" s="30" t="s">
        <v>23</v>
      </c>
    </row>
    <row r="54" spans="1:16" ht="12.75">
      <c r="A54" s="17" t="s">
        <v>44</v>
      </c>
      <c r="B54" s="21" t="s">
        <v>88</v>
      </c>
      <c r="C54" s="21" t="s">
        <v>141</v>
      </c>
      <c r="D54" s="17" t="s">
        <v>23</v>
      </c>
      <c r="E54" s="22" t="s">
        <v>142</v>
      </c>
      <c r="F54" s="23" t="s">
        <v>143</v>
      </c>
      <c r="G54" s="24">
        <v>50</v>
      </c>
      <c r="H54" s="25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38.25">
      <c r="A55" s="27" t="s">
        <v>48</v>
      </c>
      <c r="E55" s="28" t="s">
        <v>144</v>
      </c>
    </row>
    <row r="56" spans="1:5" ht="12.75">
      <c r="A56" s="31" t="s">
        <v>50</v>
      </c>
      <c r="E56" s="30" t="s">
        <v>23</v>
      </c>
    </row>
    <row r="57" spans="1:16" ht="12.75">
      <c r="A57" s="17" t="s">
        <v>44</v>
      </c>
      <c r="B57" s="21" t="s">
        <v>153</v>
      </c>
      <c r="C57" s="21" t="s">
        <v>145</v>
      </c>
      <c r="D57" s="17" t="s">
        <v>23</v>
      </c>
      <c r="E57" s="22" t="s">
        <v>146</v>
      </c>
      <c r="F57" s="23" t="s">
        <v>134</v>
      </c>
      <c r="G57" s="24">
        <v>2</v>
      </c>
      <c r="H57" s="25">
        <v>0</v>
      </c>
      <c r="I57" s="26">
        <f>ROUND(ROUND(H57,2)*ROUND(G57,3),2)</f>
        <v>0</v>
      </c>
      <c r="O57">
        <f>(I57*21)/100</f>
        <v>0</v>
      </c>
      <c r="P57" t="s">
        <v>22</v>
      </c>
    </row>
    <row r="58" spans="1:5" ht="25.5">
      <c r="A58" s="27" t="s">
        <v>48</v>
      </c>
      <c r="E58" s="28" t="s">
        <v>147</v>
      </c>
    </row>
    <row r="59" spans="1:5" ht="12.75">
      <c r="A59" s="31" t="s">
        <v>50</v>
      </c>
      <c r="E59" s="30" t="s">
        <v>1511</v>
      </c>
    </row>
    <row r="60" spans="1:16" ht="12.75">
      <c r="A60" s="17" t="s">
        <v>44</v>
      </c>
      <c r="B60" s="21" t="s">
        <v>159</v>
      </c>
      <c r="C60" s="21" t="s">
        <v>149</v>
      </c>
      <c r="D60" s="17" t="s">
        <v>23</v>
      </c>
      <c r="E60" s="22" t="s">
        <v>150</v>
      </c>
      <c r="F60" s="23" t="s">
        <v>134</v>
      </c>
      <c r="G60" s="24">
        <v>5</v>
      </c>
      <c r="H60" s="25">
        <v>0</v>
      </c>
      <c r="I60" s="26">
        <f>ROUND(ROUND(H60,2)*ROUND(G60,3),2)</f>
        <v>0</v>
      </c>
      <c r="O60">
        <f>(I60*21)/100</f>
        <v>0</v>
      </c>
      <c r="P60" t="s">
        <v>22</v>
      </c>
    </row>
    <row r="61" spans="1:5" ht="25.5">
      <c r="A61" s="27" t="s">
        <v>48</v>
      </c>
      <c r="E61" s="28" t="s">
        <v>151</v>
      </c>
    </row>
    <row r="62" spans="1:5" ht="12.75">
      <c r="A62" s="31" t="s">
        <v>50</v>
      </c>
      <c r="E62" s="30" t="s">
        <v>1512</v>
      </c>
    </row>
    <row r="63" spans="1:16" ht="12.75">
      <c r="A63" s="17" t="s">
        <v>44</v>
      </c>
      <c r="B63" s="21" t="s">
        <v>164</v>
      </c>
      <c r="C63" s="21" t="s">
        <v>154</v>
      </c>
      <c r="D63" s="17" t="s">
        <v>23</v>
      </c>
      <c r="E63" s="22" t="s">
        <v>155</v>
      </c>
      <c r="F63" s="23" t="s">
        <v>156</v>
      </c>
      <c r="G63" s="24">
        <v>40.83</v>
      </c>
      <c r="H63" s="25">
        <v>0</v>
      </c>
      <c r="I63" s="26">
        <f>ROUND(ROUND(H63,2)*ROUND(G63,3),2)</f>
        <v>0</v>
      </c>
      <c r="O63">
        <f>(I63*21)/100</f>
        <v>0</v>
      </c>
      <c r="P63" t="s">
        <v>22</v>
      </c>
    </row>
    <row r="64" spans="1:5" ht="25.5">
      <c r="A64" s="27" t="s">
        <v>48</v>
      </c>
      <c r="E64" s="28" t="s">
        <v>157</v>
      </c>
    </row>
    <row r="65" spans="1:5" ht="12.75">
      <c r="A65" s="31" t="s">
        <v>50</v>
      </c>
      <c r="E65" s="30" t="s">
        <v>1513</v>
      </c>
    </row>
    <row r="66" spans="1:16" ht="12.75">
      <c r="A66" s="17" t="s">
        <v>44</v>
      </c>
      <c r="B66" s="21" t="s">
        <v>169</v>
      </c>
      <c r="C66" s="21" t="s">
        <v>160</v>
      </c>
      <c r="D66" s="17" t="s">
        <v>23</v>
      </c>
      <c r="E66" s="22" t="s">
        <v>161</v>
      </c>
      <c r="F66" s="23" t="s">
        <v>156</v>
      </c>
      <c r="G66" s="24">
        <v>5</v>
      </c>
      <c r="H66" s="25">
        <v>0</v>
      </c>
      <c r="I66" s="26">
        <f>ROUND(ROUND(H66,2)*ROUND(G66,3),2)</f>
        <v>0</v>
      </c>
      <c r="O66">
        <f>(I66*21)/100</f>
        <v>0</v>
      </c>
      <c r="P66" t="s">
        <v>22</v>
      </c>
    </row>
    <row r="67" spans="1:5" ht="25.5">
      <c r="A67" s="27" t="s">
        <v>48</v>
      </c>
      <c r="E67" s="28" t="s">
        <v>1514</v>
      </c>
    </row>
    <row r="68" spans="1:5" ht="12.75">
      <c r="A68" s="31" t="s">
        <v>50</v>
      </c>
      <c r="E68" s="30" t="s">
        <v>1515</v>
      </c>
    </row>
    <row r="69" spans="1:16" ht="12.75">
      <c r="A69" s="17" t="s">
        <v>44</v>
      </c>
      <c r="B69" s="21" t="s">
        <v>174</v>
      </c>
      <c r="C69" s="21" t="s">
        <v>1290</v>
      </c>
      <c r="D69" s="17" t="s">
        <v>23</v>
      </c>
      <c r="E69" s="22" t="s">
        <v>1291</v>
      </c>
      <c r="F69" s="23" t="s">
        <v>156</v>
      </c>
      <c r="G69" s="24">
        <v>56.374</v>
      </c>
      <c r="H69" s="25">
        <v>0</v>
      </c>
      <c r="I69" s="26">
        <f>ROUND(ROUND(H69,2)*ROUND(G69,3),2)</f>
        <v>0</v>
      </c>
      <c r="O69">
        <f>(I69*21)/100</f>
        <v>0</v>
      </c>
      <c r="P69" t="s">
        <v>22</v>
      </c>
    </row>
    <row r="70" spans="1:5" ht="25.5">
      <c r="A70" s="27" t="s">
        <v>48</v>
      </c>
      <c r="E70" s="28" t="s">
        <v>1292</v>
      </c>
    </row>
    <row r="71" spans="1:5" ht="76.5">
      <c r="A71" s="31" t="s">
        <v>50</v>
      </c>
      <c r="E71" s="30" t="s">
        <v>1516</v>
      </c>
    </row>
    <row r="72" spans="1:16" ht="12.75">
      <c r="A72" s="17" t="s">
        <v>44</v>
      </c>
      <c r="B72" s="21" t="s">
        <v>179</v>
      </c>
      <c r="C72" s="21" t="s">
        <v>200</v>
      </c>
      <c r="D72" s="17" t="s">
        <v>23</v>
      </c>
      <c r="E72" s="22" t="s">
        <v>201</v>
      </c>
      <c r="F72" s="23" t="s">
        <v>156</v>
      </c>
      <c r="G72" s="24">
        <v>28.187</v>
      </c>
      <c r="H72" s="25">
        <v>0</v>
      </c>
      <c r="I72" s="26">
        <f>ROUND(ROUND(H72,2)*ROUND(G72,3),2)</f>
        <v>0</v>
      </c>
      <c r="O72">
        <f>(I72*21)/100</f>
        <v>0</v>
      </c>
      <c r="P72" t="s">
        <v>22</v>
      </c>
    </row>
    <row r="73" spans="1:5" ht="38.25">
      <c r="A73" s="27" t="s">
        <v>48</v>
      </c>
      <c r="E73" s="28" t="s">
        <v>202</v>
      </c>
    </row>
    <row r="74" spans="1:5" ht="12.75">
      <c r="A74" s="31" t="s">
        <v>50</v>
      </c>
      <c r="E74" s="30" t="s">
        <v>1517</v>
      </c>
    </row>
    <row r="75" spans="1:16" ht="12.75">
      <c r="A75" s="17" t="s">
        <v>44</v>
      </c>
      <c r="B75" s="21" t="s">
        <v>184</v>
      </c>
      <c r="C75" s="21" t="s">
        <v>1295</v>
      </c>
      <c r="D75" s="17" t="s">
        <v>23</v>
      </c>
      <c r="E75" s="22" t="s">
        <v>1296</v>
      </c>
      <c r="F75" s="23" t="s">
        <v>156</v>
      </c>
      <c r="G75" s="24">
        <v>37.582</v>
      </c>
      <c r="H75" s="25">
        <v>0</v>
      </c>
      <c r="I75" s="26">
        <f>ROUND(ROUND(H75,2)*ROUND(G75,3),2)</f>
        <v>0</v>
      </c>
      <c r="O75">
        <f>(I75*21)/100</f>
        <v>0</v>
      </c>
      <c r="P75" t="s">
        <v>22</v>
      </c>
    </row>
    <row r="76" spans="1:5" ht="25.5">
      <c r="A76" s="27" t="s">
        <v>48</v>
      </c>
      <c r="E76" s="28" t="s">
        <v>1297</v>
      </c>
    </row>
    <row r="77" spans="1:5" ht="76.5">
      <c r="A77" s="31" t="s">
        <v>50</v>
      </c>
      <c r="E77" s="30" t="s">
        <v>1518</v>
      </c>
    </row>
    <row r="78" spans="1:16" ht="12.75">
      <c r="A78" s="17" t="s">
        <v>44</v>
      </c>
      <c r="B78" s="21" t="s">
        <v>189</v>
      </c>
      <c r="C78" s="21" t="s">
        <v>215</v>
      </c>
      <c r="D78" s="17" t="s">
        <v>23</v>
      </c>
      <c r="E78" s="22" t="s">
        <v>216</v>
      </c>
      <c r="F78" s="23" t="s">
        <v>156</v>
      </c>
      <c r="G78" s="24">
        <v>18.791</v>
      </c>
      <c r="H78" s="25">
        <v>0</v>
      </c>
      <c r="I78" s="26">
        <f>ROUND(ROUND(H78,2)*ROUND(G78,3),2)</f>
        <v>0</v>
      </c>
      <c r="O78">
        <f>(I78*21)/100</f>
        <v>0</v>
      </c>
      <c r="P78" t="s">
        <v>22</v>
      </c>
    </row>
    <row r="79" spans="1:5" ht="38.25">
      <c r="A79" s="27" t="s">
        <v>48</v>
      </c>
      <c r="E79" s="28" t="s">
        <v>217</v>
      </c>
    </row>
    <row r="80" spans="1:5" ht="12.75">
      <c r="A80" s="31" t="s">
        <v>50</v>
      </c>
      <c r="E80" s="30" t="s">
        <v>1519</v>
      </c>
    </row>
    <row r="81" spans="1:16" ht="12.75">
      <c r="A81" s="17" t="s">
        <v>44</v>
      </c>
      <c r="B81" s="21" t="s">
        <v>194</v>
      </c>
      <c r="C81" s="21" t="s">
        <v>245</v>
      </c>
      <c r="D81" s="17" t="s">
        <v>23</v>
      </c>
      <c r="E81" s="22" t="s">
        <v>246</v>
      </c>
      <c r="F81" s="23" t="s">
        <v>96</v>
      </c>
      <c r="G81" s="24">
        <v>283</v>
      </c>
      <c r="H81" s="25">
        <v>0</v>
      </c>
      <c r="I81" s="26">
        <f>ROUND(ROUND(H81,2)*ROUND(G81,3),2)</f>
        <v>0</v>
      </c>
      <c r="O81">
        <f>(I81*21)/100</f>
        <v>0</v>
      </c>
      <c r="P81" t="s">
        <v>22</v>
      </c>
    </row>
    <row r="82" spans="1:5" ht="25.5">
      <c r="A82" s="27" t="s">
        <v>48</v>
      </c>
      <c r="E82" s="28" t="s">
        <v>247</v>
      </c>
    </row>
    <row r="83" spans="1:5" ht="51">
      <c r="A83" s="31" t="s">
        <v>50</v>
      </c>
      <c r="E83" s="30" t="s">
        <v>1520</v>
      </c>
    </row>
    <row r="84" spans="1:16" ht="12.75">
      <c r="A84" s="17" t="s">
        <v>44</v>
      </c>
      <c r="B84" s="21" t="s">
        <v>199</v>
      </c>
      <c r="C84" s="21" t="s">
        <v>255</v>
      </c>
      <c r="D84" s="17" t="s">
        <v>23</v>
      </c>
      <c r="E84" s="22" t="s">
        <v>256</v>
      </c>
      <c r="F84" s="23" t="s">
        <v>96</v>
      </c>
      <c r="G84" s="24">
        <v>283</v>
      </c>
      <c r="H84" s="25">
        <v>0</v>
      </c>
      <c r="I84" s="26">
        <f>ROUND(ROUND(H84,2)*ROUND(G84,3),2)</f>
        <v>0</v>
      </c>
      <c r="O84">
        <f>(I84*21)/100</f>
        <v>0</v>
      </c>
      <c r="P84" t="s">
        <v>22</v>
      </c>
    </row>
    <row r="85" spans="1:5" ht="25.5">
      <c r="A85" s="27" t="s">
        <v>48</v>
      </c>
      <c r="E85" s="28" t="s">
        <v>257</v>
      </c>
    </row>
    <row r="86" spans="1:5" ht="51">
      <c r="A86" s="31" t="s">
        <v>50</v>
      </c>
      <c r="E86" s="30" t="s">
        <v>1520</v>
      </c>
    </row>
    <row r="87" spans="1:16" ht="12.75">
      <c r="A87" s="17" t="s">
        <v>44</v>
      </c>
      <c r="B87" s="21" t="s">
        <v>204</v>
      </c>
      <c r="C87" s="21" t="s">
        <v>263</v>
      </c>
      <c r="D87" s="17" t="s">
        <v>23</v>
      </c>
      <c r="E87" s="22" t="s">
        <v>264</v>
      </c>
      <c r="F87" s="23" t="s">
        <v>156</v>
      </c>
      <c r="G87" s="24">
        <v>93.956</v>
      </c>
      <c r="H87" s="25">
        <v>0</v>
      </c>
      <c r="I87" s="26">
        <f>ROUND(ROUND(H87,2)*ROUND(G87,3),2)</f>
        <v>0</v>
      </c>
      <c r="O87">
        <f>(I87*21)/100</f>
        <v>0</v>
      </c>
      <c r="P87" t="s">
        <v>22</v>
      </c>
    </row>
    <row r="88" spans="1:5" ht="25.5">
      <c r="A88" s="27" t="s">
        <v>48</v>
      </c>
      <c r="E88" s="28" t="s">
        <v>265</v>
      </c>
    </row>
    <row r="89" spans="1:5" ht="12.75">
      <c r="A89" s="31" t="s">
        <v>50</v>
      </c>
      <c r="E89" s="30" t="s">
        <v>1521</v>
      </c>
    </row>
    <row r="90" spans="1:16" ht="12.75">
      <c r="A90" s="17" t="s">
        <v>44</v>
      </c>
      <c r="B90" s="21" t="s">
        <v>209</v>
      </c>
      <c r="C90" s="21" t="s">
        <v>268</v>
      </c>
      <c r="D90" s="17" t="s">
        <v>23</v>
      </c>
      <c r="E90" s="22" t="s">
        <v>269</v>
      </c>
      <c r="F90" s="23" t="s">
        <v>156</v>
      </c>
      <c r="G90" s="24">
        <v>110.852</v>
      </c>
      <c r="H90" s="25">
        <v>0</v>
      </c>
      <c r="I90" s="26">
        <f>ROUND(ROUND(H90,2)*ROUND(G90,3),2)</f>
        <v>0</v>
      </c>
      <c r="O90">
        <f>(I90*21)/100</f>
        <v>0</v>
      </c>
      <c r="P90" t="s">
        <v>22</v>
      </c>
    </row>
    <row r="91" spans="1:5" ht="51">
      <c r="A91" s="27" t="s">
        <v>48</v>
      </c>
      <c r="E91" s="28" t="s">
        <v>270</v>
      </c>
    </row>
    <row r="92" spans="1:5" ht="25.5">
      <c r="A92" s="31" t="s">
        <v>50</v>
      </c>
      <c r="E92" s="30" t="s">
        <v>1522</v>
      </c>
    </row>
    <row r="93" spans="1:16" ht="12.75">
      <c r="A93" s="17" t="s">
        <v>44</v>
      </c>
      <c r="B93" s="21" t="s">
        <v>214</v>
      </c>
      <c r="C93" s="21" t="s">
        <v>273</v>
      </c>
      <c r="D93" s="17" t="s">
        <v>23</v>
      </c>
      <c r="E93" s="22" t="s">
        <v>274</v>
      </c>
      <c r="F93" s="23" t="s">
        <v>275</v>
      </c>
      <c r="G93" s="24">
        <v>166.192</v>
      </c>
      <c r="H93" s="25">
        <v>0</v>
      </c>
      <c r="I93" s="26">
        <f>ROUND(ROUND(H93,2)*ROUND(G93,3),2)</f>
        <v>0</v>
      </c>
      <c r="O93">
        <f>(I93*21)/100</f>
        <v>0</v>
      </c>
      <c r="P93" t="s">
        <v>22</v>
      </c>
    </row>
    <row r="94" spans="1:5" ht="25.5">
      <c r="A94" s="27" t="s">
        <v>48</v>
      </c>
      <c r="E94" s="28" t="s">
        <v>276</v>
      </c>
    </row>
    <row r="95" spans="1:5" ht="12.75">
      <c r="A95" s="31" t="s">
        <v>50</v>
      </c>
      <c r="E95" s="30" t="s">
        <v>1523</v>
      </c>
    </row>
    <row r="96" spans="1:16" ht="12.75">
      <c r="A96" s="17" t="s">
        <v>44</v>
      </c>
      <c r="B96" s="21" t="s">
        <v>219</v>
      </c>
      <c r="C96" s="21" t="s">
        <v>279</v>
      </c>
      <c r="D96" s="17" t="s">
        <v>231</v>
      </c>
      <c r="E96" s="22" t="s">
        <v>280</v>
      </c>
      <c r="F96" s="23" t="s">
        <v>156</v>
      </c>
      <c r="G96" s="24">
        <v>43.441</v>
      </c>
      <c r="H96" s="25">
        <v>0</v>
      </c>
      <c r="I96" s="26">
        <f>ROUND(ROUND(H96,2)*ROUND(G96,3),2)</f>
        <v>0</v>
      </c>
      <c r="O96">
        <f>(I96*21)/100</f>
        <v>0</v>
      </c>
      <c r="P96" t="s">
        <v>22</v>
      </c>
    </row>
    <row r="97" spans="1:5" ht="38.25">
      <c r="A97" s="27" t="s">
        <v>48</v>
      </c>
      <c r="E97" s="28" t="s">
        <v>281</v>
      </c>
    </row>
    <row r="98" spans="1:5" ht="38.25">
      <c r="A98" s="31" t="s">
        <v>50</v>
      </c>
      <c r="E98" s="30" t="s">
        <v>1524</v>
      </c>
    </row>
    <row r="99" spans="1:16" ht="12.75">
      <c r="A99" s="17" t="s">
        <v>283</v>
      </c>
      <c r="B99" s="21" t="s">
        <v>219</v>
      </c>
      <c r="C99" s="21" t="s">
        <v>284</v>
      </c>
      <c r="D99" s="17" t="s">
        <v>23</v>
      </c>
      <c r="E99" s="22" t="s">
        <v>285</v>
      </c>
      <c r="F99" s="23" t="s">
        <v>275</v>
      </c>
      <c r="G99" s="24">
        <v>80.366</v>
      </c>
      <c r="H99" s="25">
        <v>0</v>
      </c>
      <c r="I99" s="26">
        <f>ROUND(ROUND(H99,2)*ROUND(G99,3),2)</f>
        <v>0</v>
      </c>
      <c r="O99">
        <f>(I99*21)/100</f>
        <v>0</v>
      </c>
      <c r="P99" t="s">
        <v>22</v>
      </c>
    </row>
    <row r="100" spans="1:5" ht="12.75">
      <c r="A100" s="27" t="s">
        <v>48</v>
      </c>
      <c r="E100" s="28" t="s">
        <v>286</v>
      </c>
    </row>
    <row r="101" spans="1:5" ht="12.75">
      <c r="A101" s="31" t="s">
        <v>50</v>
      </c>
      <c r="E101" s="30" t="s">
        <v>1525</v>
      </c>
    </row>
    <row r="102" spans="1:16" ht="12.75">
      <c r="A102" s="17" t="s">
        <v>44</v>
      </c>
      <c r="B102" s="21" t="s">
        <v>224</v>
      </c>
      <c r="C102" s="21" t="s">
        <v>279</v>
      </c>
      <c r="D102" s="17" t="s">
        <v>236</v>
      </c>
      <c r="E102" s="22" t="s">
        <v>280</v>
      </c>
      <c r="F102" s="23" t="s">
        <v>156</v>
      </c>
      <c r="G102" s="24">
        <v>10.86</v>
      </c>
      <c r="H102" s="25">
        <v>0</v>
      </c>
      <c r="I102" s="26">
        <f>ROUND(ROUND(H102,2)*ROUND(G102,3),2)</f>
        <v>0</v>
      </c>
      <c r="O102">
        <f>(I102*21)/100</f>
        <v>0</v>
      </c>
      <c r="P102" t="s">
        <v>22</v>
      </c>
    </row>
    <row r="103" spans="1:5" ht="38.25">
      <c r="A103" s="27" t="s">
        <v>48</v>
      </c>
      <c r="E103" s="28" t="s">
        <v>289</v>
      </c>
    </row>
    <row r="104" spans="1:5" ht="38.25">
      <c r="A104" s="31" t="s">
        <v>50</v>
      </c>
      <c r="E104" s="30" t="s">
        <v>1526</v>
      </c>
    </row>
    <row r="105" spans="1:16" ht="12.75">
      <c r="A105" s="17" t="s">
        <v>44</v>
      </c>
      <c r="B105" s="21" t="s">
        <v>229</v>
      </c>
      <c r="C105" s="21" t="s">
        <v>300</v>
      </c>
      <c r="D105" s="17" t="s">
        <v>23</v>
      </c>
      <c r="E105" s="22" t="s">
        <v>301</v>
      </c>
      <c r="F105" s="23" t="s">
        <v>156</v>
      </c>
      <c r="G105" s="24">
        <v>28.433</v>
      </c>
      <c r="H105" s="25">
        <v>0</v>
      </c>
      <c r="I105" s="26">
        <f>ROUND(ROUND(H105,2)*ROUND(G105,3),2)</f>
        <v>0</v>
      </c>
      <c r="O105">
        <f>(I105*21)/100</f>
        <v>0</v>
      </c>
      <c r="P105" t="s">
        <v>22</v>
      </c>
    </row>
    <row r="106" spans="1:5" ht="38.25">
      <c r="A106" s="27" t="s">
        <v>48</v>
      </c>
      <c r="E106" s="28" t="s">
        <v>302</v>
      </c>
    </row>
    <row r="107" spans="1:5" ht="51">
      <c r="A107" s="31" t="s">
        <v>50</v>
      </c>
      <c r="E107" s="30" t="s">
        <v>1527</v>
      </c>
    </row>
    <row r="108" spans="1:16" ht="12.75">
      <c r="A108" s="17" t="s">
        <v>283</v>
      </c>
      <c r="B108" s="21" t="s">
        <v>229</v>
      </c>
      <c r="C108" s="21" t="s">
        <v>304</v>
      </c>
      <c r="D108" s="17" t="s">
        <v>23</v>
      </c>
      <c r="E108" s="22" t="s">
        <v>305</v>
      </c>
      <c r="F108" s="23" t="s">
        <v>275</v>
      </c>
      <c r="G108" s="24">
        <v>58.998</v>
      </c>
      <c r="H108" s="25">
        <v>0</v>
      </c>
      <c r="I108" s="26">
        <f>ROUND(ROUND(H108,2)*ROUND(G108,3),2)</f>
        <v>0</v>
      </c>
      <c r="O108">
        <f>(I108*21)/100</f>
        <v>0</v>
      </c>
      <c r="P108" t="s">
        <v>22</v>
      </c>
    </row>
    <row r="109" spans="1:5" ht="12.75">
      <c r="A109" s="27" t="s">
        <v>48</v>
      </c>
      <c r="E109" s="28" t="s">
        <v>306</v>
      </c>
    </row>
    <row r="110" spans="1:5" ht="12.75">
      <c r="A110" s="31" t="s">
        <v>50</v>
      </c>
      <c r="E110" s="30" t="s">
        <v>1528</v>
      </c>
    </row>
    <row r="111" spans="1:16" ht="25.5">
      <c r="A111" s="17" t="s">
        <v>44</v>
      </c>
      <c r="B111" s="21" t="s">
        <v>235</v>
      </c>
      <c r="C111" s="21" t="s">
        <v>309</v>
      </c>
      <c r="D111" s="17" t="s">
        <v>23</v>
      </c>
      <c r="E111" s="22" t="s">
        <v>310</v>
      </c>
      <c r="F111" s="23" t="s">
        <v>96</v>
      </c>
      <c r="G111" s="24">
        <v>25</v>
      </c>
      <c r="H111" s="25">
        <v>0</v>
      </c>
      <c r="I111" s="26">
        <f>ROUND(ROUND(H111,2)*ROUND(G111,3),2)</f>
        <v>0</v>
      </c>
      <c r="O111">
        <f>(I111*21)/100</f>
        <v>0</v>
      </c>
      <c r="P111" t="s">
        <v>22</v>
      </c>
    </row>
    <row r="112" spans="1:5" ht="38.25">
      <c r="A112" s="27" t="s">
        <v>48</v>
      </c>
      <c r="E112" s="28" t="s">
        <v>311</v>
      </c>
    </row>
    <row r="113" spans="1:5" ht="12.75">
      <c r="A113" s="31" t="s">
        <v>50</v>
      </c>
      <c r="E113" s="30" t="s">
        <v>1529</v>
      </c>
    </row>
    <row r="114" spans="1:16" ht="25.5">
      <c r="A114" s="17" t="s">
        <v>44</v>
      </c>
      <c r="B114" s="21" t="s">
        <v>239</v>
      </c>
      <c r="C114" s="21" t="s">
        <v>314</v>
      </c>
      <c r="D114" s="17" t="s">
        <v>23</v>
      </c>
      <c r="E114" s="22" t="s">
        <v>315</v>
      </c>
      <c r="F114" s="23" t="s">
        <v>96</v>
      </c>
      <c r="G114" s="24">
        <v>25</v>
      </c>
      <c r="H114" s="25">
        <v>0</v>
      </c>
      <c r="I114" s="26">
        <f>ROUND(ROUND(H114,2)*ROUND(G114,3),2)</f>
        <v>0</v>
      </c>
      <c r="O114">
        <f>(I114*21)/100</f>
        <v>0</v>
      </c>
      <c r="P114" t="s">
        <v>22</v>
      </c>
    </row>
    <row r="115" spans="1:5" ht="38.25">
      <c r="A115" s="27" t="s">
        <v>48</v>
      </c>
      <c r="E115" s="28" t="s">
        <v>316</v>
      </c>
    </row>
    <row r="116" spans="1:5" ht="12.75">
      <c r="A116" s="31" t="s">
        <v>50</v>
      </c>
      <c r="E116" s="30" t="s">
        <v>1529</v>
      </c>
    </row>
    <row r="117" spans="1:16" ht="12.75">
      <c r="A117" s="17" t="s">
        <v>283</v>
      </c>
      <c r="B117" s="21" t="s">
        <v>239</v>
      </c>
      <c r="C117" s="21" t="s">
        <v>317</v>
      </c>
      <c r="D117" s="17" t="s">
        <v>23</v>
      </c>
      <c r="E117" s="22" t="s">
        <v>318</v>
      </c>
      <c r="F117" s="23" t="s">
        <v>319</v>
      </c>
      <c r="G117" s="24">
        <v>0.25</v>
      </c>
      <c r="H117" s="25">
        <v>0</v>
      </c>
      <c r="I117" s="26">
        <f>ROUND(ROUND(H117,2)*ROUND(G117,3),2)</f>
        <v>0</v>
      </c>
      <c r="O117">
        <f>(I117*21)/100</f>
        <v>0</v>
      </c>
      <c r="P117" t="s">
        <v>22</v>
      </c>
    </row>
    <row r="118" spans="1:5" ht="12.75">
      <c r="A118" s="27" t="s">
        <v>48</v>
      </c>
      <c r="E118" s="28" t="s">
        <v>23</v>
      </c>
    </row>
    <row r="119" spans="1:5" ht="12.75">
      <c r="A119" s="31" t="s">
        <v>50</v>
      </c>
      <c r="E119" s="30" t="s">
        <v>1530</v>
      </c>
    </row>
    <row r="120" spans="1:16" ht="12.75">
      <c r="A120" s="17" t="s">
        <v>44</v>
      </c>
      <c r="B120" s="21" t="s">
        <v>244</v>
      </c>
      <c r="C120" s="21" t="s">
        <v>322</v>
      </c>
      <c r="D120" s="17" t="s">
        <v>23</v>
      </c>
      <c r="E120" s="22" t="s">
        <v>323</v>
      </c>
      <c r="F120" s="23" t="s">
        <v>156</v>
      </c>
      <c r="G120" s="24">
        <v>83.096</v>
      </c>
      <c r="H120" s="25">
        <v>0</v>
      </c>
      <c r="I120" s="26">
        <f>ROUND(ROUND(H120,2)*ROUND(G120,3),2)</f>
        <v>0</v>
      </c>
      <c r="O120">
        <f>(I120*21)/100</f>
        <v>0</v>
      </c>
      <c r="P120" t="s">
        <v>22</v>
      </c>
    </row>
    <row r="121" spans="1:5" ht="51">
      <c r="A121" s="27" t="s">
        <v>48</v>
      </c>
      <c r="E121" s="28" t="s">
        <v>324</v>
      </c>
    </row>
    <row r="122" spans="1:5" ht="12.75">
      <c r="A122" s="29" t="s">
        <v>50</v>
      </c>
      <c r="E122" s="30" t="s">
        <v>1531</v>
      </c>
    </row>
    <row r="123" spans="1:18" ht="12.75" customHeight="1">
      <c r="A123" s="5" t="s">
        <v>42</v>
      </c>
      <c r="B123" s="5"/>
      <c r="C123" s="33" t="s">
        <v>21</v>
      </c>
      <c r="D123" s="5"/>
      <c r="E123" s="19" t="s">
        <v>337</v>
      </c>
      <c r="F123" s="5"/>
      <c r="G123" s="5"/>
      <c r="H123" s="5"/>
      <c r="I123" s="34">
        <f>0+Q123</f>
        <v>0</v>
      </c>
      <c r="O123">
        <f>0+R123</f>
        <v>0</v>
      </c>
      <c r="Q123">
        <f>0+I124+I127+I130</f>
        <v>0</v>
      </c>
      <c r="R123">
        <f>0+O124+O127+O130</f>
        <v>0</v>
      </c>
    </row>
    <row r="124" spans="1:16" ht="12.75">
      <c r="A124" s="17" t="s">
        <v>44</v>
      </c>
      <c r="B124" s="21" t="s">
        <v>249</v>
      </c>
      <c r="C124" s="21" t="s">
        <v>349</v>
      </c>
      <c r="D124" s="17" t="s">
        <v>23</v>
      </c>
      <c r="E124" s="22" t="s">
        <v>350</v>
      </c>
      <c r="F124" s="23" t="s">
        <v>156</v>
      </c>
      <c r="G124" s="24">
        <v>0.128</v>
      </c>
      <c r="H124" s="25">
        <v>0</v>
      </c>
      <c r="I124" s="26">
        <f>ROUND(ROUND(H124,2)*ROUND(G124,3),2)</f>
        <v>0</v>
      </c>
      <c r="O124">
        <f>(I124*21)/100</f>
        <v>0</v>
      </c>
      <c r="P124" t="s">
        <v>22</v>
      </c>
    </row>
    <row r="125" spans="1:5" ht="25.5">
      <c r="A125" s="27" t="s">
        <v>48</v>
      </c>
      <c r="E125" s="28" t="s">
        <v>355</v>
      </c>
    </row>
    <row r="126" spans="1:5" ht="12.75">
      <c r="A126" s="31" t="s">
        <v>50</v>
      </c>
      <c r="E126" s="30" t="s">
        <v>1532</v>
      </c>
    </row>
    <row r="127" spans="1:16" ht="12.75">
      <c r="A127" s="17" t="s">
        <v>44</v>
      </c>
      <c r="B127" s="21" t="s">
        <v>254</v>
      </c>
      <c r="C127" s="21" t="s">
        <v>358</v>
      </c>
      <c r="D127" s="17" t="s">
        <v>23</v>
      </c>
      <c r="E127" s="22" t="s">
        <v>359</v>
      </c>
      <c r="F127" s="23" t="s">
        <v>96</v>
      </c>
      <c r="G127" s="24">
        <v>0.8</v>
      </c>
      <c r="H127" s="25">
        <v>0</v>
      </c>
      <c r="I127" s="26">
        <f>ROUND(ROUND(H127,2)*ROUND(G127,3),2)</f>
        <v>0</v>
      </c>
      <c r="O127">
        <f>(I127*21)/100</f>
        <v>0</v>
      </c>
      <c r="P127" t="s">
        <v>22</v>
      </c>
    </row>
    <row r="128" spans="1:5" ht="25.5">
      <c r="A128" s="27" t="s">
        <v>48</v>
      </c>
      <c r="E128" s="28" t="s">
        <v>1533</v>
      </c>
    </row>
    <row r="129" spans="1:5" ht="12.75">
      <c r="A129" s="31" t="s">
        <v>50</v>
      </c>
      <c r="E129" s="30" t="s">
        <v>1534</v>
      </c>
    </row>
    <row r="130" spans="1:16" ht="12.75">
      <c r="A130" s="17" t="s">
        <v>44</v>
      </c>
      <c r="B130" s="21" t="s">
        <v>258</v>
      </c>
      <c r="C130" s="21" t="s">
        <v>363</v>
      </c>
      <c r="D130" s="17" t="s">
        <v>23</v>
      </c>
      <c r="E130" s="22" t="s">
        <v>364</v>
      </c>
      <c r="F130" s="23" t="s">
        <v>96</v>
      </c>
      <c r="G130" s="24">
        <v>0.8</v>
      </c>
      <c r="H130" s="25">
        <v>0</v>
      </c>
      <c r="I130" s="26">
        <f>ROUND(ROUND(H130,2)*ROUND(G130,3),2)</f>
        <v>0</v>
      </c>
      <c r="O130">
        <f>(I130*21)/100</f>
        <v>0</v>
      </c>
      <c r="P130" t="s">
        <v>22</v>
      </c>
    </row>
    <row r="131" spans="1:5" ht="25.5">
      <c r="A131" s="27" t="s">
        <v>48</v>
      </c>
      <c r="E131" s="28" t="s">
        <v>1535</v>
      </c>
    </row>
    <row r="132" spans="1:5" ht="12.75">
      <c r="A132" s="29" t="s">
        <v>50</v>
      </c>
      <c r="E132" s="30" t="s">
        <v>1534</v>
      </c>
    </row>
    <row r="133" spans="1:18" ht="12.75" customHeight="1">
      <c r="A133" s="5" t="s">
        <v>42</v>
      </c>
      <c r="B133" s="5"/>
      <c r="C133" s="33" t="s">
        <v>32</v>
      </c>
      <c r="D133" s="5"/>
      <c r="E133" s="19" t="s">
        <v>366</v>
      </c>
      <c r="F133" s="5"/>
      <c r="G133" s="5"/>
      <c r="H133" s="5"/>
      <c r="I133" s="34">
        <f>0+Q133</f>
        <v>0</v>
      </c>
      <c r="O133">
        <f>0+R133</f>
        <v>0</v>
      </c>
      <c r="Q133">
        <f>0+I134+I137+I140+I143+I146</f>
        <v>0</v>
      </c>
      <c r="R133">
        <f>0+O134+O137+O140+O143+O146</f>
        <v>0</v>
      </c>
    </row>
    <row r="134" spans="1:16" ht="12.75">
      <c r="A134" s="17" t="s">
        <v>44</v>
      </c>
      <c r="B134" s="21" t="s">
        <v>262</v>
      </c>
      <c r="C134" s="21" t="s">
        <v>382</v>
      </c>
      <c r="D134" s="17" t="s">
        <v>23</v>
      </c>
      <c r="E134" s="22" t="s">
        <v>383</v>
      </c>
      <c r="F134" s="23" t="s">
        <v>156</v>
      </c>
      <c r="G134" s="24">
        <v>7.271</v>
      </c>
      <c r="H134" s="25">
        <v>0</v>
      </c>
      <c r="I134" s="26">
        <f>ROUND(ROUND(H134,2)*ROUND(G134,3),2)</f>
        <v>0</v>
      </c>
      <c r="O134">
        <f>(I134*21)/100</f>
        <v>0</v>
      </c>
      <c r="P134" t="s">
        <v>22</v>
      </c>
    </row>
    <row r="135" spans="1:5" ht="38.25">
      <c r="A135" s="27" t="s">
        <v>48</v>
      </c>
      <c r="E135" s="28" t="s">
        <v>384</v>
      </c>
    </row>
    <row r="136" spans="1:5" ht="51">
      <c r="A136" s="31" t="s">
        <v>50</v>
      </c>
      <c r="E136" s="30" t="s">
        <v>1536</v>
      </c>
    </row>
    <row r="137" spans="1:16" ht="12.75">
      <c r="A137" s="17" t="s">
        <v>44</v>
      </c>
      <c r="B137" s="21" t="s">
        <v>267</v>
      </c>
      <c r="C137" s="21" t="s">
        <v>387</v>
      </c>
      <c r="D137" s="17" t="s">
        <v>231</v>
      </c>
      <c r="E137" s="22" t="s">
        <v>388</v>
      </c>
      <c r="F137" s="23" t="s">
        <v>156</v>
      </c>
      <c r="G137" s="24">
        <v>2.14</v>
      </c>
      <c r="H137" s="25">
        <v>0</v>
      </c>
      <c r="I137" s="26">
        <f>ROUND(ROUND(H137,2)*ROUND(G137,3),2)</f>
        <v>0</v>
      </c>
      <c r="O137">
        <f>(I137*21)/100</f>
        <v>0</v>
      </c>
      <c r="P137" t="s">
        <v>22</v>
      </c>
    </row>
    <row r="138" spans="1:5" ht="38.25">
      <c r="A138" s="27" t="s">
        <v>48</v>
      </c>
      <c r="E138" s="28" t="s">
        <v>389</v>
      </c>
    </row>
    <row r="139" spans="1:5" ht="12.75">
      <c r="A139" s="31" t="s">
        <v>50</v>
      </c>
      <c r="E139" s="30" t="s">
        <v>1537</v>
      </c>
    </row>
    <row r="140" spans="1:16" ht="12.75">
      <c r="A140" s="17" t="s">
        <v>44</v>
      </c>
      <c r="B140" s="21" t="s">
        <v>272</v>
      </c>
      <c r="C140" s="21" t="s">
        <v>387</v>
      </c>
      <c r="D140" s="17" t="s">
        <v>236</v>
      </c>
      <c r="E140" s="22" t="s">
        <v>388</v>
      </c>
      <c r="F140" s="23" t="s">
        <v>156</v>
      </c>
      <c r="G140" s="24">
        <v>0.014</v>
      </c>
      <c r="H140" s="25">
        <v>0</v>
      </c>
      <c r="I140" s="26">
        <f>ROUND(ROUND(H140,2)*ROUND(G140,3),2)</f>
        <v>0</v>
      </c>
      <c r="O140">
        <f>(I140*21)/100</f>
        <v>0</v>
      </c>
      <c r="P140" t="s">
        <v>22</v>
      </c>
    </row>
    <row r="141" spans="1:5" ht="38.25">
      <c r="A141" s="27" t="s">
        <v>48</v>
      </c>
      <c r="E141" s="28" t="s">
        <v>1538</v>
      </c>
    </row>
    <row r="142" spans="1:5" ht="12.75">
      <c r="A142" s="31" t="s">
        <v>50</v>
      </c>
      <c r="E142" s="30" t="s">
        <v>1539</v>
      </c>
    </row>
    <row r="143" spans="1:16" ht="12.75">
      <c r="A143" s="17" t="s">
        <v>283</v>
      </c>
      <c r="B143" s="21" t="s">
        <v>272</v>
      </c>
      <c r="C143" s="21" t="s">
        <v>1540</v>
      </c>
      <c r="D143" s="17" t="s">
        <v>23</v>
      </c>
      <c r="E143" s="22" t="s">
        <v>1541</v>
      </c>
      <c r="F143" s="23" t="s">
        <v>134</v>
      </c>
      <c r="G143" s="24">
        <v>0.2</v>
      </c>
      <c r="H143" s="25">
        <v>0</v>
      </c>
      <c r="I143" s="26">
        <f>ROUND(ROUND(H143,2)*ROUND(G143,3),2)</f>
        <v>0</v>
      </c>
      <c r="O143">
        <f>(I143*21)/100</f>
        <v>0</v>
      </c>
      <c r="P143" t="s">
        <v>22</v>
      </c>
    </row>
    <row r="144" spans="1:5" ht="12.75">
      <c r="A144" s="27" t="s">
        <v>48</v>
      </c>
      <c r="E144" s="28" t="s">
        <v>1542</v>
      </c>
    </row>
    <row r="145" spans="1:5" ht="12.75">
      <c r="A145" s="31" t="s">
        <v>50</v>
      </c>
      <c r="E145" s="30" t="s">
        <v>23</v>
      </c>
    </row>
    <row r="146" spans="1:16" ht="12.75">
      <c r="A146" s="17" t="s">
        <v>44</v>
      </c>
      <c r="B146" s="21" t="s">
        <v>278</v>
      </c>
      <c r="C146" s="21" t="s">
        <v>397</v>
      </c>
      <c r="D146" s="17" t="s">
        <v>23</v>
      </c>
      <c r="E146" s="22" t="s">
        <v>398</v>
      </c>
      <c r="F146" s="23" t="s">
        <v>96</v>
      </c>
      <c r="G146" s="24">
        <v>4.785</v>
      </c>
      <c r="H146" s="25">
        <v>0</v>
      </c>
      <c r="I146" s="26">
        <f>ROUND(ROUND(H146,2)*ROUND(G146,3),2)</f>
        <v>0</v>
      </c>
      <c r="O146">
        <f>(I146*21)/100</f>
        <v>0</v>
      </c>
      <c r="P146" t="s">
        <v>22</v>
      </c>
    </row>
    <row r="147" spans="1:5" ht="51">
      <c r="A147" s="27" t="s">
        <v>48</v>
      </c>
      <c r="E147" s="28" t="s">
        <v>399</v>
      </c>
    </row>
    <row r="148" spans="1:5" ht="51">
      <c r="A148" s="29" t="s">
        <v>50</v>
      </c>
      <c r="E148" s="30" t="s">
        <v>1543</v>
      </c>
    </row>
    <row r="149" spans="1:18" ht="12.75" customHeight="1">
      <c r="A149" s="5" t="s">
        <v>42</v>
      </c>
      <c r="B149" s="5"/>
      <c r="C149" s="33" t="s">
        <v>34</v>
      </c>
      <c r="D149" s="5"/>
      <c r="E149" s="19" t="s">
        <v>405</v>
      </c>
      <c r="F149" s="5"/>
      <c r="G149" s="5"/>
      <c r="H149" s="5"/>
      <c r="I149" s="34">
        <f>0+Q149</f>
        <v>0</v>
      </c>
      <c r="O149">
        <f>0+R149</f>
        <v>0</v>
      </c>
      <c r="Q149">
        <f>0+I150+I153+I156+I159+I162+I165+I168+I171+I174+I177+I180+I183+I186+I189+I192+I195+I198+I201+I204+I207</f>
        <v>0</v>
      </c>
      <c r="R149">
        <f>0+O150+O153+O156+O159+O162+O165+O168+O171+O174+O177+O180+O183+O186+O189+O192+O195+O198+O201+O204+O207</f>
        <v>0</v>
      </c>
    </row>
    <row r="150" spans="1:16" ht="12.75">
      <c r="A150" s="17" t="s">
        <v>44</v>
      </c>
      <c r="B150" s="21" t="s">
        <v>288</v>
      </c>
      <c r="C150" s="21" t="s">
        <v>407</v>
      </c>
      <c r="D150" s="17" t="s">
        <v>23</v>
      </c>
      <c r="E150" s="22" t="s">
        <v>408</v>
      </c>
      <c r="F150" s="23" t="s">
        <v>96</v>
      </c>
      <c r="G150" s="24">
        <v>56.29</v>
      </c>
      <c r="H150" s="25">
        <v>0</v>
      </c>
      <c r="I150" s="26">
        <f>ROUND(ROUND(H150,2)*ROUND(G150,3),2)</f>
        <v>0</v>
      </c>
      <c r="O150">
        <f>(I150*21)/100</f>
        <v>0</v>
      </c>
      <c r="P150" t="s">
        <v>22</v>
      </c>
    </row>
    <row r="151" spans="1:5" ht="38.25">
      <c r="A151" s="27" t="s">
        <v>48</v>
      </c>
      <c r="E151" s="28" t="s">
        <v>1544</v>
      </c>
    </row>
    <row r="152" spans="1:5" ht="12.75">
      <c r="A152" s="31" t="s">
        <v>50</v>
      </c>
      <c r="E152" s="30" t="s">
        <v>1494</v>
      </c>
    </row>
    <row r="153" spans="1:16" ht="12.75">
      <c r="A153" s="17" t="s">
        <v>44</v>
      </c>
      <c r="B153" s="21" t="s">
        <v>291</v>
      </c>
      <c r="C153" s="21" t="s">
        <v>415</v>
      </c>
      <c r="D153" s="17" t="s">
        <v>23</v>
      </c>
      <c r="E153" s="22" t="s">
        <v>416</v>
      </c>
      <c r="F153" s="23" t="s">
        <v>96</v>
      </c>
      <c r="G153" s="24">
        <v>56.29</v>
      </c>
      <c r="H153" s="25">
        <v>0</v>
      </c>
      <c r="I153" s="26">
        <f>ROUND(ROUND(H153,2)*ROUND(G153,3),2)</f>
        <v>0</v>
      </c>
      <c r="O153">
        <f>(I153*21)/100</f>
        <v>0</v>
      </c>
      <c r="P153" t="s">
        <v>22</v>
      </c>
    </row>
    <row r="154" spans="1:5" ht="38.25">
      <c r="A154" s="27" t="s">
        <v>48</v>
      </c>
      <c r="E154" s="28" t="s">
        <v>1545</v>
      </c>
    </row>
    <row r="155" spans="1:5" ht="12.75">
      <c r="A155" s="31" t="s">
        <v>50</v>
      </c>
      <c r="E155" s="30" t="s">
        <v>1494</v>
      </c>
    </row>
    <row r="156" spans="1:16" ht="12.75">
      <c r="A156" s="17" t="s">
        <v>44</v>
      </c>
      <c r="B156" s="21" t="s">
        <v>295</v>
      </c>
      <c r="C156" s="21" t="s">
        <v>419</v>
      </c>
      <c r="D156" s="17" t="s">
        <v>23</v>
      </c>
      <c r="E156" s="22" t="s">
        <v>420</v>
      </c>
      <c r="F156" s="23" t="s">
        <v>96</v>
      </c>
      <c r="G156" s="24">
        <v>8.27</v>
      </c>
      <c r="H156" s="25">
        <v>0</v>
      </c>
      <c r="I156" s="26">
        <f>ROUND(ROUND(H156,2)*ROUND(G156,3),2)</f>
        <v>0</v>
      </c>
      <c r="O156">
        <f>(I156*21)/100</f>
        <v>0</v>
      </c>
      <c r="P156" t="s">
        <v>22</v>
      </c>
    </row>
    <row r="157" spans="1:5" ht="38.25">
      <c r="A157" s="27" t="s">
        <v>48</v>
      </c>
      <c r="E157" s="28" t="s">
        <v>1546</v>
      </c>
    </row>
    <row r="158" spans="1:5" ht="12.75">
      <c r="A158" s="31" t="s">
        <v>50</v>
      </c>
      <c r="E158" s="30" t="s">
        <v>1496</v>
      </c>
    </row>
    <row r="159" spans="1:16" ht="12.75">
      <c r="A159" s="17" t="s">
        <v>44</v>
      </c>
      <c r="B159" s="21" t="s">
        <v>299</v>
      </c>
      <c r="C159" s="21" t="s">
        <v>438</v>
      </c>
      <c r="D159" s="17" t="s">
        <v>23</v>
      </c>
      <c r="E159" s="22" t="s">
        <v>439</v>
      </c>
      <c r="F159" s="23" t="s">
        <v>96</v>
      </c>
      <c r="G159" s="24">
        <v>56.29</v>
      </c>
      <c r="H159" s="25">
        <v>0</v>
      </c>
      <c r="I159" s="26">
        <f>ROUND(ROUND(H159,2)*ROUND(G159,3),2)</f>
        <v>0</v>
      </c>
      <c r="O159">
        <f>(I159*21)/100</f>
        <v>0</v>
      </c>
      <c r="P159" t="s">
        <v>22</v>
      </c>
    </row>
    <row r="160" spans="1:5" ht="38.25">
      <c r="A160" s="27" t="s">
        <v>48</v>
      </c>
      <c r="E160" s="28" t="s">
        <v>1547</v>
      </c>
    </row>
    <row r="161" spans="1:5" ht="12.75">
      <c r="A161" s="31" t="s">
        <v>50</v>
      </c>
      <c r="E161" s="30" t="s">
        <v>1494</v>
      </c>
    </row>
    <row r="162" spans="1:16" ht="12.75">
      <c r="A162" s="17" t="s">
        <v>44</v>
      </c>
      <c r="B162" s="21" t="s">
        <v>308</v>
      </c>
      <c r="C162" s="21" t="s">
        <v>449</v>
      </c>
      <c r="D162" s="17" t="s">
        <v>23</v>
      </c>
      <c r="E162" s="22" t="s">
        <v>450</v>
      </c>
      <c r="F162" s="23" t="s">
        <v>96</v>
      </c>
      <c r="G162" s="24">
        <v>6.15</v>
      </c>
      <c r="H162" s="25">
        <v>0</v>
      </c>
      <c r="I162" s="26">
        <f>ROUND(ROUND(H162,2)*ROUND(G162,3),2)</f>
        <v>0</v>
      </c>
      <c r="O162">
        <f>(I162*21)/100</f>
        <v>0</v>
      </c>
      <c r="P162" t="s">
        <v>22</v>
      </c>
    </row>
    <row r="163" spans="1:5" ht="38.25">
      <c r="A163" s="27" t="s">
        <v>48</v>
      </c>
      <c r="E163" s="28" t="s">
        <v>453</v>
      </c>
    </row>
    <row r="164" spans="1:5" ht="12.75">
      <c r="A164" s="31" t="s">
        <v>50</v>
      </c>
      <c r="E164" s="30" t="s">
        <v>1498</v>
      </c>
    </row>
    <row r="165" spans="1:16" ht="12.75">
      <c r="A165" s="17" t="s">
        <v>44</v>
      </c>
      <c r="B165" s="21" t="s">
        <v>313</v>
      </c>
      <c r="C165" s="21" t="s">
        <v>476</v>
      </c>
      <c r="D165" s="17" t="s">
        <v>23</v>
      </c>
      <c r="E165" s="22" t="s">
        <v>477</v>
      </c>
      <c r="F165" s="23" t="s">
        <v>96</v>
      </c>
      <c r="G165" s="24">
        <v>37.19</v>
      </c>
      <c r="H165" s="25">
        <v>0</v>
      </c>
      <c r="I165" s="26">
        <f>ROUND(ROUND(H165,2)*ROUND(G165,3),2)</f>
        <v>0</v>
      </c>
      <c r="O165">
        <f>(I165*21)/100</f>
        <v>0</v>
      </c>
      <c r="P165" t="s">
        <v>22</v>
      </c>
    </row>
    <row r="166" spans="1:5" ht="38.25">
      <c r="A166" s="27" t="s">
        <v>48</v>
      </c>
      <c r="E166" s="28" t="s">
        <v>481</v>
      </c>
    </row>
    <row r="167" spans="1:5" ht="12.75">
      <c r="A167" s="31" t="s">
        <v>50</v>
      </c>
      <c r="E167" s="30" t="s">
        <v>1503</v>
      </c>
    </row>
    <row r="168" spans="1:16" ht="25.5">
      <c r="A168" s="17" t="s">
        <v>44</v>
      </c>
      <c r="B168" s="21" t="s">
        <v>321</v>
      </c>
      <c r="C168" s="21" t="s">
        <v>489</v>
      </c>
      <c r="D168" s="17" t="s">
        <v>23</v>
      </c>
      <c r="E168" s="22" t="s">
        <v>490</v>
      </c>
      <c r="F168" s="23" t="s">
        <v>96</v>
      </c>
      <c r="G168" s="24">
        <v>37.19</v>
      </c>
      <c r="H168" s="25">
        <v>0</v>
      </c>
      <c r="I168" s="26">
        <f>ROUND(ROUND(H168,2)*ROUND(G168,3),2)</f>
        <v>0</v>
      </c>
      <c r="O168">
        <f>(I168*21)/100</f>
        <v>0</v>
      </c>
      <c r="P168" t="s">
        <v>22</v>
      </c>
    </row>
    <row r="169" spans="1:5" ht="51">
      <c r="A169" s="27" t="s">
        <v>48</v>
      </c>
      <c r="E169" s="28" t="s">
        <v>491</v>
      </c>
    </row>
    <row r="170" spans="1:5" ht="12.75">
      <c r="A170" s="31" t="s">
        <v>50</v>
      </c>
      <c r="E170" s="30" t="s">
        <v>1503</v>
      </c>
    </row>
    <row r="171" spans="1:16" ht="25.5">
      <c r="A171" s="17" t="s">
        <v>44</v>
      </c>
      <c r="B171" s="21" t="s">
        <v>327</v>
      </c>
      <c r="C171" s="21" t="s">
        <v>500</v>
      </c>
      <c r="D171" s="17" t="s">
        <v>23</v>
      </c>
      <c r="E171" s="22" t="s">
        <v>501</v>
      </c>
      <c r="F171" s="23" t="s">
        <v>96</v>
      </c>
      <c r="G171" s="24">
        <v>6.15</v>
      </c>
      <c r="H171" s="25">
        <v>0</v>
      </c>
      <c r="I171" s="26">
        <f>ROUND(ROUND(H171,2)*ROUND(G171,3),2)</f>
        <v>0</v>
      </c>
      <c r="O171">
        <f>(I171*21)/100</f>
        <v>0</v>
      </c>
      <c r="P171" t="s">
        <v>22</v>
      </c>
    </row>
    <row r="172" spans="1:5" ht="38.25">
      <c r="A172" s="27" t="s">
        <v>48</v>
      </c>
      <c r="E172" s="28" t="s">
        <v>502</v>
      </c>
    </row>
    <row r="173" spans="1:5" ht="12.75">
      <c r="A173" s="31" t="s">
        <v>50</v>
      </c>
      <c r="E173" s="30" t="s">
        <v>1548</v>
      </c>
    </row>
    <row r="174" spans="1:16" ht="12.75">
      <c r="A174" s="17" t="s">
        <v>44</v>
      </c>
      <c r="B174" s="21" t="s">
        <v>332</v>
      </c>
      <c r="C174" s="21" t="s">
        <v>504</v>
      </c>
      <c r="D174" s="17" t="s">
        <v>23</v>
      </c>
      <c r="E174" s="22" t="s">
        <v>505</v>
      </c>
      <c r="F174" s="23" t="s">
        <v>96</v>
      </c>
      <c r="G174" s="24">
        <v>1.61</v>
      </c>
      <c r="H174" s="25">
        <v>0</v>
      </c>
      <c r="I174" s="26">
        <f>ROUND(ROUND(H174,2)*ROUND(G174,3),2)</f>
        <v>0</v>
      </c>
      <c r="O174">
        <f>(I174*21)/100</f>
        <v>0</v>
      </c>
      <c r="P174" t="s">
        <v>22</v>
      </c>
    </row>
    <row r="175" spans="1:5" ht="51">
      <c r="A175" s="27" t="s">
        <v>48</v>
      </c>
      <c r="E175" s="28" t="s">
        <v>1549</v>
      </c>
    </row>
    <row r="176" spans="1:5" ht="12.75">
      <c r="A176" s="31" t="s">
        <v>50</v>
      </c>
      <c r="E176" s="30" t="s">
        <v>23</v>
      </c>
    </row>
    <row r="177" spans="1:16" ht="12.75">
      <c r="A177" s="17" t="s">
        <v>283</v>
      </c>
      <c r="B177" s="21" t="s">
        <v>332</v>
      </c>
      <c r="C177" s="21" t="s">
        <v>507</v>
      </c>
      <c r="D177" s="17" t="s">
        <v>23</v>
      </c>
      <c r="E177" s="22" t="s">
        <v>508</v>
      </c>
      <c r="F177" s="23" t="s">
        <v>96</v>
      </c>
      <c r="G177" s="24">
        <v>0.161</v>
      </c>
      <c r="H177" s="25">
        <v>0</v>
      </c>
      <c r="I177" s="26">
        <f>ROUND(ROUND(H177,2)*ROUND(G177,3),2)</f>
        <v>0</v>
      </c>
      <c r="O177">
        <f>(I177*21)/100</f>
        <v>0</v>
      </c>
      <c r="P177" t="s">
        <v>22</v>
      </c>
    </row>
    <row r="178" spans="1:5" ht="12.75">
      <c r="A178" s="27" t="s">
        <v>48</v>
      </c>
      <c r="E178" s="28" t="s">
        <v>523</v>
      </c>
    </row>
    <row r="179" spans="1:5" ht="12.75">
      <c r="A179" s="31" t="s">
        <v>50</v>
      </c>
      <c r="E179" s="30" t="s">
        <v>1550</v>
      </c>
    </row>
    <row r="180" spans="1:16" ht="12.75">
      <c r="A180" s="17" t="s">
        <v>44</v>
      </c>
      <c r="B180" s="21" t="s">
        <v>338</v>
      </c>
      <c r="C180" s="21" t="s">
        <v>1551</v>
      </c>
      <c r="D180" s="17" t="s">
        <v>23</v>
      </c>
      <c r="E180" s="22" t="s">
        <v>1552</v>
      </c>
      <c r="F180" s="23" t="s">
        <v>96</v>
      </c>
      <c r="G180" s="24">
        <v>4.41</v>
      </c>
      <c r="H180" s="25">
        <v>0</v>
      </c>
      <c r="I180" s="26">
        <f>ROUND(ROUND(H180,2)*ROUND(G180,3),2)</f>
        <v>0</v>
      </c>
      <c r="O180">
        <f>(I180*21)/100</f>
        <v>0</v>
      </c>
      <c r="P180" t="s">
        <v>22</v>
      </c>
    </row>
    <row r="181" spans="1:5" ht="63.75">
      <c r="A181" s="27" t="s">
        <v>48</v>
      </c>
      <c r="E181" s="28" t="s">
        <v>1553</v>
      </c>
    </row>
    <row r="182" spans="1:5" ht="12.75">
      <c r="A182" s="31" t="s">
        <v>50</v>
      </c>
      <c r="E182" s="30" t="s">
        <v>23</v>
      </c>
    </row>
    <row r="183" spans="1:16" ht="12.75">
      <c r="A183" s="17" t="s">
        <v>283</v>
      </c>
      <c r="B183" s="21" t="s">
        <v>338</v>
      </c>
      <c r="C183" s="21" t="s">
        <v>514</v>
      </c>
      <c r="D183" s="17" t="s">
        <v>23</v>
      </c>
      <c r="E183" s="22" t="s">
        <v>515</v>
      </c>
      <c r="F183" s="23" t="s">
        <v>96</v>
      </c>
      <c r="G183" s="24">
        <v>0.441</v>
      </c>
      <c r="H183" s="25">
        <v>0</v>
      </c>
      <c r="I183" s="26">
        <f>ROUND(ROUND(H183,2)*ROUND(G183,3),2)</f>
        <v>0</v>
      </c>
      <c r="O183">
        <f>(I183*21)/100</f>
        <v>0</v>
      </c>
      <c r="P183" t="s">
        <v>22</v>
      </c>
    </row>
    <row r="184" spans="1:5" ht="12.75">
      <c r="A184" s="27" t="s">
        <v>48</v>
      </c>
      <c r="E184" s="28" t="s">
        <v>523</v>
      </c>
    </row>
    <row r="185" spans="1:5" ht="12.75">
      <c r="A185" s="31" t="s">
        <v>50</v>
      </c>
      <c r="E185" s="30" t="s">
        <v>1554</v>
      </c>
    </row>
    <row r="186" spans="1:16" ht="12.75">
      <c r="A186" s="17" t="s">
        <v>44</v>
      </c>
      <c r="B186" s="21" t="s">
        <v>343</v>
      </c>
      <c r="C186" s="21" t="s">
        <v>1555</v>
      </c>
      <c r="D186" s="17" t="s">
        <v>23</v>
      </c>
      <c r="E186" s="22" t="s">
        <v>1556</v>
      </c>
      <c r="F186" s="23" t="s">
        <v>96</v>
      </c>
      <c r="G186" s="24">
        <v>89.65</v>
      </c>
      <c r="H186" s="25">
        <v>0</v>
      </c>
      <c r="I186" s="26">
        <f>ROUND(ROUND(H186,2)*ROUND(G186,3),2)</f>
        <v>0</v>
      </c>
      <c r="O186">
        <f>(I186*21)/100</f>
        <v>0</v>
      </c>
      <c r="P186" t="s">
        <v>22</v>
      </c>
    </row>
    <row r="187" spans="1:5" ht="38.25">
      <c r="A187" s="27" t="s">
        <v>48</v>
      </c>
      <c r="E187" s="28" t="s">
        <v>1557</v>
      </c>
    </row>
    <row r="188" spans="1:5" ht="12.75">
      <c r="A188" s="31" t="s">
        <v>50</v>
      </c>
      <c r="E188" s="30" t="s">
        <v>23</v>
      </c>
    </row>
    <row r="189" spans="1:16" ht="12.75">
      <c r="A189" s="17" t="s">
        <v>283</v>
      </c>
      <c r="B189" s="21" t="s">
        <v>343</v>
      </c>
      <c r="C189" s="21" t="s">
        <v>1558</v>
      </c>
      <c r="D189" s="17" t="s">
        <v>23</v>
      </c>
      <c r="E189" s="22" t="s">
        <v>1559</v>
      </c>
      <c r="F189" s="23" t="s">
        <v>275</v>
      </c>
      <c r="G189" s="24">
        <v>5.307</v>
      </c>
      <c r="H189" s="25">
        <v>0</v>
      </c>
      <c r="I189" s="26">
        <f>ROUND(ROUND(H189,2)*ROUND(G189,3),2)</f>
        <v>0</v>
      </c>
      <c r="O189">
        <f>(I189*21)/100</f>
        <v>0</v>
      </c>
      <c r="P189" t="s">
        <v>22</v>
      </c>
    </row>
    <row r="190" spans="1:5" ht="12.75">
      <c r="A190" s="27" t="s">
        <v>48</v>
      </c>
      <c r="E190" s="28" t="s">
        <v>1560</v>
      </c>
    </row>
    <row r="191" spans="1:5" ht="12.75">
      <c r="A191" s="31" t="s">
        <v>50</v>
      </c>
      <c r="E191" s="30" t="s">
        <v>1561</v>
      </c>
    </row>
    <row r="192" spans="1:16" ht="12.75">
      <c r="A192" s="17" t="s">
        <v>283</v>
      </c>
      <c r="B192" s="21" t="s">
        <v>343</v>
      </c>
      <c r="C192" s="21" t="s">
        <v>1562</v>
      </c>
      <c r="D192" s="17" t="s">
        <v>23</v>
      </c>
      <c r="E192" s="22" t="s">
        <v>1563</v>
      </c>
      <c r="F192" s="23" t="s">
        <v>96</v>
      </c>
      <c r="G192" s="24">
        <v>8.965</v>
      </c>
      <c r="H192" s="25">
        <v>0</v>
      </c>
      <c r="I192" s="26">
        <f>ROUND(ROUND(H192,2)*ROUND(G192,3),2)</f>
        <v>0</v>
      </c>
      <c r="O192">
        <f>(I192*21)/100</f>
        <v>0</v>
      </c>
      <c r="P192" t="s">
        <v>22</v>
      </c>
    </row>
    <row r="193" spans="1:5" ht="12.75">
      <c r="A193" s="27" t="s">
        <v>48</v>
      </c>
      <c r="E193" s="28" t="s">
        <v>523</v>
      </c>
    </row>
    <row r="194" spans="1:5" ht="12.75">
      <c r="A194" s="31" t="s">
        <v>50</v>
      </c>
      <c r="E194" s="30" t="s">
        <v>1564</v>
      </c>
    </row>
    <row r="195" spans="1:16" ht="25.5">
      <c r="A195" s="17" t="s">
        <v>44</v>
      </c>
      <c r="B195" s="21" t="s">
        <v>348</v>
      </c>
      <c r="C195" s="21" t="s">
        <v>530</v>
      </c>
      <c r="D195" s="17" t="s">
        <v>231</v>
      </c>
      <c r="E195" s="22" t="s">
        <v>531</v>
      </c>
      <c r="F195" s="23" t="s">
        <v>96</v>
      </c>
      <c r="G195" s="24">
        <v>15.92</v>
      </c>
      <c r="H195" s="25">
        <v>0</v>
      </c>
      <c r="I195" s="26">
        <f>ROUND(ROUND(H195,2)*ROUND(G195,3),2)</f>
        <v>0</v>
      </c>
      <c r="O195">
        <f>(I195*21)/100</f>
        <v>0</v>
      </c>
      <c r="P195" t="s">
        <v>22</v>
      </c>
    </row>
    <row r="196" spans="1:5" ht="63.75">
      <c r="A196" s="27" t="s">
        <v>48</v>
      </c>
      <c r="E196" s="28" t="s">
        <v>1565</v>
      </c>
    </row>
    <row r="197" spans="1:5" ht="12.75">
      <c r="A197" s="31" t="s">
        <v>50</v>
      </c>
      <c r="E197" s="30" t="s">
        <v>1480</v>
      </c>
    </row>
    <row r="198" spans="1:16" ht="12.75">
      <c r="A198" s="17" t="s">
        <v>283</v>
      </c>
      <c r="B198" s="21" t="s">
        <v>348</v>
      </c>
      <c r="C198" s="21" t="s">
        <v>533</v>
      </c>
      <c r="D198" s="17" t="s">
        <v>23</v>
      </c>
      <c r="E198" s="22" t="s">
        <v>534</v>
      </c>
      <c r="F198" s="23" t="s">
        <v>96</v>
      </c>
      <c r="G198" s="24">
        <v>1.592</v>
      </c>
      <c r="H198" s="25">
        <v>0</v>
      </c>
      <c r="I198" s="26">
        <f>ROUND(ROUND(H198,2)*ROUND(G198,3),2)</f>
        <v>0</v>
      </c>
      <c r="O198">
        <f>(I198*21)/100</f>
        <v>0</v>
      </c>
      <c r="P198" t="s">
        <v>22</v>
      </c>
    </row>
    <row r="199" spans="1:5" ht="12.75">
      <c r="A199" s="27" t="s">
        <v>48</v>
      </c>
      <c r="E199" s="28" t="s">
        <v>523</v>
      </c>
    </row>
    <row r="200" spans="1:5" ht="12.75">
      <c r="A200" s="31" t="s">
        <v>50</v>
      </c>
      <c r="E200" s="30" t="s">
        <v>1566</v>
      </c>
    </row>
    <row r="201" spans="1:16" ht="25.5">
      <c r="A201" s="17" t="s">
        <v>44</v>
      </c>
      <c r="B201" s="21" t="s">
        <v>352</v>
      </c>
      <c r="C201" s="21" t="s">
        <v>530</v>
      </c>
      <c r="D201" s="17" t="s">
        <v>236</v>
      </c>
      <c r="E201" s="22" t="s">
        <v>531</v>
      </c>
      <c r="F201" s="23" t="s">
        <v>96</v>
      </c>
      <c r="G201" s="24">
        <v>46.02</v>
      </c>
      <c r="H201" s="25">
        <v>0</v>
      </c>
      <c r="I201" s="26">
        <f>ROUND(ROUND(H201,2)*ROUND(G201,3),2)</f>
        <v>0</v>
      </c>
      <c r="O201">
        <f>(I201*21)/100</f>
        <v>0</v>
      </c>
      <c r="P201" t="s">
        <v>22</v>
      </c>
    </row>
    <row r="202" spans="1:5" ht="63.75">
      <c r="A202" s="27" t="s">
        <v>48</v>
      </c>
      <c r="E202" s="28" t="s">
        <v>1567</v>
      </c>
    </row>
    <row r="203" spans="1:5" ht="12.75">
      <c r="A203" s="31" t="s">
        <v>50</v>
      </c>
      <c r="E203" s="30" t="s">
        <v>23</v>
      </c>
    </row>
    <row r="204" spans="1:16" ht="12.75">
      <c r="A204" s="17" t="s">
        <v>283</v>
      </c>
      <c r="B204" s="21" t="s">
        <v>352</v>
      </c>
      <c r="C204" s="21" t="s">
        <v>1568</v>
      </c>
      <c r="D204" s="17" t="s">
        <v>23</v>
      </c>
      <c r="E204" s="22" t="s">
        <v>1569</v>
      </c>
      <c r="F204" s="23" t="s">
        <v>96</v>
      </c>
      <c r="G204" s="24">
        <v>4.602</v>
      </c>
      <c r="H204" s="25">
        <v>0</v>
      </c>
      <c r="I204" s="26">
        <f>ROUND(ROUND(H204,2)*ROUND(G204,3),2)</f>
        <v>0</v>
      </c>
      <c r="O204">
        <f>(I204*21)/100</f>
        <v>0</v>
      </c>
      <c r="P204" t="s">
        <v>22</v>
      </c>
    </row>
    <row r="205" spans="1:5" ht="12.75">
      <c r="A205" s="27" t="s">
        <v>48</v>
      </c>
      <c r="E205" s="28" t="s">
        <v>523</v>
      </c>
    </row>
    <row r="206" spans="1:5" ht="12.75">
      <c r="A206" s="31" t="s">
        <v>50</v>
      </c>
      <c r="E206" s="30" t="s">
        <v>1570</v>
      </c>
    </row>
    <row r="207" spans="1:16" ht="12.75">
      <c r="A207" s="17" t="s">
        <v>44</v>
      </c>
      <c r="B207" s="21" t="s">
        <v>357</v>
      </c>
      <c r="C207" s="21" t="s">
        <v>537</v>
      </c>
      <c r="D207" s="17" t="s">
        <v>23</v>
      </c>
      <c r="E207" s="22" t="s">
        <v>538</v>
      </c>
      <c r="F207" s="23" t="s">
        <v>134</v>
      </c>
      <c r="G207" s="24">
        <v>23.1</v>
      </c>
      <c r="H207" s="25">
        <v>0</v>
      </c>
      <c r="I207" s="26">
        <f>ROUND(ROUND(H207,2)*ROUND(G207,3),2)</f>
        <v>0</v>
      </c>
      <c r="O207">
        <f>(I207*21)/100</f>
        <v>0</v>
      </c>
      <c r="P207" t="s">
        <v>22</v>
      </c>
    </row>
    <row r="208" spans="1:5" ht="38.25">
      <c r="A208" s="27" t="s">
        <v>48</v>
      </c>
      <c r="E208" s="28" t="s">
        <v>541</v>
      </c>
    </row>
    <row r="209" spans="1:5" ht="12.75">
      <c r="A209" s="29" t="s">
        <v>50</v>
      </c>
      <c r="E209" s="30" t="s">
        <v>1571</v>
      </c>
    </row>
    <row r="210" spans="1:18" ht="12.75" customHeight="1">
      <c r="A210" s="5" t="s">
        <v>42</v>
      </c>
      <c r="B210" s="5"/>
      <c r="C210" s="33" t="s">
        <v>62</v>
      </c>
      <c r="D210" s="5"/>
      <c r="E210" s="19" t="s">
        <v>543</v>
      </c>
      <c r="F210" s="5"/>
      <c r="G210" s="5"/>
      <c r="H210" s="5"/>
      <c r="I210" s="34">
        <f>0+Q210</f>
        <v>0</v>
      </c>
      <c r="O210">
        <f>0+R210</f>
        <v>0</v>
      </c>
      <c r="Q210">
        <f>0+I211+I214+I217+I220+I223</f>
        <v>0</v>
      </c>
      <c r="R210">
        <f>0+O211+O214+O217+O220+O223</f>
        <v>0</v>
      </c>
    </row>
    <row r="211" spans="1:16" ht="12.75">
      <c r="A211" s="17" t="s">
        <v>44</v>
      </c>
      <c r="B211" s="21" t="s">
        <v>362</v>
      </c>
      <c r="C211" s="21" t="s">
        <v>589</v>
      </c>
      <c r="D211" s="17" t="s">
        <v>23</v>
      </c>
      <c r="E211" s="22" t="s">
        <v>590</v>
      </c>
      <c r="F211" s="23" t="s">
        <v>591</v>
      </c>
      <c r="G211" s="24">
        <v>1</v>
      </c>
      <c r="H211" s="25">
        <v>0</v>
      </c>
      <c r="I211" s="26">
        <f>ROUND(ROUND(H211,2)*ROUND(G211,3),2)</f>
        <v>0</v>
      </c>
      <c r="O211">
        <f>(I211*21)/100</f>
        <v>0</v>
      </c>
      <c r="P211" t="s">
        <v>22</v>
      </c>
    </row>
    <row r="212" spans="1:5" ht="25.5">
      <c r="A212" s="27" t="s">
        <v>48</v>
      </c>
      <c r="E212" s="28" t="s">
        <v>592</v>
      </c>
    </row>
    <row r="213" spans="1:5" ht="12.75">
      <c r="A213" s="31" t="s">
        <v>50</v>
      </c>
      <c r="E213" s="30" t="s">
        <v>23</v>
      </c>
    </row>
    <row r="214" spans="1:16" ht="12.75">
      <c r="A214" s="17" t="s">
        <v>283</v>
      </c>
      <c r="B214" s="21" t="s">
        <v>362</v>
      </c>
      <c r="C214" s="21" t="s">
        <v>594</v>
      </c>
      <c r="D214" s="17" t="s">
        <v>23</v>
      </c>
      <c r="E214" s="22" t="s">
        <v>595</v>
      </c>
      <c r="F214" s="23" t="s">
        <v>134</v>
      </c>
      <c r="G214" s="24">
        <v>1.8</v>
      </c>
      <c r="H214" s="25">
        <v>0</v>
      </c>
      <c r="I214" s="26">
        <f>ROUND(ROUND(H214,2)*ROUND(G214,3),2)</f>
        <v>0</v>
      </c>
      <c r="O214">
        <f>(I214*21)/100</f>
        <v>0</v>
      </c>
      <c r="P214" t="s">
        <v>22</v>
      </c>
    </row>
    <row r="215" spans="1:5" ht="12.75">
      <c r="A215" s="27" t="s">
        <v>48</v>
      </c>
      <c r="E215" s="28" t="s">
        <v>596</v>
      </c>
    </row>
    <row r="216" spans="1:5" ht="12.75">
      <c r="A216" s="31" t="s">
        <v>50</v>
      </c>
      <c r="E216" s="30" t="s">
        <v>1572</v>
      </c>
    </row>
    <row r="217" spans="1:16" ht="12.75">
      <c r="A217" s="17" t="s">
        <v>283</v>
      </c>
      <c r="B217" s="21" t="s">
        <v>362</v>
      </c>
      <c r="C217" s="21" t="s">
        <v>1573</v>
      </c>
      <c r="D217" s="17" t="s">
        <v>23</v>
      </c>
      <c r="E217" s="22" t="s">
        <v>1574</v>
      </c>
      <c r="F217" s="23" t="s">
        <v>591</v>
      </c>
      <c r="G217" s="24">
        <v>1</v>
      </c>
      <c r="H217" s="25">
        <v>0</v>
      </c>
      <c r="I217" s="26">
        <f>ROUND(ROUND(H217,2)*ROUND(G217,3),2)</f>
        <v>0</v>
      </c>
      <c r="O217">
        <f>(I217*21)/100</f>
        <v>0</v>
      </c>
      <c r="P217" t="s">
        <v>22</v>
      </c>
    </row>
    <row r="218" spans="1:5" ht="25.5">
      <c r="A218" s="27" t="s">
        <v>48</v>
      </c>
      <c r="E218" s="28" t="s">
        <v>1575</v>
      </c>
    </row>
    <row r="219" spans="1:5" ht="12.75">
      <c r="A219" s="31" t="s">
        <v>50</v>
      </c>
      <c r="E219" s="30" t="s">
        <v>23</v>
      </c>
    </row>
    <row r="220" spans="1:16" ht="12.75">
      <c r="A220" s="17" t="s">
        <v>44</v>
      </c>
      <c r="B220" s="21" t="s">
        <v>367</v>
      </c>
      <c r="C220" s="21" t="s">
        <v>617</v>
      </c>
      <c r="D220" s="17" t="s">
        <v>23</v>
      </c>
      <c r="E220" s="22" t="s">
        <v>618</v>
      </c>
      <c r="F220" s="23" t="s">
        <v>619</v>
      </c>
      <c r="G220" s="24">
        <v>7</v>
      </c>
      <c r="H220" s="25">
        <v>0</v>
      </c>
      <c r="I220" s="26">
        <f>ROUND(ROUND(H220,2)*ROUND(G220,3),2)</f>
        <v>0</v>
      </c>
      <c r="O220">
        <f>(I220*21)/100</f>
        <v>0</v>
      </c>
      <c r="P220" t="s">
        <v>22</v>
      </c>
    </row>
    <row r="221" spans="1:5" ht="25.5">
      <c r="A221" s="27" t="s">
        <v>48</v>
      </c>
      <c r="E221" s="28" t="s">
        <v>620</v>
      </c>
    </row>
    <row r="222" spans="1:5" ht="12.75">
      <c r="A222" s="31" t="s">
        <v>50</v>
      </c>
      <c r="E222" s="30" t="s">
        <v>23</v>
      </c>
    </row>
    <row r="223" spans="1:16" ht="12.75">
      <c r="A223" s="17" t="s">
        <v>44</v>
      </c>
      <c r="B223" s="21" t="s">
        <v>372</v>
      </c>
      <c r="C223" s="21" t="s">
        <v>627</v>
      </c>
      <c r="D223" s="17" t="s">
        <v>23</v>
      </c>
      <c r="E223" s="22" t="s">
        <v>628</v>
      </c>
      <c r="F223" s="23" t="s">
        <v>619</v>
      </c>
      <c r="G223" s="24">
        <v>5</v>
      </c>
      <c r="H223" s="25">
        <v>0</v>
      </c>
      <c r="I223" s="26">
        <f>ROUND(ROUND(H223,2)*ROUND(G223,3),2)</f>
        <v>0</v>
      </c>
      <c r="O223">
        <f>(I223*21)/100</f>
        <v>0</v>
      </c>
      <c r="P223" t="s">
        <v>22</v>
      </c>
    </row>
    <row r="224" spans="1:5" ht="25.5">
      <c r="A224" s="27" t="s">
        <v>48</v>
      </c>
      <c r="E224" s="28" t="s">
        <v>620</v>
      </c>
    </row>
    <row r="225" spans="1:5" ht="12.75">
      <c r="A225" s="29" t="s">
        <v>50</v>
      </c>
      <c r="E225" s="30" t="s">
        <v>23</v>
      </c>
    </row>
    <row r="226" spans="1:18" ht="12.75" customHeight="1">
      <c r="A226" s="5" t="s">
        <v>42</v>
      </c>
      <c r="B226" s="5"/>
      <c r="C226" s="33" t="s">
        <v>65</v>
      </c>
      <c r="D226" s="5"/>
      <c r="E226" s="19" t="s">
        <v>639</v>
      </c>
      <c r="F226" s="5"/>
      <c r="G226" s="5"/>
      <c r="H226" s="5"/>
      <c r="I226" s="34">
        <f>0+Q226</f>
        <v>0</v>
      </c>
      <c r="O226">
        <f>0+R226</f>
        <v>0</v>
      </c>
      <c r="Q226">
        <f>0+I227+I230+I233+I236+I239+I242+I245+I248+I251+I254+I257+I260+I263+I266+I269+I272+I275+I278+I281+I284+I287+I290+I293+I296+I299+I302+I305+I308+I311+I314+I317+I320+I323+I326+I329+I332+I335+I338+I341+I344+I347+I350+I353+I356+I359+I362+I365+I368+I371+I374+I377+I380+I383+I386+I389+I392+I395+I398+I401+I404+I407+I410+I413</f>
        <v>0</v>
      </c>
      <c r="R226">
        <f>0+O227+O230+O233+O236+O239+O242+O245+O248+O251+O254+O257+O260+O263+O266+O269+O272+O275+O278+O281+O284+O287+O290+O293+O296+O299+O302+O305+O308+O311+O314+O317+O320+O323+O326+O329+O332+O335+O338+O341+O344+O347+O350+O353+O356+O359+O362+O365+O368+O371+O374+O377+O380+O383+O386+O389+O392+O395+O398+O401+O404+O407+O410+O413</f>
        <v>0</v>
      </c>
    </row>
    <row r="227" spans="1:16" ht="25.5">
      <c r="A227" s="17" t="s">
        <v>44</v>
      </c>
      <c r="B227" s="21" t="s">
        <v>376</v>
      </c>
      <c r="C227" s="21" t="s">
        <v>641</v>
      </c>
      <c r="D227" s="17" t="s">
        <v>23</v>
      </c>
      <c r="E227" s="22" t="s">
        <v>642</v>
      </c>
      <c r="F227" s="23" t="s">
        <v>591</v>
      </c>
      <c r="G227" s="24">
        <v>1</v>
      </c>
      <c r="H227" s="25">
        <v>0</v>
      </c>
      <c r="I227" s="26">
        <f>ROUND(ROUND(H227,2)*ROUND(G227,3),2)</f>
        <v>0</v>
      </c>
      <c r="O227">
        <f>(I227*21)/100</f>
        <v>0</v>
      </c>
      <c r="P227" t="s">
        <v>22</v>
      </c>
    </row>
    <row r="228" spans="1:5" ht="38.25">
      <c r="A228" s="27" t="s">
        <v>48</v>
      </c>
      <c r="E228" s="28" t="s">
        <v>1576</v>
      </c>
    </row>
    <row r="229" spans="1:5" ht="12.75">
      <c r="A229" s="31" t="s">
        <v>50</v>
      </c>
      <c r="E229" s="30" t="s">
        <v>23</v>
      </c>
    </row>
    <row r="230" spans="1:16" ht="25.5">
      <c r="A230" s="17" t="s">
        <v>44</v>
      </c>
      <c r="B230" s="21" t="s">
        <v>381</v>
      </c>
      <c r="C230" s="21" t="s">
        <v>654</v>
      </c>
      <c r="D230" s="17" t="s">
        <v>23</v>
      </c>
      <c r="E230" s="22" t="s">
        <v>655</v>
      </c>
      <c r="F230" s="23" t="s">
        <v>591</v>
      </c>
      <c r="G230" s="24">
        <v>1</v>
      </c>
      <c r="H230" s="25">
        <v>0</v>
      </c>
      <c r="I230" s="26">
        <f>ROUND(ROUND(H230,2)*ROUND(G230,3),2)</f>
        <v>0</v>
      </c>
      <c r="O230">
        <f>(I230*21)/100</f>
        <v>0</v>
      </c>
      <c r="P230" t="s">
        <v>22</v>
      </c>
    </row>
    <row r="231" spans="1:5" ht="38.25">
      <c r="A231" s="27" t="s">
        <v>48</v>
      </c>
      <c r="E231" s="28" t="s">
        <v>1577</v>
      </c>
    </row>
    <row r="232" spans="1:5" ht="12.75">
      <c r="A232" s="31" t="s">
        <v>50</v>
      </c>
      <c r="E232" s="30" t="s">
        <v>23</v>
      </c>
    </row>
    <row r="233" spans="1:16" ht="25.5">
      <c r="A233" s="17" t="s">
        <v>44</v>
      </c>
      <c r="B233" s="21" t="s">
        <v>386</v>
      </c>
      <c r="C233" s="21" t="s">
        <v>679</v>
      </c>
      <c r="D233" s="17" t="s">
        <v>23</v>
      </c>
      <c r="E233" s="22" t="s">
        <v>680</v>
      </c>
      <c r="F233" s="23" t="s">
        <v>134</v>
      </c>
      <c r="G233" s="24">
        <v>79.79</v>
      </c>
      <c r="H233" s="25">
        <v>0</v>
      </c>
      <c r="I233" s="26">
        <f>ROUND(ROUND(H233,2)*ROUND(G233,3),2)</f>
        <v>0</v>
      </c>
      <c r="O233">
        <f>(I233*21)/100</f>
        <v>0</v>
      </c>
      <c r="P233" t="s">
        <v>22</v>
      </c>
    </row>
    <row r="234" spans="1:5" ht="12.75">
      <c r="A234" s="27" t="s">
        <v>48</v>
      </c>
      <c r="E234" s="28" t="s">
        <v>661</v>
      </c>
    </row>
    <row r="235" spans="1:5" ht="12.75">
      <c r="A235" s="31" t="s">
        <v>50</v>
      </c>
      <c r="E235" s="30" t="s">
        <v>23</v>
      </c>
    </row>
    <row r="236" spans="1:16" ht="25.5">
      <c r="A236" s="17" t="s">
        <v>283</v>
      </c>
      <c r="B236" s="21" t="s">
        <v>386</v>
      </c>
      <c r="C236" s="21" t="s">
        <v>681</v>
      </c>
      <c r="D236" s="17" t="s">
        <v>23</v>
      </c>
      <c r="E236" s="22" t="s">
        <v>682</v>
      </c>
      <c r="F236" s="23" t="s">
        <v>134</v>
      </c>
      <c r="G236" s="24">
        <v>79.79</v>
      </c>
      <c r="H236" s="25">
        <v>0</v>
      </c>
      <c r="I236" s="26">
        <f>ROUND(ROUND(H236,2)*ROUND(G236,3),2)</f>
        <v>0</v>
      </c>
      <c r="O236">
        <f>(I236*21)/100</f>
        <v>0</v>
      </c>
      <c r="P236" t="s">
        <v>22</v>
      </c>
    </row>
    <row r="237" spans="1:5" ht="12.75">
      <c r="A237" s="27" t="s">
        <v>48</v>
      </c>
      <c r="E237" s="28" t="s">
        <v>1578</v>
      </c>
    </row>
    <row r="238" spans="1:5" ht="12.75">
      <c r="A238" s="31" t="s">
        <v>50</v>
      </c>
      <c r="E238" s="30" t="s">
        <v>23</v>
      </c>
    </row>
    <row r="239" spans="1:16" ht="12.75">
      <c r="A239" s="17" t="s">
        <v>44</v>
      </c>
      <c r="B239" s="21" t="s">
        <v>391</v>
      </c>
      <c r="C239" s="21" t="s">
        <v>706</v>
      </c>
      <c r="D239" s="17" t="s">
        <v>23</v>
      </c>
      <c r="E239" s="22" t="s">
        <v>707</v>
      </c>
      <c r="F239" s="23" t="s">
        <v>591</v>
      </c>
      <c r="G239" s="24">
        <v>3</v>
      </c>
      <c r="H239" s="25">
        <v>0</v>
      </c>
      <c r="I239" s="26">
        <f>ROUND(ROUND(H239,2)*ROUND(G239,3),2)</f>
        <v>0</v>
      </c>
      <c r="O239">
        <f>(I239*21)/100</f>
        <v>0</v>
      </c>
      <c r="P239" t="s">
        <v>22</v>
      </c>
    </row>
    <row r="240" spans="1:5" ht="38.25">
      <c r="A240" s="27" t="s">
        <v>48</v>
      </c>
      <c r="E240" s="28" t="s">
        <v>708</v>
      </c>
    </row>
    <row r="241" spans="1:5" ht="12.75">
      <c r="A241" s="31" t="s">
        <v>50</v>
      </c>
      <c r="E241" s="30" t="s">
        <v>1443</v>
      </c>
    </row>
    <row r="242" spans="1:16" ht="12.75">
      <c r="A242" s="17" t="s">
        <v>283</v>
      </c>
      <c r="B242" s="21" t="s">
        <v>391</v>
      </c>
      <c r="C242" s="21" t="s">
        <v>718</v>
      </c>
      <c r="D242" s="17" t="s">
        <v>23</v>
      </c>
      <c r="E242" s="22" t="s">
        <v>719</v>
      </c>
      <c r="F242" s="23" t="s">
        <v>591</v>
      </c>
      <c r="G242" s="24">
        <v>1</v>
      </c>
      <c r="H242" s="25">
        <v>0</v>
      </c>
      <c r="I242" s="26">
        <f>ROUND(ROUND(H242,2)*ROUND(G242,3),2)</f>
        <v>0</v>
      </c>
      <c r="O242">
        <f>(I242*21)/100</f>
        <v>0</v>
      </c>
      <c r="P242" t="s">
        <v>22</v>
      </c>
    </row>
    <row r="243" spans="1:5" ht="12.75">
      <c r="A243" s="27" t="s">
        <v>48</v>
      </c>
      <c r="E243" s="28" t="s">
        <v>720</v>
      </c>
    </row>
    <row r="244" spans="1:5" ht="12.75">
      <c r="A244" s="31" t="s">
        <v>50</v>
      </c>
      <c r="E244" s="30" t="s">
        <v>23</v>
      </c>
    </row>
    <row r="245" spans="1:16" ht="12.75">
      <c r="A245" s="17" t="s">
        <v>283</v>
      </c>
      <c r="B245" s="21" t="s">
        <v>391</v>
      </c>
      <c r="C245" s="21" t="s">
        <v>730</v>
      </c>
      <c r="D245" s="17" t="s">
        <v>23</v>
      </c>
      <c r="E245" s="22" t="s">
        <v>731</v>
      </c>
      <c r="F245" s="23" t="s">
        <v>134</v>
      </c>
      <c r="G245" s="24">
        <v>0.5</v>
      </c>
      <c r="H245" s="25">
        <v>0</v>
      </c>
      <c r="I245" s="26">
        <f>ROUND(ROUND(H245,2)*ROUND(G245,3),2)</f>
        <v>0</v>
      </c>
      <c r="O245">
        <f>(I245*21)/100</f>
        <v>0</v>
      </c>
      <c r="P245" t="s">
        <v>22</v>
      </c>
    </row>
    <row r="246" spans="1:5" ht="12.75">
      <c r="A246" s="27" t="s">
        <v>48</v>
      </c>
      <c r="E246" s="28" t="s">
        <v>732</v>
      </c>
    </row>
    <row r="247" spans="1:5" ht="12.75">
      <c r="A247" s="31" t="s">
        <v>50</v>
      </c>
      <c r="E247" s="30" t="s">
        <v>23</v>
      </c>
    </row>
    <row r="248" spans="1:16" ht="12.75">
      <c r="A248" s="17" t="s">
        <v>283</v>
      </c>
      <c r="B248" s="21" t="s">
        <v>391</v>
      </c>
      <c r="C248" s="21" t="s">
        <v>737</v>
      </c>
      <c r="D248" s="17" t="s">
        <v>23</v>
      </c>
      <c r="E248" s="22" t="s">
        <v>738</v>
      </c>
      <c r="F248" s="23" t="s">
        <v>591</v>
      </c>
      <c r="G248" s="24">
        <v>1</v>
      </c>
      <c r="H248" s="25">
        <v>0</v>
      </c>
      <c r="I248" s="26">
        <f>ROUND(ROUND(H248,2)*ROUND(G248,3),2)</f>
        <v>0</v>
      </c>
      <c r="O248">
        <f>(I248*21)/100</f>
        <v>0</v>
      </c>
      <c r="P248" t="s">
        <v>22</v>
      </c>
    </row>
    <row r="249" spans="1:5" ht="12.75">
      <c r="A249" s="27" t="s">
        <v>48</v>
      </c>
      <c r="E249" s="28" t="s">
        <v>739</v>
      </c>
    </row>
    <row r="250" spans="1:5" ht="12.75">
      <c r="A250" s="31" t="s">
        <v>50</v>
      </c>
      <c r="E250" s="30" t="s">
        <v>23</v>
      </c>
    </row>
    <row r="251" spans="1:16" ht="25.5">
      <c r="A251" s="17" t="s">
        <v>44</v>
      </c>
      <c r="B251" s="21" t="s">
        <v>396</v>
      </c>
      <c r="C251" s="21" t="s">
        <v>753</v>
      </c>
      <c r="D251" s="17" t="s">
        <v>23</v>
      </c>
      <c r="E251" s="22" t="s">
        <v>754</v>
      </c>
      <c r="F251" s="23" t="s">
        <v>591</v>
      </c>
      <c r="G251" s="24">
        <v>7</v>
      </c>
      <c r="H251" s="25">
        <v>0</v>
      </c>
      <c r="I251" s="26">
        <f>ROUND(ROUND(H251,2)*ROUND(G251,3),2)</f>
        <v>0</v>
      </c>
      <c r="O251">
        <f>(I251*21)/100</f>
        <v>0</v>
      </c>
      <c r="P251" t="s">
        <v>22</v>
      </c>
    </row>
    <row r="252" spans="1:5" ht="63.75">
      <c r="A252" s="27" t="s">
        <v>48</v>
      </c>
      <c r="E252" s="28" t="s">
        <v>755</v>
      </c>
    </row>
    <row r="253" spans="1:5" ht="12.75">
      <c r="A253" s="31" t="s">
        <v>50</v>
      </c>
      <c r="E253" s="30" t="s">
        <v>23</v>
      </c>
    </row>
    <row r="254" spans="1:16" ht="25.5">
      <c r="A254" s="17" t="s">
        <v>44</v>
      </c>
      <c r="B254" s="21" t="s">
        <v>401</v>
      </c>
      <c r="C254" s="21" t="s">
        <v>758</v>
      </c>
      <c r="D254" s="17" t="s">
        <v>23</v>
      </c>
      <c r="E254" s="22" t="s">
        <v>759</v>
      </c>
      <c r="F254" s="23" t="s">
        <v>591</v>
      </c>
      <c r="G254" s="24">
        <v>1</v>
      </c>
      <c r="H254" s="25">
        <v>0</v>
      </c>
      <c r="I254" s="26">
        <f>ROUND(ROUND(H254,2)*ROUND(G254,3),2)</f>
        <v>0</v>
      </c>
      <c r="O254">
        <f>(I254*21)/100</f>
        <v>0</v>
      </c>
      <c r="P254" t="s">
        <v>22</v>
      </c>
    </row>
    <row r="255" spans="1:5" ht="63.75">
      <c r="A255" s="27" t="s">
        <v>48</v>
      </c>
      <c r="E255" s="28" t="s">
        <v>760</v>
      </c>
    </row>
    <row r="256" spans="1:5" ht="12.75">
      <c r="A256" s="31" t="s">
        <v>50</v>
      </c>
      <c r="E256" s="30" t="s">
        <v>23</v>
      </c>
    </row>
    <row r="257" spans="1:16" ht="25.5">
      <c r="A257" s="17" t="s">
        <v>44</v>
      </c>
      <c r="B257" s="21" t="s">
        <v>406</v>
      </c>
      <c r="C257" s="21" t="s">
        <v>836</v>
      </c>
      <c r="D257" s="17" t="s">
        <v>23</v>
      </c>
      <c r="E257" s="22" t="s">
        <v>837</v>
      </c>
      <c r="F257" s="23" t="s">
        <v>591</v>
      </c>
      <c r="G257" s="24">
        <v>6</v>
      </c>
      <c r="H257" s="25">
        <v>0</v>
      </c>
      <c r="I257" s="26">
        <f>ROUND(ROUND(H257,2)*ROUND(G257,3),2)</f>
        <v>0</v>
      </c>
      <c r="O257">
        <f>(I257*21)/100</f>
        <v>0</v>
      </c>
      <c r="P257" t="s">
        <v>22</v>
      </c>
    </row>
    <row r="258" spans="1:5" ht="51">
      <c r="A258" s="27" t="s">
        <v>48</v>
      </c>
      <c r="E258" s="28" t="s">
        <v>838</v>
      </c>
    </row>
    <row r="259" spans="1:5" ht="12.75">
      <c r="A259" s="31" t="s">
        <v>50</v>
      </c>
      <c r="E259" s="30" t="s">
        <v>1579</v>
      </c>
    </row>
    <row r="260" spans="1:16" ht="12.75">
      <c r="A260" s="17" t="s">
        <v>283</v>
      </c>
      <c r="B260" s="21" t="s">
        <v>406</v>
      </c>
      <c r="C260" s="21" t="s">
        <v>840</v>
      </c>
      <c r="D260" s="17" t="s">
        <v>23</v>
      </c>
      <c r="E260" s="22" t="s">
        <v>841</v>
      </c>
      <c r="F260" s="23" t="s">
        <v>591</v>
      </c>
      <c r="G260" s="24">
        <v>1</v>
      </c>
      <c r="H260" s="25">
        <v>0</v>
      </c>
      <c r="I260" s="26">
        <f>ROUND(ROUND(H260,2)*ROUND(G260,3),2)</f>
        <v>0</v>
      </c>
      <c r="O260">
        <f>(I260*21)/100</f>
        <v>0</v>
      </c>
      <c r="P260" t="s">
        <v>22</v>
      </c>
    </row>
    <row r="261" spans="1:5" ht="12.75">
      <c r="A261" s="27" t="s">
        <v>48</v>
      </c>
      <c r="E261" s="28" t="s">
        <v>842</v>
      </c>
    </row>
    <row r="262" spans="1:5" ht="12.75">
      <c r="A262" s="31" t="s">
        <v>50</v>
      </c>
      <c r="E262" s="30" t="s">
        <v>23</v>
      </c>
    </row>
    <row r="263" spans="1:16" ht="12.75">
      <c r="A263" s="17" t="s">
        <v>283</v>
      </c>
      <c r="B263" s="21" t="s">
        <v>406</v>
      </c>
      <c r="C263" s="21" t="s">
        <v>1580</v>
      </c>
      <c r="D263" s="17" t="s">
        <v>23</v>
      </c>
      <c r="E263" s="22" t="s">
        <v>1581</v>
      </c>
      <c r="F263" s="23" t="s">
        <v>591</v>
      </c>
      <c r="G263" s="24">
        <v>1</v>
      </c>
      <c r="H263" s="25">
        <v>0</v>
      </c>
      <c r="I263" s="26">
        <f>ROUND(ROUND(H263,2)*ROUND(G263,3),2)</f>
        <v>0</v>
      </c>
      <c r="O263">
        <f>(I263*21)/100</f>
        <v>0</v>
      </c>
      <c r="P263" t="s">
        <v>22</v>
      </c>
    </row>
    <row r="264" spans="1:5" ht="12.75">
      <c r="A264" s="27" t="s">
        <v>48</v>
      </c>
      <c r="E264" s="28" t="s">
        <v>1582</v>
      </c>
    </row>
    <row r="265" spans="1:5" ht="12.75">
      <c r="A265" s="31" t="s">
        <v>50</v>
      </c>
      <c r="E265" s="30" t="s">
        <v>23</v>
      </c>
    </row>
    <row r="266" spans="1:16" ht="12.75">
      <c r="A266" s="17" t="s">
        <v>283</v>
      </c>
      <c r="B266" s="21" t="s">
        <v>406</v>
      </c>
      <c r="C266" s="21" t="s">
        <v>1583</v>
      </c>
      <c r="D266" s="17" t="s">
        <v>23</v>
      </c>
      <c r="E266" s="22" t="s">
        <v>1584</v>
      </c>
      <c r="F266" s="23" t="s">
        <v>591</v>
      </c>
      <c r="G266" s="24">
        <v>1</v>
      </c>
      <c r="H266" s="25">
        <v>0</v>
      </c>
      <c r="I266" s="26">
        <f>ROUND(ROUND(H266,2)*ROUND(G266,3),2)</f>
        <v>0</v>
      </c>
      <c r="O266">
        <f>(I266*21)/100</f>
        <v>0</v>
      </c>
      <c r="P266" t="s">
        <v>22</v>
      </c>
    </row>
    <row r="267" spans="1:5" ht="12.75">
      <c r="A267" s="27" t="s">
        <v>48</v>
      </c>
      <c r="E267" s="28" t="s">
        <v>1585</v>
      </c>
    </row>
    <row r="268" spans="1:5" ht="12.75">
      <c r="A268" s="31" t="s">
        <v>50</v>
      </c>
      <c r="E268" s="30" t="s">
        <v>23</v>
      </c>
    </row>
    <row r="269" spans="1:16" ht="12.75">
      <c r="A269" s="17" t="s">
        <v>283</v>
      </c>
      <c r="B269" s="21" t="s">
        <v>406</v>
      </c>
      <c r="C269" s="21" t="s">
        <v>1586</v>
      </c>
      <c r="D269" s="17" t="s">
        <v>23</v>
      </c>
      <c r="E269" s="22" t="s">
        <v>1587</v>
      </c>
      <c r="F269" s="23" t="s">
        <v>591</v>
      </c>
      <c r="G269" s="24">
        <v>2</v>
      </c>
      <c r="H269" s="25">
        <v>0</v>
      </c>
      <c r="I269" s="26">
        <f>ROUND(ROUND(H269,2)*ROUND(G269,3),2)</f>
        <v>0</v>
      </c>
      <c r="O269">
        <f>(I269*21)/100</f>
        <v>0</v>
      </c>
      <c r="P269" t="s">
        <v>22</v>
      </c>
    </row>
    <row r="270" spans="1:5" ht="12.75">
      <c r="A270" s="27" t="s">
        <v>48</v>
      </c>
      <c r="E270" s="28" t="s">
        <v>1588</v>
      </c>
    </row>
    <row r="271" spans="1:5" ht="12.75">
      <c r="A271" s="31" t="s">
        <v>50</v>
      </c>
      <c r="E271" s="30" t="s">
        <v>23</v>
      </c>
    </row>
    <row r="272" spans="1:16" ht="12.75">
      <c r="A272" s="17" t="s">
        <v>283</v>
      </c>
      <c r="B272" s="21" t="s">
        <v>406</v>
      </c>
      <c r="C272" s="21" t="s">
        <v>702</v>
      </c>
      <c r="D272" s="17" t="s">
        <v>23</v>
      </c>
      <c r="E272" s="22" t="s">
        <v>1589</v>
      </c>
      <c r="F272" s="23" t="s">
        <v>591</v>
      </c>
      <c r="G272" s="24">
        <v>1</v>
      </c>
      <c r="H272" s="25">
        <v>0</v>
      </c>
      <c r="I272" s="26">
        <f>ROUND(ROUND(H272,2)*ROUND(G272,3),2)</f>
        <v>0</v>
      </c>
      <c r="O272">
        <f>(I272*21)/100</f>
        <v>0</v>
      </c>
      <c r="P272" t="s">
        <v>22</v>
      </c>
    </row>
    <row r="273" spans="1:5" ht="12.75">
      <c r="A273" s="27" t="s">
        <v>48</v>
      </c>
      <c r="E273" s="28" t="s">
        <v>1590</v>
      </c>
    </row>
    <row r="274" spans="1:5" ht="12.75">
      <c r="A274" s="31" t="s">
        <v>50</v>
      </c>
      <c r="E274" s="30" t="s">
        <v>23</v>
      </c>
    </row>
    <row r="275" spans="1:16" ht="12.75">
      <c r="A275" s="17" t="s">
        <v>44</v>
      </c>
      <c r="B275" s="21" t="s">
        <v>410</v>
      </c>
      <c r="C275" s="21" t="s">
        <v>848</v>
      </c>
      <c r="D275" s="17" t="s">
        <v>23</v>
      </c>
      <c r="E275" s="22" t="s">
        <v>849</v>
      </c>
      <c r="F275" s="23" t="s">
        <v>591</v>
      </c>
      <c r="G275" s="24">
        <v>4</v>
      </c>
      <c r="H275" s="25">
        <v>0</v>
      </c>
      <c r="I275" s="26">
        <f>ROUND(ROUND(H275,2)*ROUND(G275,3),2)</f>
        <v>0</v>
      </c>
      <c r="O275">
        <f>(I275*21)/100</f>
        <v>0</v>
      </c>
      <c r="P275" t="s">
        <v>22</v>
      </c>
    </row>
    <row r="276" spans="1:5" ht="38.25">
      <c r="A276" s="27" t="s">
        <v>48</v>
      </c>
      <c r="E276" s="28" t="s">
        <v>708</v>
      </c>
    </row>
    <row r="277" spans="1:5" ht="12.75">
      <c r="A277" s="31" t="s">
        <v>50</v>
      </c>
      <c r="E277" s="30" t="s">
        <v>1435</v>
      </c>
    </row>
    <row r="278" spans="1:16" ht="12.75">
      <c r="A278" s="17" t="s">
        <v>283</v>
      </c>
      <c r="B278" s="21" t="s">
        <v>410</v>
      </c>
      <c r="C278" s="21" t="s">
        <v>1591</v>
      </c>
      <c r="D278" s="17" t="s">
        <v>23</v>
      </c>
      <c r="E278" s="22" t="s">
        <v>1592</v>
      </c>
      <c r="F278" s="23" t="s">
        <v>134</v>
      </c>
      <c r="G278" s="24">
        <v>0.15</v>
      </c>
      <c r="H278" s="25">
        <v>0</v>
      </c>
      <c r="I278" s="26">
        <f>ROUND(ROUND(H278,2)*ROUND(G278,3),2)</f>
        <v>0</v>
      </c>
      <c r="O278">
        <f>(I278*21)/100</f>
        <v>0</v>
      </c>
      <c r="P278" t="s">
        <v>22</v>
      </c>
    </row>
    <row r="279" spans="1:5" ht="12.75">
      <c r="A279" s="27" t="s">
        <v>48</v>
      </c>
      <c r="E279" s="28" t="s">
        <v>1593</v>
      </c>
    </row>
    <row r="280" spans="1:5" ht="12.75">
      <c r="A280" s="31" t="s">
        <v>50</v>
      </c>
      <c r="E280" s="30" t="s">
        <v>23</v>
      </c>
    </row>
    <row r="281" spans="1:16" ht="25.5">
      <c r="A281" s="17" t="s">
        <v>283</v>
      </c>
      <c r="B281" s="21" t="s">
        <v>410</v>
      </c>
      <c r="C281" s="21" t="s">
        <v>862</v>
      </c>
      <c r="D281" s="17" t="s">
        <v>23</v>
      </c>
      <c r="E281" s="22" t="s">
        <v>863</v>
      </c>
      <c r="F281" s="23" t="s">
        <v>591</v>
      </c>
      <c r="G281" s="24">
        <v>1</v>
      </c>
      <c r="H281" s="25">
        <v>0</v>
      </c>
      <c r="I281" s="26">
        <f>ROUND(ROUND(H281,2)*ROUND(G281,3),2)</f>
        <v>0</v>
      </c>
      <c r="O281">
        <f>(I281*21)/100</f>
        <v>0</v>
      </c>
      <c r="P281" t="s">
        <v>22</v>
      </c>
    </row>
    <row r="282" spans="1:5" ht="12.75">
      <c r="A282" s="27" t="s">
        <v>48</v>
      </c>
      <c r="E282" s="28" t="s">
        <v>864</v>
      </c>
    </row>
    <row r="283" spans="1:5" ht="12.75">
      <c r="A283" s="31" t="s">
        <v>50</v>
      </c>
      <c r="E283" s="30" t="s">
        <v>23</v>
      </c>
    </row>
    <row r="284" spans="1:16" ht="12.75">
      <c r="A284" s="17" t="s">
        <v>283</v>
      </c>
      <c r="B284" s="21" t="s">
        <v>410</v>
      </c>
      <c r="C284" s="21" t="s">
        <v>872</v>
      </c>
      <c r="D284" s="17" t="s">
        <v>23</v>
      </c>
      <c r="E284" s="22" t="s">
        <v>873</v>
      </c>
      <c r="F284" s="23" t="s">
        <v>591</v>
      </c>
      <c r="G284" s="24">
        <v>1</v>
      </c>
      <c r="H284" s="25">
        <v>0</v>
      </c>
      <c r="I284" s="26">
        <f>ROUND(ROUND(H284,2)*ROUND(G284,3),2)</f>
        <v>0</v>
      </c>
      <c r="O284">
        <f>(I284*21)/100</f>
        <v>0</v>
      </c>
      <c r="P284" t="s">
        <v>22</v>
      </c>
    </row>
    <row r="285" spans="1:5" ht="12.75">
      <c r="A285" s="27" t="s">
        <v>48</v>
      </c>
      <c r="E285" s="28" t="s">
        <v>874</v>
      </c>
    </row>
    <row r="286" spans="1:5" ht="12.75">
      <c r="A286" s="31" t="s">
        <v>50</v>
      </c>
      <c r="E286" s="30" t="s">
        <v>23</v>
      </c>
    </row>
    <row r="287" spans="1:16" ht="12.75">
      <c r="A287" s="17" t="s">
        <v>283</v>
      </c>
      <c r="B287" s="21" t="s">
        <v>410</v>
      </c>
      <c r="C287" s="21" t="s">
        <v>781</v>
      </c>
      <c r="D287" s="17" t="s">
        <v>23</v>
      </c>
      <c r="E287" s="22" t="s">
        <v>1594</v>
      </c>
      <c r="F287" s="23" t="s">
        <v>591</v>
      </c>
      <c r="G287" s="24">
        <v>1</v>
      </c>
      <c r="H287" s="25">
        <v>0</v>
      </c>
      <c r="I287" s="26">
        <f>ROUND(ROUND(H287,2)*ROUND(G287,3),2)</f>
        <v>0</v>
      </c>
      <c r="O287">
        <f>(I287*21)/100</f>
        <v>0</v>
      </c>
      <c r="P287" t="s">
        <v>22</v>
      </c>
    </row>
    <row r="288" spans="1:5" ht="12.75">
      <c r="A288" s="27" t="s">
        <v>48</v>
      </c>
      <c r="E288" s="28" t="s">
        <v>1595</v>
      </c>
    </row>
    <row r="289" spans="1:5" ht="12.75">
      <c r="A289" s="31" t="s">
        <v>50</v>
      </c>
      <c r="E289" s="30" t="s">
        <v>23</v>
      </c>
    </row>
    <row r="290" spans="1:16" ht="12.75">
      <c r="A290" s="17" t="s">
        <v>283</v>
      </c>
      <c r="B290" s="21" t="s">
        <v>410</v>
      </c>
      <c r="C290" s="21" t="s">
        <v>1423</v>
      </c>
      <c r="D290" s="17" t="s">
        <v>23</v>
      </c>
      <c r="E290" s="22" t="s">
        <v>876</v>
      </c>
      <c r="F290" s="23" t="s">
        <v>591</v>
      </c>
      <c r="G290" s="24">
        <v>1</v>
      </c>
      <c r="H290" s="25">
        <v>0</v>
      </c>
      <c r="I290" s="26">
        <f>ROUND(ROUND(H290,2)*ROUND(G290,3),2)</f>
        <v>0</v>
      </c>
      <c r="O290">
        <f>(I290*21)/100</f>
        <v>0</v>
      </c>
      <c r="P290" t="s">
        <v>22</v>
      </c>
    </row>
    <row r="291" spans="1:5" ht="12.75">
      <c r="A291" s="27" t="s">
        <v>48</v>
      </c>
      <c r="E291" s="28" t="s">
        <v>877</v>
      </c>
    </row>
    <row r="292" spans="1:5" ht="12.75">
      <c r="A292" s="31" t="s">
        <v>50</v>
      </c>
      <c r="E292" s="30" t="s">
        <v>23</v>
      </c>
    </row>
    <row r="293" spans="1:16" ht="25.5">
      <c r="A293" s="17" t="s">
        <v>44</v>
      </c>
      <c r="B293" s="21" t="s">
        <v>414</v>
      </c>
      <c r="C293" s="21" t="s">
        <v>879</v>
      </c>
      <c r="D293" s="17" t="s">
        <v>23</v>
      </c>
      <c r="E293" s="22" t="s">
        <v>880</v>
      </c>
      <c r="F293" s="23" t="s">
        <v>591</v>
      </c>
      <c r="G293" s="24">
        <v>1</v>
      </c>
      <c r="H293" s="25">
        <v>0</v>
      </c>
      <c r="I293" s="26">
        <f>ROUND(ROUND(H293,2)*ROUND(G293,3),2)</f>
        <v>0</v>
      </c>
      <c r="O293">
        <f>(I293*21)/100</f>
        <v>0</v>
      </c>
      <c r="P293" t="s">
        <v>22</v>
      </c>
    </row>
    <row r="294" spans="1:5" ht="51">
      <c r="A294" s="27" t="s">
        <v>48</v>
      </c>
      <c r="E294" s="28" t="s">
        <v>1596</v>
      </c>
    </row>
    <row r="295" spans="1:5" ht="12.75">
      <c r="A295" s="31" t="s">
        <v>50</v>
      </c>
      <c r="E295" s="30" t="s">
        <v>23</v>
      </c>
    </row>
    <row r="296" spans="1:16" ht="12.75">
      <c r="A296" s="17" t="s">
        <v>283</v>
      </c>
      <c r="B296" s="21" t="s">
        <v>414</v>
      </c>
      <c r="C296" s="21" t="s">
        <v>1597</v>
      </c>
      <c r="D296" s="17" t="s">
        <v>23</v>
      </c>
      <c r="E296" s="22" t="s">
        <v>1598</v>
      </c>
      <c r="F296" s="23" t="s">
        <v>591</v>
      </c>
      <c r="G296" s="24">
        <v>1</v>
      </c>
      <c r="H296" s="25">
        <v>0</v>
      </c>
      <c r="I296" s="26">
        <f>ROUND(ROUND(H296,2)*ROUND(G296,3),2)</f>
        <v>0</v>
      </c>
      <c r="O296">
        <f>(I296*21)/100</f>
        <v>0</v>
      </c>
      <c r="P296" t="s">
        <v>22</v>
      </c>
    </row>
    <row r="297" spans="1:5" ht="12.75">
      <c r="A297" s="27" t="s">
        <v>48</v>
      </c>
      <c r="E297" s="28" t="s">
        <v>1599</v>
      </c>
    </row>
    <row r="298" spans="1:5" ht="12.75">
      <c r="A298" s="31" t="s">
        <v>50</v>
      </c>
      <c r="E298" s="30" t="s">
        <v>23</v>
      </c>
    </row>
    <row r="299" spans="1:16" ht="12.75">
      <c r="A299" s="17" t="s">
        <v>44</v>
      </c>
      <c r="B299" s="21" t="s">
        <v>418</v>
      </c>
      <c r="C299" s="21" t="s">
        <v>886</v>
      </c>
      <c r="D299" s="17" t="s">
        <v>23</v>
      </c>
      <c r="E299" s="22" t="s">
        <v>887</v>
      </c>
      <c r="F299" s="23" t="s">
        <v>591</v>
      </c>
      <c r="G299" s="24">
        <v>1</v>
      </c>
      <c r="H299" s="25">
        <v>0</v>
      </c>
      <c r="I299" s="26">
        <f>ROUND(ROUND(H299,2)*ROUND(G299,3),2)</f>
        <v>0</v>
      </c>
      <c r="O299">
        <f>(I299*21)/100</f>
        <v>0</v>
      </c>
      <c r="P299" t="s">
        <v>22</v>
      </c>
    </row>
    <row r="300" spans="1:5" ht="38.25">
      <c r="A300" s="27" t="s">
        <v>48</v>
      </c>
      <c r="E300" s="28" t="s">
        <v>1600</v>
      </c>
    </row>
    <row r="301" spans="1:5" ht="12.75">
      <c r="A301" s="31" t="s">
        <v>50</v>
      </c>
      <c r="E301" s="30" t="s">
        <v>23</v>
      </c>
    </row>
    <row r="302" spans="1:16" ht="12.75">
      <c r="A302" s="17" t="s">
        <v>283</v>
      </c>
      <c r="B302" s="21" t="s">
        <v>418</v>
      </c>
      <c r="C302" s="21" t="s">
        <v>893</v>
      </c>
      <c r="D302" s="17" t="s">
        <v>23</v>
      </c>
      <c r="E302" s="22" t="s">
        <v>894</v>
      </c>
      <c r="F302" s="23" t="s">
        <v>591</v>
      </c>
      <c r="G302" s="24">
        <v>1</v>
      </c>
      <c r="H302" s="25">
        <v>0</v>
      </c>
      <c r="I302" s="26">
        <f>ROUND(ROUND(H302,2)*ROUND(G302,3),2)</f>
        <v>0</v>
      </c>
      <c r="O302">
        <f>(I302*21)/100</f>
        <v>0</v>
      </c>
      <c r="P302" t="s">
        <v>22</v>
      </c>
    </row>
    <row r="303" spans="1:5" ht="12.75">
      <c r="A303" s="27" t="s">
        <v>48</v>
      </c>
      <c r="E303" s="28" t="s">
        <v>895</v>
      </c>
    </row>
    <row r="304" spans="1:5" ht="12.75">
      <c r="A304" s="31" t="s">
        <v>50</v>
      </c>
      <c r="E304" s="30" t="s">
        <v>23</v>
      </c>
    </row>
    <row r="305" spans="1:16" ht="25.5">
      <c r="A305" s="17" t="s">
        <v>44</v>
      </c>
      <c r="B305" s="21" t="s">
        <v>422</v>
      </c>
      <c r="C305" s="21" t="s">
        <v>900</v>
      </c>
      <c r="D305" s="17" t="s">
        <v>23</v>
      </c>
      <c r="E305" s="22" t="s">
        <v>901</v>
      </c>
      <c r="F305" s="23" t="s">
        <v>134</v>
      </c>
      <c r="G305" s="24">
        <v>1</v>
      </c>
      <c r="H305" s="25">
        <v>0</v>
      </c>
      <c r="I305" s="26">
        <f>ROUND(ROUND(H305,2)*ROUND(G305,3),2)</f>
        <v>0</v>
      </c>
      <c r="O305">
        <f>(I305*21)/100</f>
        <v>0</v>
      </c>
      <c r="P305" t="s">
        <v>22</v>
      </c>
    </row>
    <row r="306" spans="1:5" ht="38.25">
      <c r="A306" s="27" t="s">
        <v>48</v>
      </c>
      <c r="E306" s="28" t="s">
        <v>902</v>
      </c>
    </row>
    <row r="307" spans="1:5" ht="12.75">
      <c r="A307" s="31" t="s">
        <v>50</v>
      </c>
      <c r="E307" s="30" t="s">
        <v>23</v>
      </c>
    </row>
    <row r="308" spans="1:16" ht="12.75">
      <c r="A308" s="17" t="s">
        <v>283</v>
      </c>
      <c r="B308" s="21" t="s">
        <v>422</v>
      </c>
      <c r="C308" s="21" t="s">
        <v>904</v>
      </c>
      <c r="D308" s="17" t="s">
        <v>23</v>
      </c>
      <c r="E308" s="22" t="s">
        <v>905</v>
      </c>
      <c r="F308" s="23" t="s">
        <v>134</v>
      </c>
      <c r="G308" s="24">
        <v>1</v>
      </c>
      <c r="H308" s="25">
        <v>0</v>
      </c>
      <c r="I308" s="26">
        <f>ROUND(ROUND(H308,2)*ROUND(G308,3),2)</f>
        <v>0</v>
      </c>
      <c r="O308">
        <f>(I308*21)/100</f>
        <v>0</v>
      </c>
      <c r="P308" t="s">
        <v>22</v>
      </c>
    </row>
    <row r="309" spans="1:5" ht="12.75">
      <c r="A309" s="27" t="s">
        <v>48</v>
      </c>
      <c r="E309" s="28" t="s">
        <v>906</v>
      </c>
    </row>
    <row r="310" spans="1:5" ht="12.75">
      <c r="A310" s="31" t="s">
        <v>50</v>
      </c>
      <c r="E310" s="30" t="s">
        <v>23</v>
      </c>
    </row>
    <row r="311" spans="1:16" ht="12.75">
      <c r="A311" s="17" t="s">
        <v>44</v>
      </c>
      <c r="B311" s="21" t="s">
        <v>425</v>
      </c>
      <c r="C311" s="21" t="s">
        <v>951</v>
      </c>
      <c r="D311" s="17" t="s">
        <v>23</v>
      </c>
      <c r="E311" s="22" t="s">
        <v>952</v>
      </c>
      <c r="F311" s="23" t="s">
        <v>591</v>
      </c>
      <c r="G311" s="24">
        <v>1</v>
      </c>
      <c r="H311" s="25">
        <v>0</v>
      </c>
      <c r="I311" s="26">
        <f>ROUND(ROUND(H311,2)*ROUND(G311,3),2)</f>
        <v>0</v>
      </c>
      <c r="O311">
        <f>(I311*21)/100</f>
        <v>0</v>
      </c>
      <c r="P311" t="s">
        <v>22</v>
      </c>
    </row>
    <row r="312" spans="1:5" ht="25.5">
      <c r="A312" s="27" t="s">
        <v>48</v>
      </c>
      <c r="E312" s="28" t="s">
        <v>953</v>
      </c>
    </row>
    <row r="313" spans="1:5" ht="12.75">
      <c r="A313" s="31" t="s">
        <v>50</v>
      </c>
      <c r="E313" s="30" t="s">
        <v>23</v>
      </c>
    </row>
    <row r="314" spans="1:16" ht="12.75">
      <c r="A314" s="17" t="s">
        <v>283</v>
      </c>
      <c r="B314" s="21" t="s">
        <v>425</v>
      </c>
      <c r="C314" s="21" t="s">
        <v>594</v>
      </c>
      <c r="D314" s="17" t="s">
        <v>23</v>
      </c>
      <c r="E314" s="22" t="s">
        <v>595</v>
      </c>
      <c r="F314" s="23" t="s">
        <v>134</v>
      </c>
      <c r="G314" s="24">
        <v>1.3</v>
      </c>
      <c r="H314" s="25">
        <v>0</v>
      </c>
      <c r="I314" s="26">
        <f>ROUND(ROUND(H314,2)*ROUND(G314,3),2)</f>
        <v>0</v>
      </c>
      <c r="O314">
        <f>(I314*21)/100</f>
        <v>0</v>
      </c>
      <c r="P314" t="s">
        <v>22</v>
      </c>
    </row>
    <row r="315" spans="1:5" ht="12.75">
      <c r="A315" s="27" t="s">
        <v>48</v>
      </c>
      <c r="E315" s="28" t="s">
        <v>596</v>
      </c>
    </row>
    <row r="316" spans="1:5" ht="12.75">
      <c r="A316" s="31" t="s">
        <v>50</v>
      </c>
      <c r="E316" s="30" t="s">
        <v>1601</v>
      </c>
    </row>
    <row r="317" spans="1:16" ht="12.75">
      <c r="A317" s="17" t="s">
        <v>283</v>
      </c>
      <c r="B317" s="21" t="s">
        <v>425</v>
      </c>
      <c r="C317" s="21" t="s">
        <v>960</v>
      </c>
      <c r="D317" s="17" t="s">
        <v>23</v>
      </c>
      <c r="E317" s="22" t="s">
        <v>961</v>
      </c>
      <c r="F317" s="23" t="s">
        <v>591</v>
      </c>
      <c r="G317" s="24">
        <v>1</v>
      </c>
      <c r="H317" s="25">
        <v>0</v>
      </c>
      <c r="I317" s="26">
        <f>ROUND(ROUND(H317,2)*ROUND(G317,3),2)</f>
        <v>0</v>
      </c>
      <c r="O317">
        <f>(I317*21)/100</f>
        <v>0</v>
      </c>
      <c r="P317" t="s">
        <v>22</v>
      </c>
    </row>
    <row r="318" spans="1:5" ht="25.5">
      <c r="A318" s="27" t="s">
        <v>48</v>
      </c>
      <c r="E318" s="28" t="s">
        <v>962</v>
      </c>
    </row>
    <row r="319" spans="1:5" ht="12.75">
      <c r="A319" s="31" t="s">
        <v>50</v>
      </c>
      <c r="E319" s="30" t="s">
        <v>23</v>
      </c>
    </row>
    <row r="320" spans="1:16" ht="12.75">
      <c r="A320" s="17" t="s">
        <v>283</v>
      </c>
      <c r="B320" s="21" t="s">
        <v>425</v>
      </c>
      <c r="C320" s="21" t="s">
        <v>964</v>
      </c>
      <c r="D320" s="17" t="s">
        <v>23</v>
      </c>
      <c r="E320" s="22" t="s">
        <v>965</v>
      </c>
      <c r="F320" s="23" t="s">
        <v>591</v>
      </c>
      <c r="G320" s="24">
        <v>1</v>
      </c>
      <c r="H320" s="25">
        <v>0</v>
      </c>
      <c r="I320" s="26">
        <f>ROUND(ROUND(H320,2)*ROUND(G320,3),2)</f>
        <v>0</v>
      </c>
      <c r="O320">
        <f>(I320*21)/100</f>
        <v>0</v>
      </c>
      <c r="P320" t="s">
        <v>22</v>
      </c>
    </row>
    <row r="321" spans="1:5" ht="25.5">
      <c r="A321" s="27" t="s">
        <v>48</v>
      </c>
      <c r="E321" s="28" t="s">
        <v>966</v>
      </c>
    </row>
    <row r="322" spans="1:5" ht="12.75">
      <c r="A322" s="31" t="s">
        <v>50</v>
      </c>
      <c r="E322" s="30" t="s">
        <v>23</v>
      </c>
    </row>
    <row r="323" spans="1:16" ht="12.75">
      <c r="A323" s="17" t="s">
        <v>44</v>
      </c>
      <c r="B323" s="21" t="s">
        <v>428</v>
      </c>
      <c r="C323" s="21" t="s">
        <v>969</v>
      </c>
      <c r="D323" s="17" t="s">
        <v>23</v>
      </c>
      <c r="E323" s="22" t="s">
        <v>970</v>
      </c>
      <c r="F323" s="23" t="s">
        <v>591</v>
      </c>
      <c r="G323" s="24">
        <v>1</v>
      </c>
      <c r="H323" s="25">
        <v>0</v>
      </c>
      <c r="I323" s="26">
        <f>ROUND(ROUND(H323,2)*ROUND(G323,3),2)</f>
        <v>0</v>
      </c>
      <c r="O323">
        <f>(I323*21)/100</f>
        <v>0</v>
      </c>
      <c r="P323" t="s">
        <v>22</v>
      </c>
    </row>
    <row r="324" spans="1:5" ht="38.25">
      <c r="A324" s="27" t="s">
        <v>48</v>
      </c>
      <c r="E324" s="28" t="s">
        <v>971</v>
      </c>
    </row>
    <row r="325" spans="1:5" ht="12.75">
      <c r="A325" s="31" t="s">
        <v>50</v>
      </c>
      <c r="E325" s="30" t="s">
        <v>23</v>
      </c>
    </row>
    <row r="326" spans="1:16" ht="12.75">
      <c r="A326" s="17" t="s">
        <v>283</v>
      </c>
      <c r="B326" s="21" t="s">
        <v>428</v>
      </c>
      <c r="C326" s="21" t="s">
        <v>973</v>
      </c>
      <c r="D326" s="17" t="s">
        <v>23</v>
      </c>
      <c r="E326" s="22" t="s">
        <v>974</v>
      </c>
      <c r="F326" s="23" t="s">
        <v>591</v>
      </c>
      <c r="G326" s="24">
        <v>1</v>
      </c>
      <c r="H326" s="25">
        <v>0</v>
      </c>
      <c r="I326" s="26">
        <f>ROUND(ROUND(H326,2)*ROUND(G326,3),2)</f>
        <v>0</v>
      </c>
      <c r="O326">
        <f>(I326*21)/100</f>
        <v>0</v>
      </c>
      <c r="P326" t="s">
        <v>22</v>
      </c>
    </row>
    <row r="327" spans="1:5" ht="12.75">
      <c r="A327" s="27" t="s">
        <v>48</v>
      </c>
      <c r="E327" s="28" t="s">
        <v>1602</v>
      </c>
    </row>
    <row r="328" spans="1:5" ht="12.75">
      <c r="A328" s="31" t="s">
        <v>50</v>
      </c>
      <c r="E328" s="30" t="s">
        <v>23</v>
      </c>
    </row>
    <row r="329" spans="1:16" ht="12.75">
      <c r="A329" s="17" t="s">
        <v>44</v>
      </c>
      <c r="B329" s="21" t="s">
        <v>431</v>
      </c>
      <c r="C329" s="21" t="s">
        <v>979</v>
      </c>
      <c r="D329" s="17" t="s">
        <v>23</v>
      </c>
      <c r="E329" s="22" t="s">
        <v>980</v>
      </c>
      <c r="F329" s="23" t="s">
        <v>591</v>
      </c>
      <c r="G329" s="24">
        <v>1</v>
      </c>
      <c r="H329" s="25">
        <v>0</v>
      </c>
      <c r="I329" s="26">
        <f>ROUND(ROUND(H329,2)*ROUND(G329,3),2)</f>
        <v>0</v>
      </c>
      <c r="O329">
        <f>(I329*21)/100</f>
        <v>0</v>
      </c>
      <c r="P329" t="s">
        <v>22</v>
      </c>
    </row>
    <row r="330" spans="1:5" ht="25.5">
      <c r="A330" s="27" t="s">
        <v>48</v>
      </c>
      <c r="E330" s="28" t="s">
        <v>981</v>
      </c>
    </row>
    <row r="331" spans="1:5" ht="12.75">
      <c r="A331" s="31" t="s">
        <v>50</v>
      </c>
      <c r="E331" s="30" t="s">
        <v>23</v>
      </c>
    </row>
    <row r="332" spans="1:16" ht="12.75">
      <c r="A332" s="17" t="s">
        <v>283</v>
      </c>
      <c r="B332" s="21" t="s">
        <v>431</v>
      </c>
      <c r="C332" s="21" t="s">
        <v>982</v>
      </c>
      <c r="D332" s="17" t="s">
        <v>23</v>
      </c>
      <c r="E332" s="22" t="s">
        <v>983</v>
      </c>
      <c r="F332" s="23" t="s">
        <v>591</v>
      </c>
      <c r="G332" s="24">
        <v>1</v>
      </c>
      <c r="H332" s="25">
        <v>0</v>
      </c>
      <c r="I332" s="26">
        <f>ROUND(ROUND(H332,2)*ROUND(G332,3),2)</f>
        <v>0</v>
      </c>
      <c r="O332">
        <f>(I332*21)/100</f>
        <v>0</v>
      </c>
      <c r="P332" t="s">
        <v>22</v>
      </c>
    </row>
    <row r="333" spans="1:5" ht="12.75">
      <c r="A333" s="27" t="s">
        <v>48</v>
      </c>
      <c r="E333" s="28" t="s">
        <v>984</v>
      </c>
    </row>
    <row r="334" spans="1:5" ht="12.75">
      <c r="A334" s="31" t="s">
        <v>50</v>
      </c>
      <c r="E334" s="30" t="s">
        <v>23</v>
      </c>
    </row>
    <row r="335" spans="1:16" ht="12.75">
      <c r="A335" s="17" t="s">
        <v>44</v>
      </c>
      <c r="B335" s="21" t="s">
        <v>434</v>
      </c>
      <c r="C335" s="21" t="s">
        <v>987</v>
      </c>
      <c r="D335" s="17" t="s">
        <v>23</v>
      </c>
      <c r="E335" s="22" t="s">
        <v>988</v>
      </c>
      <c r="F335" s="23" t="s">
        <v>591</v>
      </c>
      <c r="G335" s="24">
        <v>1</v>
      </c>
      <c r="H335" s="25">
        <v>0</v>
      </c>
      <c r="I335" s="26">
        <f>ROUND(ROUND(H335,2)*ROUND(G335,3),2)</f>
        <v>0</v>
      </c>
      <c r="O335">
        <f>(I335*21)/100</f>
        <v>0</v>
      </c>
      <c r="P335" t="s">
        <v>22</v>
      </c>
    </row>
    <row r="336" spans="1:5" ht="38.25">
      <c r="A336" s="27" t="s">
        <v>48</v>
      </c>
      <c r="E336" s="28" t="s">
        <v>1603</v>
      </c>
    </row>
    <row r="337" spans="1:5" ht="12.75">
      <c r="A337" s="31" t="s">
        <v>50</v>
      </c>
      <c r="E337" s="30" t="s">
        <v>23</v>
      </c>
    </row>
    <row r="338" spans="1:16" ht="12.75">
      <c r="A338" s="17" t="s">
        <v>283</v>
      </c>
      <c r="B338" s="21" t="s">
        <v>434</v>
      </c>
      <c r="C338" s="21" t="s">
        <v>990</v>
      </c>
      <c r="D338" s="17" t="s">
        <v>23</v>
      </c>
      <c r="E338" s="22" t="s">
        <v>991</v>
      </c>
      <c r="F338" s="23" t="s">
        <v>591</v>
      </c>
      <c r="G338" s="24">
        <v>1</v>
      </c>
      <c r="H338" s="25">
        <v>0</v>
      </c>
      <c r="I338" s="26">
        <f>ROUND(ROUND(H338,2)*ROUND(G338,3),2)</f>
        <v>0</v>
      </c>
      <c r="O338">
        <f>(I338*21)/100</f>
        <v>0</v>
      </c>
      <c r="P338" t="s">
        <v>22</v>
      </c>
    </row>
    <row r="339" spans="1:5" ht="12.75">
      <c r="A339" s="27" t="s">
        <v>48</v>
      </c>
      <c r="E339" s="28" t="s">
        <v>992</v>
      </c>
    </row>
    <row r="340" spans="1:5" ht="12.75">
      <c r="A340" s="31" t="s">
        <v>50</v>
      </c>
      <c r="E340" s="30" t="s">
        <v>23</v>
      </c>
    </row>
    <row r="341" spans="1:16" ht="12.75">
      <c r="A341" s="17" t="s">
        <v>283</v>
      </c>
      <c r="B341" s="21" t="s">
        <v>434</v>
      </c>
      <c r="C341" s="21" t="s">
        <v>982</v>
      </c>
      <c r="D341" s="17" t="s">
        <v>23</v>
      </c>
      <c r="E341" s="22" t="s">
        <v>983</v>
      </c>
      <c r="F341" s="23" t="s">
        <v>591</v>
      </c>
      <c r="G341" s="24">
        <v>1</v>
      </c>
      <c r="H341" s="25">
        <v>0</v>
      </c>
      <c r="I341" s="26">
        <f>ROUND(ROUND(H341,2)*ROUND(G341,3),2)</f>
        <v>0</v>
      </c>
      <c r="O341">
        <f>(I341*21)/100</f>
        <v>0</v>
      </c>
      <c r="P341" t="s">
        <v>22</v>
      </c>
    </row>
    <row r="342" spans="1:5" ht="12.75">
      <c r="A342" s="27" t="s">
        <v>48</v>
      </c>
      <c r="E342" s="28" t="s">
        <v>984</v>
      </c>
    </row>
    <row r="343" spans="1:5" ht="12.75">
      <c r="A343" s="31" t="s">
        <v>50</v>
      </c>
      <c r="E343" s="30" t="s">
        <v>23</v>
      </c>
    </row>
    <row r="344" spans="1:16" ht="12.75">
      <c r="A344" s="17" t="s">
        <v>44</v>
      </c>
      <c r="B344" s="21" t="s">
        <v>437</v>
      </c>
      <c r="C344" s="21" t="s">
        <v>1009</v>
      </c>
      <c r="D344" s="17" t="s">
        <v>231</v>
      </c>
      <c r="E344" s="22" t="s">
        <v>1010</v>
      </c>
      <c r="F344" s="23" t="s">
        <v>591</v>
      </c>
      <c r="G344" s="24">
        <v>1</v>
      </c>
      <c r="H344" s="25">
        <v>0</v>
      </c>
      <c r="I344" s="26">
        <f>ROUND(ROUND(H344,2)*ROUND(G344,3),2)</f>
        <v>0</v>
      </c>
      <c r="O344">
        <f>(I344*21)/100</f>
        <v>0</v>
      </c>
      <c r="P344" t="s">
        <v>22</v>
      </c>
    </row>
    <row r="345" spans="1:5" ht="38.25">
      <c r="A345" s="27" t="s">
        <v>48</v>
      </c>
      <c r="E345" s="28" t="s">
        <v>1604</v>
      </c>
    </row>
    <row r="346" spans="1:5" ht="12.75">
      <c r="A346" s="31" t="s">
        <v>50</v>
      </c>
      <c r="E346" s="30" t="s">
        <v>23</v>
      </c>
    </row>
    <row r="347" spans="1:16" ht="12.75">
      <c r="A347" s="17" t="s">
        <v>283</v>
      </c>
      <c r="B347" s="21" t="s">
        <v>437</v>
      </c>
      <c r="C347" s="21" t="s">
        <v>1016</v>
      </c>
      <c r="D347" s="17" t="s">
        <v>23</v>
      </c>
      <c r="E347" s="22" t="s">
        <v>1017</v>
      </c>
      <c r="F347" s="23" t="s">
        <v>591</v>
      </c>
      <c r="G347" s="24">
        <v>1</v>
      </c>
      <c r="H347" s="25">
        <v>0</v>
      </c>
      <c r="I347" s="26">
        <f>ROUND(ROUND(H347,2)*ROUND(G347,3),2)</f>
        <v>0</v>
      </c>
      <c r="O347">
        <f>(I347*21)/100</f>
        <v>0</v>
      </c>
      <c r="P347" t="s">
        <v>22</v>
      </c>
    </row>
    <row r="348" spans="1:5" ht="25.5">
      <c r="A348" s="27" t="s">
        <v>48</v>
      </c>
      <c r="E348" s="28" t="s">
        <v>1605</v>
      </c>
    </row>
    <row r="349" spans="1:5" ht="12.75">
      <c r="A349" s="31" t="s">
        <v>50</v>
      </c>
      <c r="E349" s="30" t="s">
        <v>23</v>
      </c>
    </row>
    <row r="350" spans="1:16" ht="12.75">
      <c r="A350" s="17" t="s">
        <v>44</v>
      </c>
      <c r="B350" s="21" t="s">
        <v>442</v>
      </c>
      <c r="C350" s="21" t="s">
        <v>1009</v>
      </c>
      <c r="D350" s="17" t="s">
        <v>236</v>
      </c>
      <c r="E350" s="22" t="s">
        <v>1010</v>
      </c>
      <c r="F350" s="23" t="s">
        <v>591</v>
      </c>
      <c r="G350" s="24">
        <v>1</v>
      </c>
      <c r="H350" s="25">
        <v>0</v>
      </c>
      <c r="I350" s="26">
        <f>ROUND(ROUND(H350,2)*ROUND(G350,3),2)</f>
        <v>0</v>
      </c>
      <c r="O350">
        <f>(I350*21)/100</f>
        <v>0</v>
      </c>
      <c r="P350" t="s">
        <v>22</v>
      </c>
    </row>
    <row r="351" spans="1:5" ht="25.5">
      <c r="A351" s="27" t="s">
        <v>48</v>
      </c>
      <c r="E351" s="28" t="s">
        <v>1606</v>
      </c>
    </row>
    <row r="352" spans="1:5" ht="12.75">
      <c r="A352" s="31" t="s">
        <v>50</v>
      </c>
      <c r="E352" s="30" t="s">
        <v>23</v>
      </c>
    </row>
    <row r="353" spans="1:16" ht="12.75">
      <c r="A353" s="17" t="s">
        <v>44</v>
      </c>
      <c r="B353" s="21" t="s">
        <v>444</v>
      </c>
      <c r="C353" s="21" t="s">
        <v>1049</v>
      </c>
      <c r="D353" s="17" t="s">
        <v>23</v>
      </c>
      <c r="E353" s="22" t="s">
        <v>1050</v>
      </c>
      <c r="F353" s="23" t="s">
        <v>591</v>
      </c>
      <c r="G353" s="24">
        <v>1</v>
      </c>
      <c r="H353" s="25">
        <v>0</v>
      </c>
      <c r="I353" s="26">
        <f>ROUND(ROUND(H353,2)*ROUND(G353,3),2)</f>
        <v>0</v>
      </c>
      <c r="O353">
        <f>(I353*21)/100</f>
        <v>0</v>
      </c>
      <c r="P353" t="s">
        <v>22</v>
      </c>
    </row>
    <row r="354" spans="1:5" ht="38.25">
      <c r="A354" s="27" t="s">
        <v>48</v>
      </c>
      <c r="E354" s="28" t="s">
        <v>1051</v>
      </c>
    </row>
    <row r="355" spans="1:5" ht="12.75">
      <c r="A355" s="31" t="s">
        <v>50</v>
      </c>
      <c r="E355" s="30" t="s">
        <v>23</v>
      </c>
    </row>
    <row r="356" spans="1:16" ht="12.75">
      <c r="A356" s="17" t="s">
        <v>283</v>
      </c>
      <c r="B356" s="21" t="s">
        <v>444</v>
      </c>
      <c r="C356" s="21" t="s">
        <v>1052</v>
      </c>
      <c r="D356" s="17" t="s">
        <v>23</v>
      </c>
      <c r="E356" s="22" t="s">
        <v>1053</v>
      </c>
      <c r="F356" s="23" t="s">
        <v>591</v>
      </c>
      <c r="G356" s="24">
        <v>1</v>
      </c>
      <c r="H356" s="25">
        <v>0</v>
      </c>
      <c r="I356" s="26">
        <f>ROUND(ROUND(H356,2)*ROUND(G356,3),2)</f>
        <v>0</v>
      </c>
      <c r="O356">
        <f>(I356*21)/100</f>
        <v>0</v>
      </c>
      <c r="P356" t="s">
        <v>22</v>
      </c>
    </row>
    <row r="357" spans="1:5" ht="12.75">
      <c r="A357" s="27" t="s">
        <v>48</v>
      </c>
      <c r="E357" s="28" t="s">
        <v>1054</v>
      </c>
    </row>
    <row r="358" spans="1:5" ht="12.75">
      <c r="A358" s="31" t="s">
        <v>50</v>
      </c>
      <c r="E358" s="30" t="s">
        <v>23</v>
      </c>
    </row>
    <row r="359" spans="1:16" ht="12.75">
      <c r="A359" s="17" t="s">
        <v>283</v>
      </c>
      <c r="B359" s="21" t="s">
        <v>444</v>
      </c>
      <c r="C359" s="21" t="s">
        <v>1044</v>
      </c>
      <c r="D359" s="17" t="s">
        <v>23</v>
      </c>
      <c r="E359" s="22" t="s">
        <v>1045</v>
      </c>
      <c r="F359" s="23" t="s">
        <v>591</v>
      </c>
      <c r="G359" s="24">
        <v>1</v>
      </c>
      <c r="H359" s="25">
        <v>0</v>
      </c>
      <c r="I359" s="26">
        <f>ROUND(ROUND(H359,2)*ROUND(G359,3),2)</f>
        <v>0</v>
      </c>
      <c r="O359">
        <f>(I359*21)/100</f>
        <v>0</v>
      </c>
      <c r="P359" t="s">
        <v>22</v>
      </c>
    </row>
    <row r="360" spans="1:5" ht="12.75">
      <c r="A360" s="27" t="s">
        <v>48</v>
      </c>
      <c r="E360" s="28" t="s">
        <v>1046</v>
      </c>
    </row>
    <row r="361" spans="1:5" ht="12.75">
      <c r="A361" s="31" t="s">
        <v>50</v>
      </c>
      <c r="E361" s="30" t="s">
        <v>23</v>
      </c>
    </row>
    <row r="362" spans="1:16" ht="12.75">
      <c r="A362" s="17" t="s">
        <v>44</v>
      </c>
      <c r="B362" s="21" t="s">
        <v>448</v>
      </c>
      <c r="C362" s="21" t="s">
        <v>1056</v>
      </c>
      <c r="D362" s="17" t="s">
        <v>23</v>
      </c>
      <c r="E362" s="22" t="s">
        <v>1057</v>
      </c>
      <c r="F362" s="23" t="s">
        <v>591</v>
      </c>
      <c r="G362" s="24">
        <v>1</v>
      </c>
      <c r="H362" s="25">
        <v>0</v>
      </c>
      <c r="I362" s="26">
        <f>ROUND(ROUND(H362,2)*ROUND(G362,3),2)</f>
        <v>0</v>
      </c>
      <c r="O362">
        <f>(I362*21)/100</f>
        <v>0</v>
      </c>
      <c r="P362" t="s">
        <v>22</v>
      </c>
    </row>
    <row r="363" spans="1:5" ht="25.5">
      <c r="A363" s="27" t="s">
        <v>48</v>
      </c>
      <c r="E363" s="28" t="s">
        <v>1607</v>
      </c>
    </row>
    <row r="364" spans="1:5" ht="12.75">
      <c r="A364" s="31" t="s">
        <v>50</v>
      </c>
      <c r="E364" s="30" t="s">
        <v>23</v>
      </c>
    </row>
    <row r="365" spans="1:16" ht="12.75">
      <c r="A365" s="17" t="s">
        <v>283</v>
      </c>
      <c r="B365" s="21" t="s">
        <v>448</v>
      </c>
      <c r="C365" s="21" t="s">
        <v>1059</v>
      </c>
      <c r="D365" s="17" t="s">
        <v>23</v>
      </c>
      <c r="E365" s="22" t="s">
        <v>1060</v>
      </c>
      <c r="F365" s="23" t="s">
        <v>591</v>
      </c>
      <c r="G365" s="24">
        <v>1</v>
      </c>
      <c r="H365" s="25">
        <v>0</v>
      </c>
      <c r="I365" s="26">
        <f>ROUND(ROUND(H365,2)*ROUND(G365,3),2)</f>
        <v>0</v>
      </c>
      <c r="O365">
        <f>(I365*21)/100</f>
        <v>0</v>
      </c>
      <c r="P365" t="s">
        <v>22</v>
      </c>
    </row>
    <row r="366" spans="1:5" ht="12.75">
      <c r="A366" s="27" t="s">
        <v>48</v>
      </c>
      <c r="E366" s="28" t="s">
        <v>1061</v>
      </c>
    </row>
    <row r="367" spans="1:5" ht="12.75">
      <c r="A367" s="31" t="s">
        <v>50</v>
      </c>
      <c r="E367" s="30" t="s">
        <v>23</v>
      </c>
    </row>
    <row r="368" spans="1:16" ht="12.75">
      <c r="A368" s="17" t="s">
        <v>44</v>
      </c>
      <c r="B368" s="21" t="s">
        <v>452</v>
      </c>
      <c r="C368" s="21" t="s">
        <v>1064</v>
      </c>
      <c r="D368" s="17" t="s">
        <v>23</v>
      </c>
      <c r="E368" s="22" t="s">
        <v>1065</v>
      </c>
      <c r="F368" s="23" t="s">
        <v>134</v>
      </c>
      <c r="G368" s="24">
        <v>1</v>
      </c>
      <c r="H368" s="25">
        <v>0</v>
      </c>
      <c r="I368" s="26">
        <f>ROUND(ROUND(H368,2)*ROUND(G368,3),2)</f>
        <v>0</v>
      </c>
      <c r="O368">
        <f>(I368*21)/100</f>
        <v>0</v>
      </c>
      <c r="P368" t="s">
        <v>22</v>
      </c>
    </row>
    <row r="369" spans="1:5" ht="12.75">
      <c r="A369" s="27" t="s">
        <v>48</v>
      </c>
      <c r="E369" s="28" t="s">
        <v>1066</v>
      </c>
    </row>
    <row r="370" spans="1:5" ht="12.75">
      <c r="A370" s="31" t="s">
        <v>50</v>
      </c>
      <c r="E370" s="30" t="s">
        <v>23</v>
      </c>
    </row>
    <row r="371" spans="1:16" ht="12.75">
      <c r="A371" s="17" t="s">
        <v>44</v>
      </c>
      <c r="B371" s="21" t="s">
        <v>454</v>
      </c>
      <c r="C371" s="21" t="s">
        <v>1072</v>
      </c>
      <c r="D371" s="17" t="s">
        <v>23</v>
      </c>
      <c r="E371" s="22" t="s">
        <v>1073</v>
      </c>
      <c r="F371" s="23" t="s">
        <v>134</v>
      </c>
      <c r="G371" s="24">
        <v>1</v>
      </c>
      <c r="H371" s="25">
        <v>0</v>
      </c>
      <c r="I371" s="26">
        <f>ROUND(ROUND(H371,2)*ROUND(G371,3),2)</f>
        <v>0</v>
      </c>
      <c r="O371">
        <f>(I371*21)/100</f>
        <v>0</v>
      </c>
      <c r="P371" t="s">
        <v>22</v>
      </c>
    </row>
    <row r="372" spans="1:5" ht="38.25">
      <c r="A372" s="27" t="s">
        <v>48</v>
      </c>
      <c r="E372" s="28" t="s">
        <v>1608</v>
      </c>
    </row>
    <row r="373" spans="1:5" ht="12.75">
      <c r="A373" s="31" t="s">
        <v>50</v>
      </c>
      <c r="E373" s="30" t="s">
        <v>23</v>
      </c>
    </row>
    <row r="374" spans="1:16" ht="12.75">
      <c r="A374" s="17" t="s">
        <v>44</v>
      </c>
      <c r="B374" s="21" t="s">
        <v>458</v>
      </c>
      <c r="C374" s="21" t="s">
        <v>1093</v>
      </c>
      <c r="D374" s="17" t="s">
        <v>23</v>
      </c>
      <c r="E374" s="22" t="s">
        <v>1094</v>
      </c>
      <c r="F374" s="23" t="s">
        <v>134</v>
      </c>
      <c r="G374" s="24">
        <v>79.79</v>
      </c>
      <c r="H374" s="25">
        <v>0</v>
      </c>
      <c r="I374" s="26">
        <f>ROUND(ROUND(H374,2)*ROUND(G374,3),2)</f>
        <v>0</v>
      </c>
      <c r="O374">
        <f>(I374*21)/100</f>
        <v>0</v>
      </c>
      <c r="P374" t="s">
        <v>22</v>
      </c>
    </row>
    <row r="375" spans="1:5" ht="38.25">
      <c r="A375" s="27" t="s">
        <v>48</v>
      </c>
      <c r="E375" s="28" t="s">
        <v>1095</v>
      </c>
    </row>
    <row r="376" spans="1:5" ht="12.75">
      <c r="A376" s="31" t="s">
        <v>50</v>
      </c>
      <c r="E376" s="30" t="s">
        <v>23</v>
      </c>
    </row>
    <row r="377" spans="1:16" ht="12.75">
      <c r="A377" s="17" t="s">
        <v>44</v>
      </c>
      <c r="B377" s="21" t="s">
        <v>462</v>
      </c>
      <c r="C377" s="21" t="s">
        <v>1098</v>
      </c>
      <c r="D377" s="17" t="s">
        <v>23</v>
      </c>
      <c r="E377" s="22" t="s">
        <v>1099</v>
      </c>
      <c r="F377" s="23" t="s">
        <v>134</v>
      </c>
      <c r="G377" s="24">
        <v>79.79</v>
      </c>
      <c r="H377" s="25">
        <v>0</v>
      </c>
      <c r="I377" s="26">
        <f>ROUND(ROUND(H377,2)*ROUND(G377,3),2)</f>
        <v>0</v>
      </c>
      <c r="O377">
        <f>(I377*21)/100</f>
        <v>0</v>
      </c>
      <c r="P377" t="s">
        <v>22</v>
      </c>
    </row>
    <row r="378" spans="1:5" ht="12.75">
      <c r="A378" s="27" t="s">
        <v>48</v>
      </c>
      <c r="E378" s="28" t="s">
        <v>1609</v>
      </c>
    </row>
    <row r="379" spans="1:5" ht="12.75">
      <c r="A379" s="31" t="s">
        <v>50</v>
      </c>
      <c r="E379" s="30" t="s">
        <v>23</v>
      </c>
    </row>
    <row r="380" spans="1:16" ht="12.75">
      <c r="A380" s="17" t="s">
        <v>44</v>
      </c>
      <c r="B380" s="21" t="s">
        <v>467</v>
      </c>
      <c r="C380" s="21" t="s">
        <v>1610</v>
      </c>
      <c r="D380" s="17" t="s">
        <v>23</v>
      </c>
      <c r="E380" s="22" t="s">
        <v>1611</v>
      </c>
      <c r="F380" s="23" t="s">
        <v>591</v>
      </c>
      <c r="G380" s="24">
        <v>1</v>
      </c>
      <c r="H380" s="25">
        <v>0</v>
      </c>
      <c r="I380" s="26">
        <f>ROUND(ROUND(H380,2)*ROUND(G380,3),2)</f>
        <v>0</v>
      </c>
      <c r="O380">
        <f>(I380*21)/100</f>
        <v>0</v>
      </c>
      <c r="P380" t="s">
        <v>22</v>
      </c>
    </row>
    <row r="381" spans="1:5" ht="51">
      <c r="A381" s="27" t="s">
        <v>48</v>
      </c>
      <c r="E381" s="28" t="s">
        <v>1612</v>
      </c>
    </row>
    <row r="382" spans="1:5" ht="12.75">
      <c r="A382" s="31" t="s">
        <v>50</v>
      </c>
      <c r="E382" s="30" t="s">
        <v>23</v>
      </c>
    </row>
    <row r="383" spans="1:16" ht="25.5">
      <c r="A383" s="17" t="s">
        <v>44</v>
      </c>
      <c r="B383" s="21" t="s">
        <v>471</v>
      </c>
      <c r="C383" s="21" t="s">
        <v>1102</v>
      </c>
      <c r="D383" s="17" t="s">
        <v>23</v>
      </c>
      <c r="E383" s="22" t="s">
        <v>1103</v>
      </c>
      <c r="F383" s="23" t="s">
        <v>591</v>
      </c>
      <c r="G383" s="24">
        <v>1</v>
      </c>
      <c r="H383" s="25">
        <v>0</v>
      </c>
      <c r="I383" s="26">
        <f>ROUND(ROUND(H383,2)*ROUND(G383,3),2)</f>
        <v>0</v>
      </c>
      <c r="O383">
        <f>(I383*21)/100</f>
        <v>0</v>
      </c>
      <c r="P383" t="s">
        <v>22</v>
      </c>
    </row>
    <row r="384" spans="1:5" ht="25.5">
      <c r="A384" s="27" t="s">
        <v>48</v>
      </c>
      <c r="E384" s="28" t="s">
        <v>1613</v>
      </c>
    </row>
    <row r="385" spans="1:5" ht="12.75">
      <c r="A385" s="31" t="s">
        <v>50</v>
      </c>
      <c r="E385" s="30" t="s">
        <v>23</v>
      </c>
    </row>
    <row r="386" spans="1:16" ht="12.75">
      <c r="A386" s="17" t="s">
        <v>283</v>
      </c>
      <c r="B386" s="21" t="s">
        <v>471</v>
      </c>
      <c r="C386" s="21" t="s">
        <v>1105</v>
      </c>
      <c r="D386" s="17" t="s">
        <v>23</v>
      </c>
      <c r="E386" s="22" t="s">
        <v>1106</v>
      </c>
      <c r="F386" s="23" t="s">
        <v>591</v>
      </c>
      <c r="G386" s="24">
        <v>1</v>
      </c>
      <c r="H386" s="25">
        <v>0</v>
      </c>
      <c r="I386" s="26">
        <f>ROUND(ROUND(H386,2)*ROUND(G386,3),2)</f>
        <v>0</v>
      </c>
      <c r="O386">
        <f>(I386*21)/100</f>
        <v>0</v>
      </c>
      <c r="P386" t="s">
        <v>22</v>
      </c>
    </row>
    <row r="387" spans="1:5" ht="12.75">
      <c r="A387" s="27" t="s">
        <v>48</v>
      </c>
      <c r="E387" s="28" t="s">
        <v>1107</v>
      </c>
    </row>
    <row r="388" spans="1:5" ht="12.75">
      <c r="A388" s="31" t="s">
        <v>50</v>
      </c>
      <c r="E388" s="30" t="s">
        <v>23</v>
      </c>
    </row>
    <row r="389" spans="1:16" ht="12.75">
      <c r="A389" s="17" t="s">
        <v>44</v>
      </c>
      <c r="B389" s="21" t="s">
        <v>475</v>
      </c>
      <c r="C389" s="21" t="s">
        <v>1109</v>
      </c>
      <c r="D389" s="17" t="s">
        <v>23</v>
      </c>
      <c r="E389" s="22" t="s">
        <v>1110</v>
      </c>
      <c r="F389" s="23" t="s">
        <v>591</v>
      </c>
      <c r="G389" s="24">
        <v>1</v>
      </c>
      <c r="H389" s="25">
        <v>0</v>
      </c>
      <c r="I389" s="26">
        <f>ROUND(ROUND(H389,2)*ROUND(G389,3),2)</f>
        <v>0</v>
      </c>
      <c r="O389">
        <f>(I389*21)/100</f>
        <v>0</v>
      </c>
      <c r="P389" t="s">
        <v>22</v>
      </c>
    </row>
    <row r="390" spans="1:5" ht="25.5">
      <c r="A390" s="27" t="s">
        <v>48</v>
      </c>
      <c r="E390" s="28" t="s">
        <v>1111</v>
      </c>
    </row>
    <row r="391" spans="1:5" ht="12.75">
      <c r="A391" s="31" t="s">
        <v>50</v>
      </c>
      <c r="E391" s="30" t="s">
        <v>23</v>
      </c>
    </row>
    <row r="392" spans="1:16" ht="12.75">
      <c r="A392" s="17" t="s">
        <v>283</v>
      </c>
      <c r="B392" s="21" t="s">
        <v>475</v>
      </c>
      <c r="C392" s="21" t="s">
        <v>1112</v>
      </c>
      <c r="D392" s="17" t="s">
        <v>23</v>
      </c>
      <c r="E392" s="22" t="s">
        <v>1113</v>
      </c>
      <c r="F392" s="23" t="s">
        <v>591</v>
      </c>
      <c r="G392" s="24">
        <v>1</v>
      </c>
      <c r="H392" s="25">
        <v>0</v>
      </c>
      <c r="I392" s="26">
        <f>ROUND(ROUND(H392,2)*ROUND(G392,3),2)</f>
        <v>0</v>
      </c>
      <c r="O392">
        <f>(I392*21)/100</f>
        <v>0</v>
      </c>
      <c r="P392" t="s">
        <v>22</v>
      </c>
    </row>
    <row r="393" spans="1:5" ht="12.75">
      <c r="A393" s="27" t="s">
        <v>48</v>
      </c>
      <c r="E393" s="28" t="s">
        <v>1114</v>
      </c>
    </row>
    <row r="394" spans="1:5" ht="12.75">
      <c r="A394" s="31" t="s">
        <v>50</v>
      </c>
      <c r="E394" s="30" t="s">
        <v>23</v>
      </c>
    </row>
    <row r="395" spans="1:16" ht="12.75">
      <c r="A395" s="17" t="s">
        <v>44</v>
      </c>
      <c r="B395" s="21" t="s">
        <v>480</v>
      </c>
      <c r="C395" s="21" t="s">
        <v>1117</v>
      </c>
      <c r="D395" s="17" t="s">
        <v>23</v>
      </c>
      <c r="E395" s="22" t="s">
        <v>1118</v>
      </c>
      <c r="F395" s="23" t="s">
        <v>591</v>
      </c>
      <c r="G395" s="24">
        <v>1</v>
      </c>
      <c r="H395" s="25">
        <v>0</v>
      </c>
      <c r="I395" s="26">
        <f>ROUND(ROUND(H395,2)*ROUND(G395,3),2)</f>
        <v>0</v>
      </c>
      <c r="O395">
        <f>(I395*21)/100</f>
        <v>0</v>
      </c>
      <c r="P395" t="s">
        <v>22</v>
      </c>
    </row>
    <row r="396" spans="1:5" ht="25.5">
      <c r="A396" s="27" t="s">
        <v>48</v>
      </c>
      <c r="E396" s="28" t="s">
        <v>1119</v>
      </c>
    </row>
    <row r="397" spans="1:5" ht="12.75">
      <c r="A397" s="31" t="s">
        <v>50</v>
      </c>
      <c r="E397" s="30" t="s">
        <v>23</v>
      </c>
    </row>
    <row r="398" spans="1:16" ht="12.75">
      <c r="A398" s="17" t="s">
        <v>283</v>
      </c>
      <c r="B398" s="21" t="s">
        <v>480</v>
      </c>
      <c r="C398" s="21" t="s">
        <v>1120</v>
      </c>
      <c r="D398" s="17" t="s">
        <v>23</v>
      </c>
      <c r="E398" s="22" t="s">
        <v>1121</v>
      </c>
      <c r="F398" s="23" t="s">
        <v>591</v>
      </c>
      <c r="G398" s="24">
        <v>1</v>
      </c>
      <c r="H398" s="25">
        <v>0</v>
      </c>
      <c r="I398" s="26">
        <f>ROUND(ROUND(H398,2)*ROUND(G398,3),2)</f>
        <v>0</v>
      </c>
      <c r="O398">
        <f>(I398*21)/100</f>
        <v>0</v>
      </c>
      <c r="P398" t="s">
        <v>22</v>
      </c>
    </row>
    <row r="399" spans="1:5" ht="12.75">
      <c r="A399" s="27" t="s">
        <v>48</v>
      </c>
      <c r="E399" s="28" t="s">
        <v>1122</v>
      </c>
    </row>
    <row r="400" spans="1:5" ht="12.75">
      <c r="A400" s="31" t="s">
        <v>50</v>
      </c>
      <c r="E400" s="30" t="s">
        <v>23</v>
      </c>
    </row>
    <row r="401" spans="1:16" ht="12.75">
      <c r="A401" s="17" t="s">
        <v>44</v>
      </c>
      <c r="B401" s="21" t="s">
        <v>482</v>
      </c>
      <c r="C401" s="21" t="s">
        <v>1125</v>
      </c>
      <c r="D401" s="17" t="s">
        <v>23</v>
      </c>
      <c r="E401" s="22" t="s">
        <v>1126</v>
      </c>
      <c r="F401" s="23" t="s">
        <v>591</v>
      </c>
      <c r="G401" s="24">
        <v>1</v>
      </c>
      <c r="H401" s="25">
        <v>0</v>
      </c>
      <c r="I401" s="26">
        <f>ROUND(ROUND(H401,2)*ROUND(G401,3),2)</f>
        <v>0</v>
      </c>
      <c r="O401">
        <f>(I401*21)/100</f>
        <v>0</v>
      </c>
      <c r="P401" t="s">
        <v>22</v>
      </c>
    </row>
    <row r="402" spans="1:5" ht="25.5">
      <c r="A402" s="27" t="s">
        <v>48</v>
      </c>
      <c r="E402" s="28" t="s">
        <v>1127</v>
      </c>
    </row>
    <row r="403" spans="1:5" ht="12.75">
      <c r="A403" s="31" t="s">
        <v>50</v>
      </c>
      <c r="E403" s="30" t="s">
        <v>23</v>
      </c>
    </row>
    <row r="404" spans="1:16" ht="12.75">
      <c r="A404" s="17" t="s">
        <v>283</v>
      </c>
      <c r="B404" s="21" t="s">
        <v>482</v>
      </c>
      <c r="C404" s="21" t="s">
        <v>1128</v>
      </c>
      <c r="D404" s="17" t="s">
        <v>23</v>
      </c>
      <c r="E404" s="22" t="s">
        <v>1129</v>
      </c>
      <c r="F404" s="23" t="s">
        <v>591</v>
      </c>
      <c r="G404" s="24">
        <v>1</v>
      </c>
      <c r="H404" s="25">
        <v>0</v>
      </c>
      <c r="I404" s="26">
        <f>ROUND(ROUND(H404,2)*ROUND(G404,3),2)</f>
        <v>0</v>
      </c>
      <c r="O404">
        <f>(I404*21)/100</f>
        <v>0</v>
      </c>
      <c r="P404" t="s">
        <v>22</v>
      </c>
    </row>
    <row r="405" spans="1:5" ht="12.75">
      <c r="A405" s="27" t="s">
        <v>48</v>
      </c>
      <c r="E405" s="28" t="s">
        <v>1122</v>
      </c>
    </row>
    <row r="406" spans="1:5" ht="12.75">
      <c r="A406" s="31" t="s">
        <v>50</v>
      </c>
      <c r="E406" s="30" t="s">
        <v>23</v>
      </c>
    </row>
    <row r="407" spans="1:16" ht="12.75">
      <c r="A407" s="17" t="s">
        <v>44</v>
      </c>
      <c r="B407" s="21" t="s">
        <v>484</v>
      </c>
      <c r="C407" s="21" t="s">
        <v>1142</v>
      </c>
      <c r="D407" s="17" t="s">
        <v>23</v>
      </c>
      <c r="E407" s="22" t="s">
        <v>1143</v>
      </c>
      <c r="F407" s="23" t="s">
        <v>134</v>
      </c>
      <c r="G407" s="24">
        <v>80.79</v>
      </c>
      <c r="H407" s="25">
        <v>0</v>
      </c>
      <c r="I407" s="26">
        <f>ROUND(ROUND(H407,2)*ROUND(G407,3),2)</f>
        <v>0</v>
      </c>
      <c r="O407">
        <f>(I407*21)/100</f>
        <v>0</v>
      </c>
      <c r="P407" t="s">
        <v>22</v>
      </c>
    </row>
    <row r="408" spans="1:5" ht="25.5">
      <c r="A408" s="27" t="s">
        <v>48</v>
      </c>
      <c r="E408" s="28" t="s">
        <v>1144</v>
      </c>
    </row>
    <row r="409" spans="1:5" ht="12.75">
      <c r="A409" s="31" t="s">
        <v>50</v>
      </c>
      <c r="E409" s="30" t="s">
        <v>1614</v>
      </c>
    </row>
    <row r="410" spans="1:16" ht="12.75">
      <c r="A410" s="17" t="s">
        <v>44</v>
      </c>
      <c r="B410" s="21" t="s">
        <v>488</v>
      </c>
      <c r="C410" s="21" t="s">
        <v>843</v>
      </c>
      <c r="D410" s="17" t="s">
        <v>23</v>
      </c>
      <c r="E410" s="22" t="s">
        <v>1173</v>
      </c>
      <c r="F410" s="23" t="s">
        <v>134</v>
      </c>
      <c r="G410" s="24">
        <v>1</v>
      </c>
      <c r="H410" s="25">
        <v>0</v>
      </c>
      <c r="I410" s="26">
        <f>ROUND(ROUND(H410,2)*ROUND(G410,3),2)</f>
        <v>0</v>
      </c>
      <c r="O410">
        <f>(I410*21)/100</f>
        <v>0</v>
      </c>
      <c r="P410" t="s">
        <v>22</v>
      </c>
    </row>
    <row r="411" spans="1:5" ht="12.75">
      <c r="A411" s="27" t="s">
        <v>48</v>
      </c>
      <c r="E411" s="28" t="s">
        <v>1174</v>
      </c>
    </row>
    <row r="412" spans="1:5" ht="12.75">
      <c r="A412" s="31" t="s">
        <v>50</v>
      </c>
      <c r="E412" s="30" t="s">
        <v>23</v>
      </c>
    </row>
    <row r="413" spans="1:16" ht="12.75">
      <c r="A413" s="17" t="s">
        <v>44</v>
      </c>
      <c r="B413" s="21" t="s">
        <v>492</v>
      </c>
      <c r="C413" s="21" t="s">
        <v>875</v>
      </c>
      <c r="D413" s="17" t="s">
        <v>23</v>
      </c>
      <c r="E413" s="22" t="s">
        <v>1182</v>
      </c>
      <c r="F413" s="23" t="s">
        <v>134</v>
      </c>
      <c r="G413" s="24">
        <v>79.79</v>
      </c>
      <c r="H413" s="25">
        <v>0</v>
      </c>
      <c r="I413" s="26">
        <f>ROUND(ROUND(H413,2)*ROUND(G413,3),2)</f>
        <v>0</v>
      </c>
      <c r="O413">
        <f>(I413*21)/100</f>
        <v>0</v>
      </c>
      <c r="P413" t="s">
        <v>22</v>
      </c>
    </row>
    <row r="414" spans="1:5" ht="12.75">
      <c r="A414" s="27" t="s">
        <v>48</v>
      </c>
      <c r="E414" s="28" t="s">
        <v>1176</v>
      </c>
    </row>
    <row r="415" spans="1:5" ht="12.75">
      <c r="A415" s="29" t="s">
        <v>50</v>
      </c>
      <c r="E415" s="30" t="s">
        <v>23</v>
      </c>
    </row>
    <row r="416" spans="1:18" ht="12.75" customHeight="1">
      <c r="A416" s="5" t="s">
        <v>42</v>
      </c>
      <c r="B416" s="5"/>
      <c r="C416" s="33" t="s">
        <v>39</v>
      </c>
      <c r="D416" s="5"/>
      <c r="E416" s="19" t="s">
        <v>1183</v>
      </c>
      <c r="F416" s="5"/>
      <c r="G416" s="5"/>
      <c r="H416" s="5"/>
      <c r="I416" s="34">
        <f>0+Q416</f>
        <v>0</v>
      </c>
      <c r="O416">
        <f>0+R416</f>
        <v>0</v>
      </c>
      <c r="Q416">
        <f>0+I417+I420+I423+I426+I429+I432+I435+I438+I441+I444+I447+I450+I453+I456+I459+I462+I465+I468</f>
        <v>0</v>
      </c>
      <c r="R416">
        <f>0+O417+O420+O423+O426+O429+O432+O435+O438+O441+O444+O447+O450+O453+O456+O459+O462+O465+O468</f>
        <v>0</v>
      </c>
    </row>
    <row r="417" spans="1:16" ht="25.5">
      <c r="A417" s="17" t="s">
        <v>44</v>
      </c>
      <c r="B417" s="21" t="s">
        <v>494</v>
      </c>
      <c r="C417" s="21" t="s">
        <v>1185</v>
      </c>
      <c r="D417" s="17" t="s">
        <v>23</v>
      </c>
      <c r="E417" s="22" t="s">
        <v>1186</v>
      </c>
      <c r="F417" s="23" t="s">
        <v>134</v>
      </c>
      <c r="G417" s="24">
        <v>12</v>
      </c>
      <c r="H417" s="25">
        <v>0</v>
      </c>
      <c r="I417" s="26">
        <f>ROUND(ROUND(H417,2)*ROUND(G417,3),2)</f>
        <v>0</v>
      </c>
      <c r="O417">
        <f>(I417*21)/100</f>
        <v>0</v>
      </c>
      <c r="P417" t="s">
        <v>22</v>
      </c>
    </row>
    <row r="418" spans="1:5" ht="38.25">
      <c r="A418" s="27" t="s">
        <v>48</v>
      </c>
      <c r="E418" s="28" t="s">
        <v>1187</v>
      </c>
    </row>
    <row r="419" spans="1:5" ht="12.75">
      <c r="A419" s="31" t="s">
        <v>50</v>
      </c>
      <c r="E419" s="30" t="s">
        <v>1507</v>
      </c>
    </row>
    <row r="420" spans="1:16" ht="12.75">
      <c r="A420" s="17" t="s">
        <v>283</v>
      </c>
      <c r="B420" s="21" t="s">
        <v>494</v>
      </c>
      <c r="C420" s="21" t="s">
        <v>1188</v>
      </c>
      <c r="D420" s="17" t="s">
        <v>23</v>
      </c>
      <c r="E420" s="22" t="s">
        <v>1189</v>
      </c>
      <c r="F420" s="23" t="s">
        <v>134</v>
      </c>
      <c r="G420" s="24">
        <v>12</v>
      </c>
      <c r="H420" s="25">
        <v>0</v>
      </c>
      <c r="I420" s="26">
        <f>ROUND(ROUND(H420,2)*ROUND(G420,3),2)</f>
        <v>0</v>
      </c>
      <c r="O420">
        <f>(I420*21)/100</f>
        <v>0</v>
      </c>
      <c r="P420" t="s">
        <v>22</v>
      </c>
    </row>
    <row r="421" spans="1:5" ht="12.75">
      <c r="A421" s="27" t="s">
        <v>48</v>
      </c>
      <c r="E421" s="28" t="s">
        <v>23</v>
      </c>
    </row>
    <row r="422" spans="1:5" ht="12.75">
      <c r="A422" s="31" t="s">
        <v>50</v>
      </c>
      <c r="E422" s="30" t="s">
        <v>23</v>
      </c>
    </row>
    <row r="423" spans="1:16" ht="25.5">
      <c r="A423" s="17" t="s">
        <v>44</v>
      </c>
      <c r="B423" s="21" t="s">
        <v>499</v>
      </c>
      <c r="C423" s="21" t="s">
        <v>1615</v>
      </c>
      <c r="D423" s="17" t="s">
        <v>23</v>
      </c>
      <c r="E423" s="22" t="s">
        <v>1616</v>
      </c>
      <c r="F423" s="23" t="s">
        <v>134</v>
      </c>
      <c r="G423" s="24">
        <v>4</v>
      </c>
      <c r="H423" s="25">
        <v>0</v>
      </c>
      <c r="I423" s="26">
        <f>ROUND(ROUND(H423,2)*ROUND(G423,3),2)</f>
        <v>0</v>
      </c>
      <c r="O423">
        <f>(I423*21)/100</f>
        <v>0</v>
      </c>
      <c r="P423" t="s">
        <v>22</v>
      </c>
    </row>
    <row r="424" spans="1:5" ht="51">
      <c r="A424" s="27" t="s">
        <v>48</v>
      </c>
      <c r="E424" s="28" t="s">
        <v>1617</v>
      </c>
    </row>
    <row r="425" spans="1:5" ht="12.75">
      <c r="A425" s="31" t="s">
        <v>50</v>
      </c>
      <c r="E425" s="30" t="s">
        <v>23</v>
      </c>
    </row>
    <row r="426" spans="1:16" ht="12.75">
      <c r="A426" s="17" t="s">
        <v>44</v>
      </c>
      <c r="B426" s="21" t="s">
        <v>503</v>
      </c>
      <c r="C426" s="21" t="s">
        <v>1618</v>
      </c>
      <c r="D426" s="17" t="s">
        <v>23</v>
      </c>
      <c r="E426" s="22" t="s">
        <v>1619</v>
      </c>
      <c r="F426" s="23" t="s">
        <v>134</v>
      </c>
      <c r="G426" s="24">
        <v>2.5</v>
      </c>
      <c r="H426" s="25">
        <v>0</v>
      </c>
      <c r="I426" s="26">
        <f>ROUND(ROUND(H426,2)*ROUND(G426,3),2)</f>
        <v>0</v>
      </c>
      <c r="O426">
        <f>(I426*21)/100</f>
        <v>0</v>
      </c>
      <c r="P426" t="s">
        <v>22</v>
      </c>
    </row>
    <row r="427" spans="1:5" ht="25.5">
      <c r="A427" s="27" t="s">
        <v>48</v>
      </c>
      <c r="E427" s="28" t="s">
        <v>1620</v>
      </c>
    </row>
    <row r="428" spans="1:5" ht="12.75">
      <c r="A428" s="31" t="s">
        <v>50</v>
      </c>
      <c r="E428" s="30" t="s">
        <v>23</v>
      </c>
    </row>
    <row r="429" spans="1:16" ht="12.75">
      <c r="A429" s="17" t="s">
        <v>283</v>
      </c>
      <c r="B429" s="21" t="s">
        <v>503</v>
      </c>
      <c r="C429" s="21" t="s">
        <v>1621</v>
      </c>
      <c r="D429" s="17" t="s">
        <v>23</v>
      </c>
      <c r="E429" s="22" t="s">
        <v>1622</v>
      </c>
      <c r="F429" s="23" t="s">
        <v>134</v>
      </c>
      <c r="G429" s="24">
        <v>2.5</v>
      </c>
      <c r="H429" s="25">
        <v>0</v>
      </c>
      <c r="I429" s="26">
        <f>ROUND(ROUND(H429,2)*ROUND(G429,3),2)</f>
        <v>0</v>
      </c>
      <c r="O429">
        <f>(I429*21)/100</f>
        <v>0</v>
      </c>
      <c r="P429" t="s">
        <v>22</v>
      </c>
    </row>
    <row r="430" spans="1:5" ht="12.75">
      <c r="A430" s="27" t="s">
        <v>48</v>
      </c>
      <c r="E430" s="28" t="s">
        <v>23</v>
      </c>
    </row>
    <row r="431" spans="1:5" ht="12.75">
      <c r="A431" s="31" t="s">
        <v>50</v>
      </c>
      <c r="E431" s="30" t="s">
        <v>23</v>
      </c>
    </row>
    <row r="432" spans="1:16" ht="12.75">
      <c r="A432" s="17" t="s">
        <v>44</v>
      </c>
      <c r="B432" s="21" t="s">
        <v>510</v>
      </c>
      <c r="C432" s="21" t="s">
        <v>1191</v>
      </c>
      <c r="D432" s="17" t="s">
        <v>23</v>
      </c>
      <c r="E432" s="22" t="s">
        <v>1192</v>
      </c>
      <c r="F432" s="23" t="s">
        <v>134</v>
      </c>
      <c r="G432" s="24">
        <v>23.1</v>
      </c>
      <c r="H432" s="25">
        <v>0</v>
      </c>
      <c r="I432" s="26">
        <f>ROUND(ROUND(H432,2)*ROUND(G432,3),2)</f>
        <v>0</v>
      </c>
      <c r="O432">
        <f>(I432*21)/100</f>
        <v>0</v>
      </c>
      <c r="P432" t="s">
        <v>22</v>
      </c>
    </row>
    <row r="433" spans="1:5" ht="38.25">
      <c r="A433" s="27" t="s">
        <v>48</v>
      </c>
      <c r="E433" s="28" t="s">
        <v>1623</v>
      </c>
    </row>
    <row r="434" spans="1:5" ht="12.75">
      <c r="A434" s="31" t="s">
        <v>50</v>
      </c>
      <c r="E434" s="30" t="s">
        <v>1571</v>
      </c>
    </row>
    <row r="435" spans="1:16" ht="12.75">
      <c r="A435" s="17" t="s">
        <v>44</v>
      </c>
      <c r="B435" s="21" t="s">
        <v>516</v>
      </c>
      <c r="C435" s="21" t="s">
        <v>1196</v>
      </c>
      <c r="D435" s="17" t="s">
        <v>23</v>
      </c>
      <c r="E435" s="22" t="s">
        <v>1197</v>
      </c>
      <c r="F435" s="23" t="s">
        <v>134</v>
      </c>
      <c r="G435" s="24">
        <v>14.79</v>
      </c>
      <c r="H435" s="25">
        <v>0</v>
      </c>
      <c r="I435" s="26">
        <f>ROUND(ROUND(H435,2)*ROUND(G435,3),2)</f>
        <v>0</v>
      </c>
      <c r="O435">
        <f>(I435*21)/100</f>
        <v>0</v>
      </c>
      <c r="P435" t="s">
        <v>22</v>
      </c>
    </row>
    <row r="436" spans="1:5" ht="38.25">
      <c r="A436" s="27" t="s">
        <v>48</v>
      </c>
      <c r="E436" s="28" t="s">
        <v>1198</v>
      </c>
    </row>
    <row r="437" spans="1:5" ht="12.75">
      <c r="A437" s="31" t="s">
        <v>50</v>
      </c>
      <c r="E437" s="30" t="s">
        <v>1624</v>
      </c>
    </row>
    <row r="438" spans="1:16" ht="25.5">
      <c r="A438" s="17" t="s">
        <v>44</v>
      </c>
      <c r="B438" s="21" t="s">
        <v>521</v>
      </c>
      <c r="C438" s="21" t="s">
        <v>1205</v>
      </c>
      <c r="D438" s="17" t="s">
        <v>23</v>
      </c>
      <c r="E438" s="22" t="s">
        <v>1206</v>
      </c>
      <c r="F438" s="23" t="s">
        <v>156</v>
      </c>
      <c r="G438" s="24">
        <v>0.042</v>
      </c>
      <c r="H438" s="25">
        <v>0</v>
      </c>
      <c r="I438" s="26">
        <f>ROUND(ROUND(H438,2)*ROUND(G438,3),2)</f>
        <v>0</v>
      </c>
      <c r="O438">
        <f>(I438*21)/100</f>
        <v>0</v>
      </c>
      <c r="P438" t="s">
        <v>22</v>
      </c>
    </row>
    <row r="439" spans="1:5" ht="63.75">
      <c r="A439" s="27" t="s">
        <v>48</v>
      </c>
      <c r="E439" s="28" t="s">
        <v>1207</v>
      </c>
    </row>
    <row r="440" spans="1:5" ht="12.75">
      <c r="A440" s="31" t="s">
        <v>50</v>
      </c>
      <c r="E440" s="30" t="s">
        <v>1625</v>
      </c>
    </row>
    <row r="441" spans="1:16" ht="12.75">
      <c r="A441" s="17" t="s">
        <v>44</v>
      </c>
      <c r="B441" s="21" t="s">
        <v>525</v>
      </c>
      <c r="C441" s="21" t="s">
        <v>1210</v>
      </c>
      <c r="D441" s="17" t="s">
        <v>23</v>
      </c>
      <c r="E441" s="22" t="s">
        <v>1211</v>
      </c>
      <c r="F441" s="23" t="s">
        <v>156</v>
      </c>
      <c r="G441" s="24">
        <v>1</v>
      </c>
      <c r="H441" s="25">
        <v>0</v>
      </c>
      <c r="I441" s="26">
        <f>ROUND(ROUND(H441,2)*ROUND(G441,3),2)</f>
        <v>0</v>
      </c>
      <c r="O441">
        <f>(I441*21)/100</f>
        <v>0</v>
      </c>
      <c r="P441" t="s">
        <v>22</v>
      </c>
    </row>
    <row r="442" spans="1:5" ht="38.25">
      <c r="A442" s="27" t="s">
        <v>48</v>
      </c>
      <c r="E442" s="28" t="s">
        <v>1626</v>
      </c>
    </row>
    <row r="443" spans="1:5" ht="12.75">
      <c r="A443" s="31" t="s">
        <v>50</v>
      </c>
      <c r="E443" s="30" t="s">
        <v>23</v>
      </c>
    </row>
    <row r="444" spans="1:16" ht="12.75">
      <c r="A444" s="17" t="s">
        <v>44</v>
      </c>
      <c r="B444" s="21" t="s">
        <v>529</v>
      </c>
      <c r="C444" s="21" t="s">
        <v>1214</v>
      </c>
      <c r="D444" s="17" t="s">
        <v>23</v>
      </c>
      <c r="E444" s="22" t="s">
        <v>1215</v>
      </c>
      <c r="F444" s="23" t="s">
        <v>96</v>
      </c>
      <c r="G444" s="24">
        <v>18.09</v>
      </c>
      <c r="H444" s="25">
        <v>0</v>
      </c>
      <c r="I444" s="26">
        <f>ROUND(ROUND(H444,2)*ROUND(G444,3),2)</f>
        <v>0</v>
      </c>
      <c r="O444">
        <f>(I444*21)/100</f>
        <v>0</v>
      </c>
      <c r="P444" t="s">
        <v>22</v>
      </c>
    </row>
    <row r="445" spans="1:5" ht="38.25">
      <c r="A445" s="27" t="s">
        <v>48</v>
      </c>
      <c r="E445" s="28" t="s">
        <v>1627</v>
      </c>
    </row>
    <row r="446" spans="1:5" ht="12.75">
      <c r="A446" s="31" t="s">
        <v>50</v>
      </c>
      <c r="E446" s="30" t="s">
        <v>1628</v>
      </c>
    </row>
    <row r="447" spans="1:16" ht="12.75">
      <c r="A447" s="17" t="s">
        <v>44</v>
      </c>
      <c r="B447" s="21" t="s">
        <v>536</v>
      </c>
      <c r="C447" s="21" t="s">
        <v>1219</v>
      </c>
      <c r="D447" s="17" t="s">
        <v>23</v>
      </c>
      <c r="E447" s="22" t="s">
        <v>1220</v>
      </c>
      <c r="F447" s="23" t="s">
        <v>134</v>
      </c>
      <c r="G447" s="24">
        <v>1</v>
      </c>
      <c r="H447" s="25">
        <v>0</v>
      </c>
      <c r="I447" s="26">
        <f>ROUND(ROUND(H447,2)*ROUND(G447,3),2)</f>
        <v>0</v>
      </c>
      <c r="O447">
        <f>(I447*21)/100</f>
        <v>0</v>
      </c>
      <c r="P447" t="s">
        <v>22</v>
      </c>
    </row>
    <row r="448" spans="1:5" ht="25.5">
      <c r="A448" s="27" t="s">
        <v>48</v>
      </c>
      <c r="E448" s="28" t="s">
        <v>1221</v>
      </c>
    </row>
    <row r="449" spans="1:5" ht="12.75">
      <c r="A449" s="31" t="s">
        <v>50</v>
      </c>
      <c r="E449" s="30" t="s">
        <v>23</v>
      </c>
    </row>
    <row r="450" spans="1:16" ht="12.75">
      <c r="A450" s="17" t="s">
        <v>44</v>
      </c>
      <c r="B450" s="21" t="s">
        <v>540</v>
      </c>
      <c r="C450" s="21" t="s">
        <v>1223</v>
      </c>
      <c r="D450" s="17" t="s">
        <v>23</v>
      </c>
      <c r="E450" s="22" t="s">
        <v>1224</v>
      </c>
      <c r="F450" s="23" t="s">
        <v>134</v>
      </c>
      <c r="G450" s="24">
        <v>18</v>
      </c>
      <c r="H450" s="25">
        <v>0</v>
      </c>
      <c r="I450" s="26">
        <f>ROUND(ROUND(H450,2)*ROUND(G450,3),2)</f>
        <v>0</v>
      </c>
      <c r="O450">
        <f>(I450*21)/100</f>
        <v>0</v>
      </c>
      <c r="P450" t="s">
        <v>22</v>
      </c>
    </row>
    <row r="451" spans="1:5" ht="38.25">
      <c r="A451" s="27" t="s">
        <v>48</v>
      </c>
      <c r="E451" s="28" t="s">
        <v>1629</v>
      </c>
    </row>
    <row r="452" spans="1:5" ht="12.75">
      <c r="A452" s="31" t="s">
        <v>50</v>
      </c>
      <c r="E452" s="30" t="s">
        <v>1630</v>
      </c>
    </row>
    <row r="453" spans="1:16" ht="12.75">
      <c r="A453" s="17" t="s">
        <v>44</v>
      </c>
      <c r="B453" s="21" t="s">
        <v>544</v>
      </c>
      <c r="C453" s="21" t="s">
        <v>1239</v>
      </c>
      <c r="D453" s="17" t="s">
        <v>23</v>
      </c>
      <c r="E453" s="22" t="s">
        <v>1240</v>
      </c>
      <c r="F453" s="23" t="s">
        <v>156</v>
      </c>
      <c r="G453" s="24">
        <v>0.072</v>
      </c>
      <c r="H453" s="25">
        <v>0</v>
      </c>
      <c r="I453" s="26">
        <f>ROUND(ROUND(H453,2)*ROUND(G453,3),2)</f>
        <v>0</v>
      </c>
      <c r="O453">
        <f>(I453*21)/100</f>
        <v>0</v>
      </c>
      <c r="P453" t="s">
        <v>22</v>
      </c>
    </row>
    <row r="454" spans="1:5" ht="25.5">
      <c r="A454" s="27" t="s">
        <v>48</v>
      </c>
      <c r="E454" s="28" t="s">
        <v>1631</v>
      </c>
    </row>
    <row r="455" spans="1:5" ht="12.75">
      <c r="A455" s="31" t="s">
        <v>50</v>
      </c>
      <c r="E455" s="30" t="s">
        <v>1632</v>
      </c>
    </row>
    <row r="456" spans="1:16" ht="25.5">
      <c r="A456" s="17" t="s">
        <v>44</v>
      </c>
      <c r="B456" s="21" t="s">
        <v>552</v>
      </c>
      <c r="C456" s="21" t="s">
        <v>1254</v>
      </c>
      <c r="D456" s="17" t="s">
        <v>23</v>
      </c>
      <c r="E456" s="22" t="s">
        <v>1255</v>
      </c>
      <c r="F456" s="23" t="s">
        <v>275</v>
      </c>
      <c r="G456" s="24">
        <v>4.674</v>
      </c>
      <c r="H456" s="25">
        <v>0</v>
      </c>
      <c r="I456" s="26">
        <f>ROUND(ROUND(H456,2)*ROUND(G456,3),2)</f>
        <v>0</v>
      </c>
      <c r="O456">
        <f>(I456*21)/100</f>
        <v>0</v>
      </c>
      <c r="P456" t="s">
        <v>22</v>
      </c>
    </row>
    <row r="457" spans="1:5" ht="25.5">
      <c r="A457" s="27" t="s">
        <v>48</v>
      </c>
      <c r="E457" s="28" t="s">
        <v>1256</v>
      </c>
    </row>
    <row r="458" spans="1:5" ht="12.75">
      <c r="A458" s="31" t="s">
        <v>50</v>
      </c>
      <c r="E458" s="30" t="s">
        <v>1633</v>
      </c>
    </row>
    <row r="459" spans="1:16" ht="25.5">
      <c r="A459" s="17" t="s">
        <v>44</v>
      </c>
      <c r="B459" s="21" t="s">
        <v>558</v>
      </c>
      <c r="C459" s="21" t="s">
        <v>1263</v>
      </c>
      <c r="D459" s="17" t="s">
        <v>23</v>
      </c>
      <c r="E459" s="22" t="s">
        <v>1264</v>
      </c>
      <c r="F459" s="23" t="s">
        <v>275</v>
      </c>
      <c r="G459" s="24">
        <v>5.363</v>
      </c>
      <c r="H459" s="25">
        <v>0</v>
      </c>
      <c r="I459" s="26">
        <f>ROUND(ROUND(H459,2)*ROUND(G459,3),2)</f>
        <v>0</v>
      </c>
      <c r="O459">
        <f>(I459*21)/100</f>
        <v>0</v>
      </c>
      <c r="P459" t="s">
        <v>22</v>
      </c>
    </row>
    <row r="460" spans="1:5" ht="25.5">
      <c r="A460" s="27" t="s">
        <v>48</v>
      </c>
      <c r="E460" s="28" t="s">
        <v>1265</v>
      </c>
    </row>
    <row r="461" spans="1:5" ht="12.75">
      <c r="A461" s="31" t="s">
        <v>50</v>
      </c>
      <c r="E461" s="30" t="s">
        <v>1634</v>
      </c>
    </row>
    <row r="462" spans="1:16" ht="25.5">
      <c r="A462" s="17" t="s">
        <v>44</v>
      </c>
      <c r="B462" s="21" t="s">
        <v>564</v>
      </c>
      <c r="C462" s="21" t="s">
        <v>1268</v>
      </c>
      <c r="D462" s="17" t="s">
        <v>23</v>
      </c>
      <c r="E462" s="22" t="s">
        <v>1269</v>
      </c>
      <c r="F462" s="23" t="s">
        <v>275</v>
      </c>
      <c r="G462" s="24">
        <v>40.076</v>
      </c>
      <c r="H462" s="25">
        <v>0</v>
      </c>
      <c r="I462" s="26">
        <f>ROUND(ROUND(H462,2)*ROUND(G462,3),2)</f>
        <v>0</v>
      </c>
      <c r="O462">
        <f>(I462*21)/100</f>
        <v>0</v>
      </c>
      <c r="P462" t="s">
        <v>22</v>
      </c>
    </row>
    <row r="463" spans="1:5" ht="25.5">
      <c r="A463" s="27" t="s">
        <v>48</v>
      </c>
      <c r="E463" s="28" t="s">
        <v>276</v>
      </c>
    </row>
    <row r="464" spans="1:5" ht="12.75">
      <c r="A464" s="31" t="s">
        <v>50</v>
      </c>
      <c r="E464" s="30" t="s">
        <v>1635</v>
      </c>
    </row>
    <row r="465" spans="1:16" ht="12.75">
      <c r="A465" s="17" t="s">
        <v>44</v>
      </c>
      <c r="B465" s="21" t="s">
        <v>568</v>
      </c>
      <c r="C465" s="21" t="s">
        <v>1272</v>
      </c>
      <c r="D465" s="17" t="s">
        <v>23</v>
      </c>
      <c r="E465" s="22" t="s">
        <v>1273</v>
      </c>
      <c r="F465" s="23" t="s">
        <v>275</v>
      </c>
      <c r="G465" s="24">
        <v>3.571116</v>
      </c>
      <c r="H465" s="25">
        <v>0</v>
      </c>
      <c r="I465" s="26">
        <f>ROUND(ROUND(H465,2)*ROUND(G465,3),2)</f>
        <v>0</v>
      </c>
      <c r="O465">
        <f>(I465*21)/100</f>
        <v>0</v>
      </c>
      <c r="P465" t="s">
        <v>22</v>
      </c>
    </row>
    <row r="466" spans="1:5" ht="25.5">
      <c r="A466" s="27" t="s">
        <v>48</v>
      </c>
      <c r="E466" s="28" t="s">
        <v>1274</v>
      </c>
    </row>
    <row r="467" spans="1:5" ht="12.75">
      <c r="A467" s="31" t="s">
        <v>50</v>
      </c>
      <c r="E467" s="30" t="s">
        <v>23</v>
      </c>
    </row>
    <row r="468" spans="1:16" ht="12.75">
      <c r="A468" s="17" t="s">
        <v>44</v>
      </c>
      <c r="B468" s="21" t="s">
        <v>573</v>
      </c>
      <c r="C468" s="21" t="s">
        <v>1276</v>
      </c>
      <c r="D468" s="17" t="s">
        <v>23</v>
      </c>
      <c r="E468" s="22" t="s">
        <v>1277</v>
      </c>
      <c r="F468" s="23" t="s">
        <v>275</v>
      </c>
      <c r="G468" s="24">
        <v>50.84139</v>
      </c>
      <c r="H468" s="25">
        <v>0</v>
      </c>
      <c r="I468" s="26">
        <f>ROUND(ROUND(H468,2)*ROUND(G468,3),2)</f>
        <v>0</v>
      </c>
      <c r="O468">
        <f>(I468*21)/100</f>
        <v>0</v>
      </c>
      <c r="P468" t="s">
        <v>22</v>
      </c>
    </row>
    <row r="469" spans="1:5" ht="38.25">
      <c r="A469" s="27" t="s">
        <v>48</v>
      </c>
      <c r="E469" s="28" t="s">
        <v>1278</v>
      </c>
    </row>
    <row r="470" spans="1:5" ht="12.75">
      <c r="A470" s="29" t="s">
        <v>50</v>
      </c>
      <c r="E470" s="30" t="s">
        <v>23</v>
      </c>
    </row>
  </sheetData>
  <sheetProtection password="FC8D"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0+O8+O108+O118+O146+O162+O247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8" t="s">
        <v>14</v>
      </c>
      <c r="D3" s="35"/>
      <c r="E3" s="10" t="s">
        <v>15</v>
      </c>
      <c r="F3" s="1"/>
      <c r="G3" s="8"/>
      <c r="H3" s="7" t="s">
        <v>1636</v>
      </c>
      <c r="I3" s="32">
        <f>0+I8+I108+I118+I146+I162+I247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9" t="s">
        <v>1636</v>
      </c>
      <c r="D4" s="40"/>
      <c r="E4" s="13" t="s">
        <v>1637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1" t="s">
        <v>25</v>
      </c>
      <c r="B5" s="41" t="s">
        <v>27</v>
      </c>
      <c r="C5" s="41" t="s">
        <v>29</v>
      </c>
      <c r="D5" s="41" t="s">
        <v>30</v>
      </c>
      <c r="E5" s="41" t="s">
        <v>31</v>
      </c>
      <c r="F5" s="41" t="s">
        <v>33</v>
      </c>
      <c r="G5" s="41" t="s">
        <v>35</v>
      </c>
      <c r="H5" s="41" t="s">
        <v>37</v>
      </c>
      <c r="I5" s="41"/>
      <c r="O5" t="s">
        <v>20</v>
      </c>
      <c r="P5" t="s">
        <v>22</v>
      </c>
    </row>
    <row r="6" spans="1:9" ht="12.75" customHeight="1">
      <c r="A6" s="41"/>
      <c r="B6" s="41"/>
      <c r="C6" s="41"/>
      <c r="D6" s="41"/>
      <c r="E6" s="41"/>
      <c r="F6" s="41"/>
      <c r="G6" s="41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28</v>
      </c>
      <c r="D8" s="14"/>
      <c r="E8" s="19" t="s">
        <v>80</v>
      </c>
      <c r="F8" s="14"/>
      <c r="G8" s="14"/>
      <c r="H8" s="14"/>
      <c r="I8" s="20">
        <f>0+Q8</f>
        <v>0</v>
      </c>
      <c r="O8">
        <f>0+R8</f>
        <v>0</v>
      </c>
      <c r="Q8">
        <f>0+I9+I12+I15+I18+I21+I24+I27+I30+I33+I36+I39+I42+I45+I48+I51+I54+I57+I60+I63+I66+I69+I72+I75+I78+I81+I84+I87+I90+I93+I96+I99+I102+I105</f>
        <v>0</v>
      </c>
      <c r="R8">
        <f>0+O9+O12+O15+O18+O21+O24+O27+O30+O33+O36+O39+O42+O45+O48+O51+O54+O57+O60+O63+O66+O69+O72+O75+O78+O81+O84+O87+O90+O93+O96+O99+O102+O105</f>
        <v>0</v>
      </c>
    </row>
    <row r="9" spans="1:16" ht="12.75">
      <c r="A9" s="17" t="s">
        <v>44</v>
      </c>
      <c r="B9" s="21" t="s">
        <v>28</v>
      </c>
      <c r="C9" s="21" t="s">
        <v>109</v>
      </c>
      <c r="D9" s="17" t="s">
        <v>23</v>
      </c>
      <c r="E9" s="22" t="s">
        <v>110</v>
      </c>
      <c r="F9" s="23" t="s">
        <v>96</v>
      </c>
      <c r="G9" s="24">
        <v>7.82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51">
      <c r="A10" s="27" t="s">
        <v>48</v>
      </c>
      <c r="E10" s="28" t="s">
        <v>1638</v>
      </c>
    </row>
    <row r="11" spans="1:5" ht="12.75">
      <c r="A11" s="31" t="s">
        <v>50</v>
      </c>
      <c r="E11" s="30" t="s">
        <v>23</v>
      </c>
    </row>
    <row r="12" spans="1:16" ht="12.75">
      <c r="A12" s="17" t="s">
        <v>44</v>
      </c>
      <c r="B12" s="21" t="s">
        <v>22</v>
      </c>
      <c r="C12" s="21" t="s">
        <v>116</v>
      </c>
      <c r="D12" s="17" t="s">
        <v>231</v>
      </c>
      <c r="E12" s="22" t="s">
        <v>117</v>
      </c>
      <c r="F12" s="23" t="s">
        <v>96</v>
      </c>
      <c r="G12" s="24">
        <v>7.82</v>
      </c>
      <c r="H12" s="25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51">
      <c r="A13" s="27" t="s">
        <v>48</v>
      </c>
      <c r="E13" s="28" t="s">
        <v>1639</v>
      </c>
    </row>
    <row r="14" spans="1:5" ht="12.75">
      <c r="A14" s="31" t="s">
        <v>50</v>
      </c>
      <c r="E14" s="30" t="s">
        <v>23</v>
      </c>
    </row>
    <row r="15" spans="1:16" ht="12.75">
      <c r="A15" s="17" t="s">
        <v>44</v>
      </c>
      <c r="B15" s="21" t="s">
        <v>21</v>
      </c>
      <c r="C15" s="21" t="s">
        <v>116</v>
      </c>
      <c r="D15" s="17" t="s">
        <v>236</v>
      </c>
      <c r="E15" s="22" t="s">
        <v>117</v>
      </c>
      <c r="F15" s="23" t="s">
        <v>96</v>
      </c>
      <c r="G15" s="24">
        <v>2.88</v>
      </c>
      <c r="H15" s="25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51">
      <c r="A16" s="27" t="s">
        <v>48</v>
      </c>
      <c r="E16" s="28" t="s">
        <v>1640</v>
      </c>
    </row>
    <row r="17" spans="1:5" ht="12.75">
      <c r="A17" s="31" t="s">
        <v>50</v>
      </c>
      <c r="E17" s="30" t="s">
        <v>23</v>
      </c>
    </row>
    <row r="18" spans="1:16" ht="12.75">
      <c r="A18" s="17" t="s">
        <v>44</v>
      </c>
      <c r="B18" s="21" t="s">
        <v>32</v>
      </c>
      <c r="C18" s="21" t="s">
        <v>1499</v>
      </c>
      <c r="D18" s="17" t="s">
        <v>23</v>
      </c>
      <c r="E18" s="22" t="s">
        <v>1500</v>
      </c>
      <c r="F18" s="23" t="s">
        <v>96</v>
      </c>
      <c r="G18" s="24">
        <v>2.88</v>
      </c>
      <c r="H18" s="25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51">
      <c r="A19" s="27" t="s">
        <v>48</v>
      </c>
      <c r="E19" s="28" t="s">
        <v>1641</v>
      </c>
    </row>
    <row r="20" spans="1:5" ht="12.75">
      <c r="A20" s="31" t="s">
        <v>50</v>
      </c>
      <c r="E20" s="30" t="s">
        <v>23</v>
      </c>
    </row>
    <row r="21" spans="1:16" ht="12.75">
      <c r="A21" s="17" t="s">
        <v>44</v>
      </c>
      <c r="B21" s="21" t="s">
        <v>34</v>
      </c>
      <c r="C21" s="21" t="s">
        <v>122</v>
      </c>
      <c r="D21" s="17" t="s">
        <v>23</v>
      </c>
      <c r="E21" s="22" t="s">
        <v>123</v>
      </c>
      <c r="F21" s="23" t="s">
        <v>96</v>
      </c>
      <c r="G21" s="24">
        <v>7.82</v>
      </c>
      <c r="H21" s="25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51">
      <c r="A22" s="27" t="s">
        <v>48</v>
      </c>
      <c r="E22" s="28" t="s">
        <v>1642</v>
      </c>
    </row>
    <row r="23" spans="1:5" ht="12.75">
      <c r="A23" s="31" t="s">
        <v>50</v>
      </c>
      <c r="E23" s="30" t="s">
        <v>23</v>
      </c>
    </row>
    <row r="24" spans="1:16" ht="12.75">
      <c r="A24" s="17" t="s">
        <v>44</v>
      </c>
      <c r="B24" s="21" t="s">
        <v>36</v>
      </c>
      <c r="C24" s="21" t="s">
        <v>125</v>
      </c>
      <c r="D24" s="17" t="s">
        <v>231</v>
      </c>
      <c r="E24" s="22" t="s">
        <v>126</v>
      </c>
      <c r="F24" s="23" t="s">
        <v>96</v>
      </c>
      <c r="G24" s="24">
        <v>7.82</v>
      </c>
      <c r="H24" s="25">
        <v>0</v>
      </c>
      <c r="I24" s="26">
        <f>ROUND(ROUND(H24,2)*ROUND(G24,3),2)</f>
        <v>0</v>
      </c>
      <c r="O24">
        <f>(I24*21)/100</f>
        <v>0</v>
      </c>
      <c r="P24" t="s">
        <v>22</v>
      </c>
    </row>
    <row r="25" spans="1:5" ht="51">
      <c r="A25" s="27" t="s">
        <v>48</v>
      </c>
      <c r="E25" s="28" t="s">
        <v>1643</v>
      </c>
    </row>
    <row r="26" spans="1:5" ht="12.75">
      <c r="A26" s="31" t="s">
        <v>50</v>
      </c>
      <c r="E26" s="30" t="s">
        <v>23</v>
      </c>
    </row>
    <row r="27" spans="1:16" ht="12.75">
      <c r="A27" s="17" t="s">
        <v>44</v>
      </c>
      <c r="B27" s="21" t="s">
        <v>62</v>
      </c>
      <c r="C27" s="21" t="s">
        <v>125</v>
      </c>
      <c r="D27" s="17" t="s">
        <v>236</v>
      </c>
      <c r="E27" s="22" t="s">
        <v>126</v>
      </c>
      <c r="F27" s="23" t="s">
        <v>96</v>
      </c>
      <c r="G27" s="24">
        <v>27.41</v>
      </c>
      <c r="H27" s="25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51">
      <c r="A28" s="27" t="s">
        <v>48</v>
      </c>
      <c r="E28" s="28" t="s">
        <v>1644</v>
      </c>
    </row>
    <row r="29" spans="1:5" ht="12.75">
      <c r="A29" s="31" t="s">
        <v>50</v>
      </c>
      <c r="E29" s="30" t="s">
        <v>23</v>
      </c>
    </row>
    <row r="30" spans="1:16" ht="12.75">
      <c r="A30" s="17" t="s">
        <v>44</v>
      </c>
      <c r="B30" s="21" t="s">
        <v>65</v>
      </c>
      <c r="C30" s="21" t="s">
        <v>137</v>
      </c>
      <c r="D30" s="17" t="s">
        <v>23</v>
      </c>
      <c r="E30" s="22" t="s">
        <v>138</v>
      </c>
      <c r="F30" s="23" t="s">
        <v>139</v>
      </c>
      <c r="G30" s="24">
        <v>10</v>
      </c>
      <c r="H30" s="25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38.25">
      <c r="A31" s="27" t="s">
        <v>48</v>
      </c>
      <c r="E31" s="28" t="s">
        <v>140</v>
      </c>
    </row>
    <row r="32" spans="1:5" ht="12.75">
      <c r="A32" s="31" t="s">
        <v>50</v>
      </c>
      <c r="E32" s="30" t="s">
        <v>23</v>
      </c>
    </row>
    <row r="33" spans="1:16" ht="12.75">
      <c r="A33" s="17" t="s">
        <v>44</v>
      </c>
      <c r="B33" s="21" t="s">
        <v>39</v>
      </c>
      <c r="C33" s="21" t="s">
        <v>141</v>
      </c>
      <c r="D33" s="17" t="s">
        <v>23</v>
      </c>
      <c r="E33" s="22" t="s">
        <v>142</v>
      </c>
      <c r="F33" s="23" t="s">
        <v>143</v>
      </c>
      <c r="G33" s="24">
        <v>5</v>
      </c>
      <c r="H33" s="25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38.25">
      <c r="A34" s="27" t="s">
        <v>48</v>
      </c>
      <c r="E34" s="28" t="s">
        <v>144</v>
      </c>
    </row>
    <row r="35" spans="1:5" ht="12.75">
      <c r="A35" s="31" t="s">
        <v>50</v>
      </c>
      <c r="E35" s="30" t="s">
        <v>23</v>
      </c>
    </row>
    <row r="36" spans="1:16" ht="12.75">
      <c r="A36" s="17" t="s">
        <v>44</v>
      </c>
      <c r="B36" s="21" t="s">
        <v>41</v>
      </c>
      <c r="C36" s="21" t="s">
        <v>145</v>
      </c>
      <c r="D36" s="17" t="s">
        <v>23</v>
      </c>
      <c r="E36" s="22" t="s">
        <v>146</v>
      </c>
      <c r="F36" s="23" t="s">
        <v>134</v>
      </c>
      <c r="G36" s="24">
        <v>1</v>
      </c>
      <c r="H36" s="25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25.5">
      <c r="A37" s="27" t="s">
        <v>48</v>
      </c>
      <c r="E37" s="28" t="s">
        <v>147</v>
      </c>
    </row>
    <row r="38" spans="1:5" ht="12.75">
      <c r="A38" s="31" t="s">
        <v>50</v>
      </c>
      <c r="E38" s="30" t="s">
        <v>1645</v>
      </c>
    </row>
    <row r="39" spans="1:16" ht="12.75">
      <c r="A39" s="17" t="s">
        <v>44</v>
      </c>
      <c r="B39" s="21" t="s">
        <v>72</v>
      </c>
      <c r="C39" s="21" t="s">
        <v>149</v>
      </c>
      <c r="D39" s="17" t="s">
        <v>23</v>
      </c>
      <c r="E39" s="22" t="s">
        <v>150</v>
      </c>
      <c r="F39" s="23" t="s">
        <v>134</v>
      </c>
      <c r="G39" s="24">
        <v>4</v>
      </c>
      <c r="H39" s="25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25.5">
      <c r="A40" s="27" t="s">
        <v>48</v>
      </c>
      <c r="E40" s="28" t="s">
        <v>151</v>
      </c>
    </row>
    <row r="41" spans="1:5" ht="12.75">
      <c r="A41" s="31" t="s">
        <v>50</v>
      </c>
      <c r="E41" s="30" t="s">
        <v>1646</v>
      </c>
    </row>
    <row r="42" spans="1:16" ht="12.75">
      <c r="A42" s="17" t="s">
        <v>44</v>
      </c>
      <c r="B42" s="21" t="s">
        <v>75</v>
      </c>
      <c r="C42" s="21" t="s">
        <v>154</v>
      </c>
      <c r="D42" s="17" t="s">
        <v>23</v>
      </c>
      <c r="E42" s="22" t="s">
        <v>155</v>
      </c>
      <c r="F42" s="23" t="s">
        <v>156</v>
      </c>
      <c r="G42" s="24">
        <v>9</v>
      </c>
      <c r="H42" s="25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25.5">
      <c r="A43" s="27" t="s">
        <v>48</v>
      </c>
      <c r="E43" s="28" t="s">
        <v>157</v>
      </c>
    </row>
    <row r="44" spans="1:5" ht="12.75">
      <c r="A44" s="31" t="s">
        <v>50</v>
      </c>
      <c r="E44" s="30" t="s">
        <v>1647</v>
      </c>
    </row>
    <row r="45" spans="1:16" ht="12.75">
      <c r="A45" s="17" t="s">
        <v>44</v>
      </c>
      <c r="B45" s="21" t="s">
        <v>78</v>
      </c>
      <c r="C45" s="21" t="s">
        <v>170</v>
      </c>
      <c r="D45" s="17" t="s">
        <v>23</v>
      </c>
      <c r="E45" s="22" t="s">
        <v>171</v>
      </c>
      <c r="F45" s="23" t="s">
        <v>156</v>
      </c>
      <c r="G45" s="24">
        <v>2.7</v>
      </c>
      <c r="H45" s="25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38.25">
      <c r="A46" s="27" t="s">
        <v>48</v>
      </c>
      <c r="E46" s="28" t="s">
        <v>1648</v>
      </c>
    </row>
    <row r="47" spans="1:5" ht="12.75">
      <c r="A47" s="31" t="s">
        <v>50</v>
      </c>
      <c r="E47" s="30" t="s">
        <v>1649</v>
      </c>
    </row>
    <row r="48" spans="1:16" ht="12.75">
      <c r="A48" s="17" t="s">
        <v>44</v>
      </c>
      <c r="B48" s="21" t="s">
        <v>81</v>
      </c>
      <c r="C48" s="21" t="s">
        <v>175</v>
      </c>
      <c r="D48" s="17" t="s">
        <v>23</v>
      </c>
      <c r="E48" s="22" t="s">
        <v>176</v>
      </c>
      <c r="F48" s="23" t="s">
        <v>156</v>
      </c>
      <c r="G48" s="24">
        <v>1.35</v>
      </c>
      <c r="H48" s="25">
        <v>0</v>
      </c>
      <c r="I48" s="26">
        <f>ROUND(ROUND(H48,2)*ROUND(G48,3),2)</f>
        <v>0</v>
      </c>
      <c r="O48">
        <f>(I48*21)/100</f>
        <v>0</v>
      </c>
      <c r="P48" t="s">
        <v>22</v>
      </c>
    </row>
    <row r="49" spans="1:5" ht="38.25">
      <c r="A49" s="27" t="s">
        <v>48</v>
      </c>
      <c r="E49" s="28" t="s">
        <v>177</v>
      </c>
    </row>
    <row r="50" spans="1:5" ht="12.75">
      <c r="A50" s="31" t="s">
        <v>50</v>
      </c>
      <c r="E50" s="30" t="s">
        <v>1650</v>
      </c>
    </row>
    <row r="51" spans="1:16" ht="12.75">
      <c r="A51" s="17" t="s">
        <v>44</v>
      </c>
      <c r="B51" s="21" t="s">
        <v>84</v>
      </c>
      <c r="C51" s="21" t="s">
        <v>185</v>
      </c>
      <c r="D51" s="17" t="s">
        <v>23</v>
      </c>
      <c r="E51" s="22" t="s">
        <v>186</v>
      </c>
      <c r="F51" s="23" t="s">
        <v>156</v>
      </c>
      <c r="G51" s="24">
        <v>1.8</v>
      </c>
      <c r="H51" s="25">
        <v>0</v>
      </c>
      <c r="I51" s="26">
        <f>ROUND(ROUND(H51,2)*ROUND(G51,3),2)</f>
        <v>0</v>
      </c>
      <c r="O51">
        <f>(I51*21)/100</f>
        <v>0</v>
      </c>
      <c r="P51" t="s">
        <v>22</v>
      </c>
    </row>
    <row r="52" spans="1:5" ht="38.25">
      <c r="A52" s="27" t="s">
        <v>48</v>
      </c>
      <c r="E52" s="28" t="s">
        <v>1651</v>
      </c>
    </row>
    <row r="53" spans="1:5" ht="12.75">
      <c r="A53" s="31" t="s">
        <v>50</v>
      </c>
      <c r="E53" s="30" t="s">
        <v>1652</v>
      </c>
    </row>
    <row r="54" spans="1:16" ht="12.75">
      <c r="A54" s="17" t="s">
        <v>44</v>
      </c>
      <c r="B54" s="21" t="s">
        <v>88</v>
      </c>
      <c r="C54" s="21" t="s">
        <v>190</v>
      </c>
      <c r="D54" s="17" t="s">
        <v>23</v>
      </c>
      <c r="E54" s="22" t="s">
        <v>191</v>
      </c>
      <c r="F54" s="23" t="s">
        <v>156</v>
      </c>
      <c r="G54" s="24">
        <v>0.9</v>
      </c>
      <c r="H54" s="25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38.25">
      <c r="A55" s="27" t="s">
        <v>48</v>
      </c>
      <c r="E55" s="28" t="s">
        <v>192</v>
      </c>
    </row>
    <row r="56" spans="1:5" ht="12.75">
      <c r="A56" s="31" t="s">
        <v>50</v>
      </c>
      <c r="E56" s="30" t="s">
        <v>1653</v>
      </c>
    </row>
    <row r="57" spans="1:16" ht="12.75">
      <c r="A57" s="17" t="s">
        <v>44</v>
      </c>
      <c r="B57" s="21" t="s">
        <v>153</v>
      </c>
      <c r="C57" s="21" t="s">
        <v>1290</v>
      </c>
      <c r="D57" s="17" t="s">
        <v>23</v>
      </c>
      <c r="E57" s="22" t="s">
        <v>1291</v>
      </c>
      <c r="F57" s="23" t="s">
        <v>156</v>
      </c>
      <c r="G57" s="24">
        <v>12.741</v>
      </c>
      <c r="H57" s="25">
        <v>0</v>
      </c>
      <c r="I57" s="26">
        <f>ROUND(ROUND(H57,2)*ROUND(G57,3),2)</f>
        <v>0</v>
      </c>
      <c r="O57">
        <f>(I57*21)/100</f>
        <v>0</v>
      </c>
      <c r="P57" t="s">
        <v>22</v>
      </c>
    </row>
    <row r="58" spans="1:5" ht="25.5">
      <c r="A58" s="27" t="s">
        <v>48</v>
      </c>
      <c r="E58" s="28" t="s">
        <v>1292</v>
      </c>
    </row>
    <row r="59" spans="1:5" ht="25.5">
      <c r="A59" s="31" t="s">
        <v>50</v>
      </c>
      <c r="E59" s="30" t="s">
        <v>1654</v>
      </c>
    </row>
    <row r="60" spans="1:16" ht="12.75">
      <c r="A60" s="17" t="s">
        <v>44</v>
      </c>
      <c r="B60" s="21" t="s">
        <v>159</v>
      </c>
      <c r="C60" s="21" t="s">
        <v>200</v>
      </c>
      <c r="D60" s="17" t="s">
        <v>23</v>
      </c>
      <c r="E60" s="22" t="s">
        <v>201</v>
      </c>
      <c r="F60" s="23" t="s">
        <v>156</v>
      </c>
      <c r="G60" s="24">
        <v>6.371</v>
      </c>
      <c r="H60" s="25">
        <v>0</v>
      </c>
      <c r="I60" s="26">
        <f>ROUND(ROUND(H60,2)*ROUND(G60,3),2)</f>
        <v>0</v>
      </c>
      <c r="O60">
        <f>(I60*21)/100</f>
        <v>0</v>
      </c>
      <c r="P60" t="s">
        <v>22</v>
      </c>
    </row>
    <row r="61" spans="1:5" ht="38.25">
      <c r="A61" s="27" t="s">
        <v>48</v>
      </c>
      <c r="E61" s="28" t="s">
        <v>202</v>
      </c>
    </row>
    <row r="62" spans="1:5" ht="12.75">
      <c r="A62" s="31" t="s">
        <v>50</v>
      </c>
      <c r="E62" s="30" t="s">
        <v>1655</v>
      </c>
    </row>
    <row r="63" spans="1:16" ht="12.75">
      <c r="A63" s="17" t="s">
        <v>44</v>
      </c>
      <c r="B63" s="21" t="s">
        <v>164</v>
      </c>
      <c r="C63" s="21" t="s">
        <v>1295</v>
      </c>
      <c r="D63" s="17" t="s">
        <v>23</v>
      </c>
      <c r="E63" s="22" t="s">
        <v>1296</v>
      </c>
      <c r="F63" s="23" t="s">
        <v>156</v>
      </c>
      <c r="G63" s="24">
        <v>8.494</v>
      </c>
      <c r="H63" s="25">
        <v>0</v>
      </c>
      <c r="I63" s="26">
        <f>ROUND(ROUND(H63,2)*ROUND(G63,3),2)</f>
        <v>0</v>
      </c>
      <c r="O63">
        <f>(I63*21)/100</f>
        <v>0</v>
      </c>
      <c r="P63" t="s">
        <v>22</v>
      </c>
    </row>
    <row r="64" spans="1:5" ht="25.5">
      <c r="A64" s="27" t="s">
        <v>48</v>
      </c>
      <c r="E64" s="28" t="s">
        <v>1297</v>
      </c>
    </row>
    <row r="65" spans="1:5" ht="25.5">
      <c r="A65" s="31" t="s">
        <v>50</v>
      </c>
      <c r="E65" s="30" t="s">
        <v>1656</v>
      </c>
    </row>
    <row r="66" spans="1:16" ht="12.75">
      <c r="A66" s="17" t="s">
        <v>44</v>
      </c>
      <c r="B66" s="21" t="s">
        <v>169</v>
      </c>
      <c r="C66" s="21" t="s">
        <v>215</v>
      </c>
      <c r="D66" s="17" t="s">
        <v>23</v>
      </c>
      <c r="E66" s="22" t="s">
        <v>216</v>
      </c>
      <c r="F66" s="23" t="s">
        <v>156</v>
      </c>
      <c r="G66" s="24">
        <v>4.247</v>
      </c>
      <c r="H66" s="25">
        <v>0</v>
      </c>
      <c r="I66" s="26">
        <f>ROUND(ROUND(H66,2)*ROUND(G66,3),2)</f>
        <v>0</v>
      </c>
      <c r="O66">
        <f>(I66*21)/100</f>
        <v>0</v>
      </c>
      <c r="P66" t="s">
        <v>22</v>
      </c>
    </row>
    <row r="67" spans="1:5" ht="38.25">
      <c r="A67" s="27" t="s">
        <v>48</v>
      </c>
      <c r="E67" s="28" t="s">
        <v>217</v>
      </c>
    </row>
    <row r="68" spans="1:5" ht="12.75">
      <c r="A68" s="31" t="s">
        <v>50</v>
      </c>
      <c r="E68" s="30" t="s">
        <v>1657</v>
      </c>
    </row>
    <row r="69" spans="1:16" ht="12.75">
      <c r="A69" s="17" t="s">
        <v>44</v>
      </c>
      <c r="B69" s="21" t="s">
        <v>174</v>
      </c>
      <c r="C69" s="21" t="s">
        <v>245</v>
      </c>
      <c r="D69" s="17" t="s">
        <v>23</v>
      </c>
      <c r="E69" s="22" t="s">
        <v>246</v>
      </c>
      <c r="F69" s="23" t="s">
        <v>96</v>
      </c>
      <c r="G69" s="24">
        <v>59.77</v>
      </c>
      <c r="H69" s="25">
        <v>0</v>
      </c>
      <c r="I69" s="26">
        <f>ROUND(ROUND(H69,2)*ROUND(G69,3),2)</f>
        <v>0</v>
      </c>
      <c r="O69">
        <f>(I69*21)/100</f>
        <v>0</v>
      </c>
      <c r="P69" t="s">
        <v>22</v>
      </c>
    </row>
    <row r="70" spans="1:5" ht="25.5">
      <c r="A70" s="27" t="s">
        <v>48</v>
      </c>
      <c r="E70" s="28" t="s">
        <v>247</v>
      </c>
    </row>
    <row r="71" spans="1:5" ht="12.75">
      <c r="A71" s="31" t="s">
        <v>50</v>
      </c>
      <c r="E71" s="30" t="s">
        <v>23</v>
      </c>
    </row>
    <row r="72" spans="1:16" ht="12.75">
      <c r="A72" s="17" t="s">
        <v>44</v>
      </c>
      <c r="B72" s="21" t="s">
        <v>179</v>
      </c>
      <c r="C72" s="21" t="s">
        <v>250</v>
      </c>
      <c r="D72" s="17" t="s">
        <v>23</v>
      </c>
      <c r="E72" s="22" t="s">
        <v>251</v>
      </c>
      <c r="F72" s="23" t="s">
        <v>96</v>
      </c>
      <c r="G72" s="24">
        <v>12</v>
      </c>
      <c r="H72" s="25">
        <v>0</v>
      </c>
      <c r="I72" s="26">
        <f>ROUND(ROUND(H72,2)*ROUND(G72,3),2)</f>
        <v>0</v>
      </c>
      <c r="O72">
        <f>(I72*21)/100</f>
        <v>0</v>
      </c>
      <c r="P72" t="s">
        <v>22</v>
      </c>
    </row>
    <row r="73" spans="1:5" ht="38.25">
      <c r="A73" s="27" t="s">
        <v>48</v>
      </c>
      <c r="E73" s="28" t="s">
        <v>1658</v>
      </c>
    </row>
    <row r="74" spans="1:5" ht="12.75">
      <c r="A74" s="31" t="s">
        <v>50</v>
      </c>
      <c r="E74" s="30" t="s">
        <v>1659</v>
      </c>
    </row>
    <row r="75" spans="1:16" ht="12.75">
      <c r="A75" s="17" t="s">
        <v>44</v>
      </c>
      <c r="B75" s="21" t="s">
        <v>184</v>
      </c>
      <c r="C75" s="21" t="s">
        <v>255</v>
      </c>
      <c r="D75" s="17" t="s">
        <v>23</v>
      </c>
      <c r="E75" s="22" t="s">
        <v>256</v>
      </c>
      <c r="F75" s="23" t="s">
        <v>96</v>
      </c>
      <c r="G75" s="24">
        <v>59.77</v>
      </c>
      <c r="H75" s="25">
        <v>0</v>
      </c>
      <c r="I75" s="26">
        <f>ROUND(ROUND(H75,2)*ROUND(G75,3),2)</f>
        <v>0</v>
      </c>
      <c r="O75">
        <f>(I75*21)/100</f>
        <v>0</v>
      </c>
      <c r="P75" t="s">
        <v>22</v>
      </c>
    </row>
    <row r="76" spans="1:5" ht="25.5">
      <c r="A76" s="27" t="s">
        <v>48</v>
      </c>
      <c r="E76" s="28" t="s">
        <v>257</v>
      </c>
    </row>
    <row r="77" spans="1:5" ht="12.75">
      <c r="A77" s="31" t="s">
        <v>50</v>
      </c>
      <c r="E77" s="30" t="s">
        <v>23</v>
      </c>
    </row>
    <row r="78" spans="1:16" ht="12.75">
      <c r="A78" s="17" t="s">
        <v>44</v>
      </c>
      <c r="B78" s="21" t="s">
        <v>189</v>
      </c>
      <c r="C78" s="21" t="s">
        <v>259</v>
      </c>
      <c r="D78" s="17" t="s">
        <v>23</v>
      </c>
      <c r="E78" s="22" t="s">
        <v>260</v>
      </c>
      <c r="F78" s="23" t="s">
        <v>96</v>
      </c>
      <c r="G78" s="24">
        <v>12</v>
      </c>
      <c r="H78" s="25">
        <v>0</v>
      </c>
      <c r="I78" s="26">
        <f>ROUND(ROUND(H78,2)*ROUND(G78,3),2)</f>
        <v>0</v>
      </c>
      <c r="O78">
        <f>(I78*21)/100</f>
        <v>0</v>
      </c>
      <c r="P78" t="s">
        <v>22</v>
      </c>
    </row>
    <row r="79" spans="1:5" ht="38.25">
      <c r="A79" s="27" t="s">
        <v>48</v>
      </c>
      <c r="E79" s="28" t="s">
        <v>1660</v>
      </c>
    </row>
    <row r="80" spans="1:5" ht="12.75">
      <c r="A80" s="31" t="s">
        <v>50</v>
      </c>
      <c r="E80" s="30" t="s">
        <v>1659</v>
      </c>
    </row>
    <row r="81" spans="1:16" ht="12.75">
      <c r="A81" s="17" t="s">
        <v>44</v>
      </c>
      <c r="B81" s="21" t="s">
        <v>194</v>
      </c>
      <c r="C81" s="21" t="s">
        <v>263</v>
      </c>
      <c r="D81" s="17" t="s">
        <v>23</v>
      </c>
      <c r="E81" s="22" t="s">
        <v>264</v>
      </c>
      <c r="F81" s="23" t="s">
        <v>156</v>
      </c>
      <c r="G81" s="24">
        <v>25.735</v>
      </c>
      <c r="H81" s="25">
        <v>0</v>
      </c>
      <c r="I81" s="26">
        <f>ROUND(ROUND(H81,2)*ROUND(G81,3),2)</f>
        <v>0</v>
      </c>
      <c r="O81">
        <f>(I81*21)/100</f>
        <v>0</v>
      </c>
      <c r="P81" t="s">
        <v>22</v>
      </c>
    </row>
    <row r="82" spans="1:5" ht="25.5">
      <c r="A82" s="27" t="s">
        <v>48</v>
      </c>
      <c r="E82" s="28" t="s">
        <v>265</v>
      </c>
    </row>
    <row r="83" spans="1:5" ht="12.75">
      <c r="A83" s="31" t="s">
        <v>50</v>
      </c>
      <c r="E83" s="30" t="s">
        <v>1661</v>
      </c>
    </row>
    <row r="84" spans="1:16" ht="12.75">
      <c r="A84" s="17" t="s">
        <v>44</v>
      </c>
      <c r="B84" s="21" t="s">
        <v>199</v>
      </c>
      <c r="C84" s="21" t="s">
        <v>268</v>
      </c>
      <c r="D84" s="17" t="s">
        <v>23</v>
      </c>
      <c r="E84" s="22" t="s">
        <v>269</v>
      </c>
      <c r="F84" s="23" t="s">
        <v>156</v>
      </c>
      <c r="G84" s="24">
        <v>27.549</v>
      </c>
      <c r="H84" s="25">
        <v>0</v>
      </c>
      <c r="I84" s="26">
        <f>ROUND(ROUND(H84,2)*ROUND(G84,3),2)</f>
        <v>0</v>
      </c>
      <c r="O84">
        <f>(I84*21)/100</f>
        <v>0</v>
      </c>
      <c r="P84" t="s">
        <v>22</v>
      </c>
    </row>
    <row r="85" spans="1:5" ht="51">
      <c r="A85" s="27" t="s">
        <v>48</v>
      </c>
      <c r="E85" s="28" t="s">
        <v>270</v>
      </c>
    </row>
    <row r="86" spans="1:5" ht="38.25">
      <c r="A86" s="31" t="s">
        <v>50</v>
      </c>
      <c r="E86" s="30" t="s">
        <v>1662</v>
      </c>
    </row>
    <row r="87" spans="1:16" ht="12.75">
      <c r="A87" s="17" t="s">
        <v>44</v>
      </c>
      <c r="B87" s="21" t="s">
        <v>204</v>
      </c>
      <c r="C87" s="21" t="s">
        <v>273</v>
      </c>
      <c r="D87" s="17" t="s">
        <v>23</v>
      </c>
      <c r="E87" s="22" t="s">
        <v>274</v>
      </c>
      <c r="F87" s="23" t="s">
        <v>275</v>
      </c>
      <c r="G87" s="24">
        <v>40.956</v>
      </c>
      <c r="H87" s="25">
        <v>0</v>
      </c>
      <c r="I87" s="26">
        <f>ROUND(ROUND(H87,2)*ROUND(G87,3),2)</f>
        <v>0</v>
      </c>
      <c r="O87">
        <f>(I87*21)/100</f>
        <v>0</v>
      </c>
      <c r="P87" t="s">
        <v>22</v>
      </c>
    </row>
    <row r="88" spans="1:5" ht="25.5">
      <c r="A88" s="27" t="s">
        <v>48</v>
      </c>
      <c r="E88" s="28" t="s">
        <v>276</v>
      </c>
    </row>
    <row r="89" spans="1:5" ht="12.75">
      <c r="A89" s="31" t="s">
        <v>50</v>
      </c>
      <c r="E89" s="30" t="s">
        <v>1663</v>
      </c>
    </row>
    <row r="90" spans="1:16" ht="12.75">
      <c r="A90" s="17" t="s">
        <v>44</v>
      </c>
      <c r="B90" s="21" t="s">
        <v>209</v>
      </c>
      <c r="C90" s="21" t="s">
        <v>279</v>
      </c>
      <c r="D90" s="17" t="s">
        <v>231</v>
      </c>
      <c r="E90" s="22" t="s">
        <v>280</v>
      </c>
      <c r="F90" s="23" t="s">
        <v>156</v>
      </c>
      <c r="G90" s="24">
        <v>13.646</v>
      </c>
      <c r="H90" s="25">
        <v>0</v>
      </c>
      <c r="I90" s="26">
        <f>ROUND(ROUND(H90,2)*ROUND(G90,3),2)</f>
        <v>0</v>
      </c>
      <c r="O90">
        <f>(I90*21)/100</f>
        <v>0</v>
      </c>
      <c r="P90" t="s">
        <v>22</v>
      </c>
    </row>
    <row r="91" spans="1:5" ht="38.25">
      <c r="A91" s="27" t="s">
        <v>48</v>
      </c>
      <c r="E91" s="28" t="s">
        <v>281</v>
      </c>
    </row>
    <row r="92" spans="1:5" ht="38.25">
      <c r="A92" s="31" t="s">
        <v>50</v>
      </c>
      <c r="E92" s="30" t="s">
        <v>1664</v>
      </c>
    </row>
    <row r="93" spans="1:16" ht="12.75">
      <c r="A93" s="17" t="s">
        <v>283</v>
      </c>
      <c r="B93" s="21" t="s">
        <v>209</v>
      </c>
      <c r="C93" s="21" t="s">
        <v>284</v>
      </c>
      <c r="D93" s="17" t="s">
        <v>23</v>
      </c>
      <c r="E93" s="22" t="s">
        <v>285</v>
      </c>
      <c r="F93" s="23" t="s">
        <v>275</v>
      </c>
      <c r="G93" s="24">
        <v>25.245</v>
      </c>
      <c r="H93" s="25">
        <v>0</v>
      </c>
      <c r="I93" s="26">
        <f>ROUND(ROUND(H93,2)*ROUND(G93,3),2)</f>
        <v>0</v>
      </c>
      <c r="O93">
        <f>(I93*21)/100</f>
        <v>0</v>
      </c>
      <c r="P93" t="s">
        <v>22</v>
      </c>
    </row>
    <row r="94" spans="1:5" ht="12.75">
      <c r="A94" s="27" t="s">
        <v>48</v>
      </c>
      <c r="E94" s="28" t="s">
        <v>286</v>
      </c>
    </row>
    <row r="95" spans="1:5" ht="12.75">
      <c r="A95" s="31" t="s">
        <v>50</v>
      </c>
      <c r="E95" s="30" t="s">
        <v>1665</v>
      </c>
    </row>
    <row r="96" spans="1:16" ht="12.75">
      <c r="A96" s="17" t="s">
        <v>44</v>
      </c>
      <c r="B96" s="21" t="s">
        <v>214</v>
      </c>
      <c r="C96" s="21" t="s">
        <v>279</v>
      </c>
      <c r="D96" s="17" t="s">
        <v>236</v>
      </c>
      <c r="E96" s="22" t="s">
        <v>280</v>
      </c>
      <c r="F96" s="23" t="s">
        <v>156</v>
      </c>
      <c r="G96" s="24">
        <v>5.257</v>
      </c>
      <c r="H96" s="25">
        <v>0</v>
      </c>
      <c r="I96" s="26">
        <f>ROUND(ROUND(H96,2)*ROUND(G96,3),2)</f>
        <v>0</v>
      </c>
      <c r="O96">
        <f>(I96*21)/100</f>
        <v>0</v>
      </c>
      <c r="P96" t="s">
        <v>22</v>
      </c>
    </row>
    <row r="97" spans="1:5" ht="38.25">
      <c r="A97" s="27" t="s">
        <v>48</v>
      </c>
      <c r="E97" s="28" t="s">
        <v>289</v>
      </c>
    </row>
    <row r="98" spans="1:5" ht="76.5">
      <c r="A98" s="31" t="s">
        <v>50</v>
      </c>
      <c r="E98" s="30" t="s">
        <v>1666</v>
      </c>
    </row>
    <row r="99" spans="1:16" ht="12.75">
      <c r="A99" s="17" t="s">
        <v>44</v>
      </c>
      <c r="B99" s="21" t="s">
        <v>219</v>
      </c>
      <c r="C99" s="21" t="s">
        <v>300</v>
      </c>
      <c r="D99" s="17" t="s">
        <v>23</v>
      </c>
      <c r="E99" s="22" t="s">
        <v>301</v>
      </c>
      <c r="F99" s="23" t="s">
        <v>156</v>
      </c>
      <c r="G99" s="24">
        <v>4.817</v>
      </c>
      <c r="H99" s="25">
        <v>0</v>
      </c>
      <c r="I99" s="26">
        <f>ROUND(ROUND(H99,2)*ROUND(G99,3),2)</f>
        <v>0</v>
      </c>
      <c r="O99">
        <f>(I99*21)/100</f>
        <v>0</v>
      </c>
      <c r="P99" t="s">
        <v>22</v>
      </c>
    </row>
    <row r="100" spans="1:5" ht="38.25">
      <c r="A100" s="27" t="s">
        <v>48</v>
      </c>
      <c r="E100" s="28" t="s">
        <v>302</v>
      </c>
    </row>
    <row r="101" spans="1:5" ht="25.5">
      <c r="A101" s="31" t="s">
        <v>50</v>
      </c>
      <c r="E101" s="30" t="s">
        <v>1667</v>
      </c>
    </row>
    <row r="102" spans="1:16" ht="12.75">
      <c r="A102" s="17" t="s">
        <v>283</v>
      </c>
      <c r="B102" s="21" t="s">
        <v>219</v>
      </c>
      <c r="C102" s="21" t="s">
        <v>304</v>
      </c>
      <c r="D102" s="17" t="s">
        <v>23</v>
      </c>
      <c r="E102" s="22" t="s">
        <v>305</v>
      </c>
      <c r="F102" s="23" t="s">
        <v>275</v>
      </c>
      <c r="G102" s="24">
        <v>9.995</v>
      </c>
      <c r="H102" s="25">
        <v>0</v>
      </c>
      <c r="I102" s="26">
        <f>ROUND(ROUND(H102,2)*ROUND(G102,3),2)</f>
        <v>0</v>
      </c>
      <c r="O102">
        <f>(I102*21)/100</f>
        <v>0</v>
      </c>
      <c r="P102" t="s">
        <v>22</v>
      </c>
    </row>
    <row r="103" spans="1:5" ht="12.75">
      <c r="A103" s="27" t="s">
        <v>48</v>
      </c>
      <c r="E103" s="28" t="s">
        <v>306</v>
      </c>
    </row>
    <row r="104" spans="1:5" ht="12.75">
      <c r="A104" s="31" t="s">
        <v>50</v>
      </c>
      <c r="E104" s="30" t="s">
        <v>1668</v>
      </c>
    </row>
    <row r="105" spans="1:16" ht="12.75">
      <c r="A105" s="17" t="s">
        <v>44</v>
      </c>
      <c r="B105" s="21" t="s">
        <v>224</v>
      </c>
      <c r="C105" s="21" t="s">
        <v>322</v>
      </c>
      <c r="D105" s="17" t="s">
        <v>23</v>
      </c>
      <c r="E105" s="22" t="s">
        <v>323</v>
      </c>
      <c r="F105" s="23" t="s">
        <v>156</v>
      </c>
      <c r="G105" s="24">
        <v>20.478</v>
      </c>
      <c r="H105" s="25">
        <v>0</v>
      </c>
      <c r="I105" s="26">
        <f>ROUND(ROUND(H105,2)*ROUND(G105,3),2)</f>
        <v>0</v>
      </c>
      <c r="O105">
        <f>(I105*21)/100</f>
        <v>0</v>
      </c>
      <c r="P105" t="s">
        <v>22</v>
      </c>
    </row>
    <row r="106" spans="1:5" ht="51">
      <c r="A106" s="27" t="s">
        <v>48</v>
      </c>
      <c r="E106" s="28" t="s">
        <v>324</v>
      </c>
    </row>
    <row r="107" spans="1:5" ht="12.75">
      <c r="A107" s="29" t="s">
        <v>50</v>
      </c>
      <c r="E107" s="30" t="s">
        <v>1669</v>
      </c>
    </row>
    <row r="108" spans="1:18" ht="12.75" customHeight="1">
      <c r="A108" s="5" t="s">
        <v>42</v>
      </c>
      <c r="B108" s="5"/>
      <c r="C108" s="33" t="s">
        <v>32</v>
      </c>
      <c r="D108" s="5"/>
      <c r="E108" s="19" t="s">
        <v>366</v>
      </c>
      <c r="F108" s="5"/>
      <c r="G108" s="5"/>
      <c r="H108" s="5"/>
      <c r="I108" s="34">
        <f>0+Q108</f>
        <v>0</v>
      </c>
      <c r="O108">
        <f>0+R108</f>
        <v>0</v>
      </c>
      <c r="Q108">
        <f>0+I109+I112+I115</f>
        <v>0</v>
      </c>
      <c r="R108">
        <f>0+O109+O112+O115</f>
        <v>0</v>
      </c>
    </row>
    <row r="109" spans="1:16" ht="12.75">
      <c r="A109" s="17" t="s">
        <v>44</v>
      </c>
      <c r="B109" s="21" t="s">
        <v>229</v>
      </c>
      <c r="C109" s="21" t="s">
        <v>382</v>
      </c>
      <c r="D109" s="17" t="s">
        <v>23</v>
      </c>
      <c r="E109" s="22" t="s">
        <v>383</v>
      </c>
      <c r="F109" s="23" t="s">
        <v>156</v>
      </c>
      <c r="G109" s="24">
        <v>1.061</v>
      </c>
      <c r="H109" s="25">
        <v>0</v>
      </c>
      <c r="I109" s="26">
        <f>ROUND(ROUND(H109,2)*ROUND(G109,3),2)</f>
        <v>0</v>
      </c>
      <c r="O109">
        <f>(I109*21)/100</f>
        <v>0</v>
      </c>
      <c r="P109" t="s">
        <v>22</v>
      </c>
    </row>
    <row r="110" spans="1:5" ht="38.25">
      <c r="A110" s="27" t="s">
        <v>48</v>
      </c>
      <c r="E110" s="28" t="s">
        <v>384</v>
      </c>
    </row>
    <row r="111" spans="1:5" ht="12.75">
      <c r="A111" s="31" t="s">
        <v>50</v>
      </c>
      <c r="E111" s="30" t="s">
        <v>1670</v>
      </c>
    </row>
    <row r="112" spans="1:16" ht="12.75">
      <c r="A112" s="17" t="s">
        <v>44</v>
      </c>
      <c r="B112" s="21" t="s">
        <v>235</v>
      </c>
      <c r="C112" s="21" t="s">
        <v>387</v>
      </c>
      <c r="D112" s="17" t="s">
        <v>23</v>
      </c>
      <c r="E112" s="22" t="s">
        <v>388</v>
      </c>
      <c r="F112" s="23" t="s">
        <v>156</v>
      </c>
      <c r="G112" s="24">
        <v>0.6</v>
      </c>
      <c r="H112" s="25">
        <v>0</v>
      </c>
      <c r="I112" s="26">
        <f>ROUND(ROUND(H112,2)*ROUND(G112,3),2)</f>
        <v>0</v>
      </c>
      <c r="O112">
        <f>(I112*21)/100</f>
        <v>0</v>
      </c>
      <c r="P112" t="s">
        <v>22</v>
      </c>
    </row>
    <row r="113" spans="1:5" ht="38.25">
      <c r="A113" s="27" t="s">
        <v>48</v>
      </c>
      <c r="E113" s="28" t="s">
        <v>389</v>
      </c>
    </row>
    <row r="114" spans="1:5" ht="12.75">
      <c r="A114" s="31" t="s">
        <v>50</v>
      </c>
      <c r="E114" s="30" t="s">
        <v>23</v>
      </c>
    </row>
    <row r="115" spans="1:16" ht="12.75">
      <c r="A115" s="17" t="s">
        <v>44</v>
      </c>
      <c r="B115" s="21" t="s">
        <v>239</v>
      </c>
      <c r="C115" s="21" t="s">
        <v>397</v>
      </c>
      <c r="D115" s="17" t="s">
        <v>23</v>
      </c>
      <c r="E115" s="22" t="s">
        <v>398</v>
      </c>
      <c r="F115" s="23" t="s">
        <v>96</v>
      </c>
      <c r="G115" s="24">
        <v>1.584</v>
      </c>
      <c r="H115" s="25">
        <v>0</v>
      </c>
      <c r="I115" s="26">
        <f>ROUND(ROUND(H115,2)*ROUND(G115,3),2)</f>
        <v>0</v>
      </c>
      <c r="O115">
        <f>(I115*21)/100</f>
        <v>0</v>
      </c>
      <c r="P115" t="s">
        <v>22</v>
      </c>
    </row>
    <row r="116" spans="1:5" ht="51">
      <c r="A116" s="27" t="s">
        <v>48</v>
      </c>
      <c r="E116" s="28" t="s">
        <v>399</v>
      </c>
    </row>
    <row r="117" spans="1:5" ht="12.75">
      <c r="A117" s="29" t="s">
        <v>50</v>
      </c>
      <c r="E117" s="30" t="s">
        <v>1671</v>
      </c>
    </row>
    <row r="118" spans="1:18" ht="12.75" customHeight="1">
      <c r="A118" s="5" t="s">
        <v>42</v>
      </c>
      <c r="B118" s="5"/>
      <c r="C118" s="33" t="s">
        <v>34</v>
      </c>
      <c r="D118" s="5"/>
      <c r="E118" s="19" t="s">
        <v>405</v>
      </c>
      <c r="F118" s="5"/>
      <c r="G118" s="5"/>
      <c r="H118" s="5"/>
      <c r="I118" s="34">
        <f>0+Q118</f>
        <v>0</v>
      </c>
      <c r="O118">
        <f>0+R118</f>
        <v>0</v>
      </c>
      <c r="Q118">
        <f>0+I119+I122+I125+I128+I131+I134+I137+I140+I143</f>
        <v>0</v>
      </c>
      <c r="R118">
        <f>0+O119+O122+O125+O128+O131+O134+O137+O140+O143</f>
        <v>0</v>
      </c>
    </row>
    <row r="119" spans="1:16" ht="12.75">
      <c r="A119" s="17" t="s">
        <v>44</v>
      </c>
      <c r="B119" s="21" t="s">
        <v>244</v>
      </c>
      <c r="C119" s="21" t="s">
        <v>411</v>
      </c>
      <c r="D119" s="17" t="s">
        <v>23</v>
      </c>
      <c r="E119" s="22" t="s">
        <v>412</v>
      </c>
      <c r="F119" s="23" t="s">
        <v>96</v>
      </c>
      <c r="G119" s="24">
        <v>7.82</v>
      </c>
      <c r="H119" s="25">
        <v>0</v>
      </c>
      <c r="I119" s="26">
        <f>ROUND(ROUND(H119,2)*ROUND(G119,3),2)</f>
        <v>0</v>
      </c>
      <c r="O119">
        <f>(I119*21)/100</f>
        <v>0</v>
      </c>
      <c r="P119" t="s">
        <v>22</v>
      </c>
    </row>
    <row r="120" spans="1:5" ht="38.25">
      <c r="A120" s="27" t="s">
        <v>48</v>
      </c>
      <c r="E120" s="28" t="s">
        <v>413</v>
      </c>
    </row>
    <row r="121" spans="1:5" ht="12.75">
      <c r="A121" s="31" t="s">
        <v>50</v>
      </c>
      <c r="E121" s="30" t="s">
        <v>23</v>
      </c>
    </row>
    <row r="122" spans="1:16" ht="12.75">
      <c r="A122" s="17" t="s">
        <v>44</v>
      </c>
      <c r="B122" s="21" t="s">
        <v>249</v>
      </c>
      <c r="C122" s="21" t="s">
        <v>415</v>
      </c>
      <c r="D122" s="17" t="s">
        <v>23</v>
      </c>
      <c r="E122" s="22" t="s">
        <v>416</v>
      </c>
      <c r="F122" s="23" t="s">
        <v>96</v>
      </c>
      <c r="G122" s="24">
        <v>7.82</v>
      </c>
      <c r="H122" s="25">
        <v>0</v>
      </c>
      <c r="I122" s="26">
        <f>ROUND(ROUND(H122,2)*ROUND(G122,3),2)</f>
        <v>0</v>
      </c>
      <c r="O122">
        <f>(I122*21)/100</f>
        <v>0</v>
      </c>
      <c r="P122" t="s">
        <v>22</v>
      </c>
    </row>
    <row r="123" spans="1:5" ht="38.25">
      <c r="A123" s="27" t="s">
        <v>48</v>
      </c>
      <c r="E123" s="28" t="s">
        <v>1672</v>
      </c>
    </row>
    <row r="124" spans="1:5" ht="12.75">
      <c r="A124" s="31" t="s">
        <v>50</v>
      </c>
      <c r="E124" s="30" t="s">
        <v>23</v>
      </c>
    </row>
    <row r="125" spans="1:16" ht="12.75">
      <c r="A125" s="17" t="s">
        <v>44</v>
      </c>
      <c r="B125" s="21" t="s">
        <v>254</v>
      </c>
      <c r="C125" s="21" t="s">
        <v>449</v>
      </c>
      <c r="D125" s="17" t="s">
        <v>231</v>
      </c>
      <c r="E125" s="22" t="s">
        <v>450</v>
      </c>
      <c r="F125" s="23" t="s">
        <v>96</v>
      </c>
      <c r="G125" s="24">
        <v>7.82</v>
      </c>
      <c r="H125" s="25">
        <v>0</v>
      </c>
      <c r="I125" s="26">
        <f>ROUND(ROUND(H125,2)*ROUND(G125,3),2)</f>
        <v>0</v>
      </c>
      <c r="O125">
        <f>(I125*21)/100</f>
        <v>0</v>
      </c>
      <c r="P125" t="s">
        <v>22</v>
      </c>
    </row>
    <row r="126" spans="1:5" ht="38.25">
      <c r="A126" s="27" t="s">
        <v>48</v>
      </c>
      <c r="E126" s="28" t="s">
        <v>451</v>
      </c>
    </row>
    <row r="127" spans="1:5" ht="12.75">
      <c r="A127" s="31" t="s">
        <v>50</v>
      </c>
      <c r="E127" s="30" t="s">
        <v>23</v>
      </c>
    </row>
    <row r="128" spans="1:16" ht="12.75">
      <c r="A128" s="17" t="s">
        <v>44</v>
      </c>
      <c r="B128" s="21" t="s">
        <v>258</v>
      </c>
      <c r="C128" s="21" t="s">
        <v>449</v>
      </c>
      <c r="D128" s="17" t="s">
        <v>236</v>
      </c>
      <c r="E128" s="22" t="s">
        <v>450</v>
      </c>
      <c r="F128" s="23" t="s">
        <v>96</v>
      </c>
      <c r="G128" s="24">
        <v>2.88</v>
      </c>
      <c r="H128" s="25">
        <v>0</v>
      </c>
      <c r="I128" s="26">
        <f>ROUND(ROUND(H128,2)*ROUND(G128,3),2)</f>
        <v>0</v>
      </c>
      <c r="O128">
        <f>(I128*21)/100</f>
        <v>0</v>
      </c>
      <c r="P128" t="s">
        <v>22</v>
      </c>
    </row>
    <row r="129" spans="1:5" ht="38.25">
      <c r="A129" s="27" t="s">
        <v>48</v>
      </c>
      <c r="E129" s="28" t="s">
        <v>453</v>
      </c>
    </row>
    <row r="130" spans="1:5" ht="12.75">
      <c r="A130" s="31" t="s">
        <v>50</v>
      </c>
      <c r="E130" s="30" t="s">
        <v>23</v>
      </c>
    </row>
    <row r="131" spans="1:16" ht="12.75">
      <c r="A131" s="17" t="s">
        <v>44</v>
      </c>
      <c r="B131" s="21" t="s">
        <v>262</v>
      </c>
      <c r="C131" s="21" t="s">
        <v>476</v>
      </c>
      <c r="D131" s="17" t="s">
        <v>23</v>
      </c>
      <c r="E131" s="22" t="s">
        <v>477</v>
      </c>
      <c r="F131" s="23" t="s">
        <v>96</v>
      </c>
      <c r="G131" s="24">
        <v>27.41</v>
      </c>
      <c r="H131" s="25">
        <v>0</v>
      </c>
      <c r="I131" s="26">
        <f>ROUND(ROUND(H131,2)*ROUND(G131,3),2)</f>
        <v>0</v>
      </c>
      <c r="O131">
        <f>(I131*21)/100</f>
        <v>0</v>
      </c>
      <c r="P131" t="s">
        <v>22</v>
      </c>
    </row>
    <row r="132" spans="1:5" ht="38.25">
      <c r="A132" s="27" t="s">
        <v>48</v>
      </c>
      <c r="E132" s="28" t="s">
        <v>481</v>
      </c>
    </row>
    <row r="133" spans="1:5" ht="12.75">
      <c r="A133" s="31" t="s">
        <v>50</v>
      </c>
      <c r="E133" s="30" t="s">
        <v>23</v>
      </c>
    </row>
    <row r="134" spans="1:16" ht="25.5">
      <c r="A134" s="17" t="s">
        <v>44</v>
      </c>
      <c r="B134" s="21" t="s">
        <v>267</v>
      </c>
      <c r="C134" s="21" t="s">
        <v>1673</v>
      </c>
      <c r="D134" s="17" t="s">
        <v>23</v>
      </c>
      <c r="E134" s="22" t="s">
        <v>1674</v>
      </c>
      <c r="F134" s="23" t="s">
        <v>96</v>
      </c>
      <c r="G134" s="24">
        <v>7.82</v>
      </c>
      <c r="H134" s="25">
        <v>0</v>
      </c>
      <c r="I134" s="26">
        <f>ROUND(ROUND(H134,2)*ROUND(G134,3),2)</f>
        <v>0</v>
      </c>
      <c r="O134">
        <f>(I134*21)/100</f>
        <v>0</v>
      </c>
      <c r="P134" t="s">
        <v>22</v>
      </c>
    </row>
    <row r="135" spans="1:5" ht="51">
      <c r="A135" s="27" t="s">
        <v>48</v>
      </c>
      <c r="E135" s="28" t="s">
        <v>1675</v>
      </c>
    </row>
    <row r="136" spans="1:5" ht="12.75">
      <c r="A136" s="31" t="s">
        <v>50</v>
      </c>
      <c r="E136" s="30" t="s">
        <v>23</v>
      </c>
    </row>
    <row r="137" spans="1:16" ht="25.5">
      <c r="A137" s="17" t="s">
        <v>44</v>
      </c>
      <c r="B137" s="21" t="s">
        <v>272</v>
      </c>
      <c r="C137" s="21" t="s">
        <v>489</v>
      </c>
      <c r="D137" s="17" t="s">
        <v>23</v>
      </c>
      <c r="E137" s="22" t="s">
        <v>490</v>
      </c>
      <c r="F137" s="23" t="s">
        <v>96</v>
      </c>
      <c r="G137" s="24">
        <v>27.41</v>
      </c>
      <c r="H137" s="25">
        <v>0</v>
      </c>
      <c r="I137" s="26">
        <f>ROUND(ROUND(H137,2)*ROUND(G137,3),2)</f>
        <v>0</v>
      </c>
      <c r="O137">
        <f>(I137*21)/100</f>
        <v>0</v>
      </c>
      <c r="P137" t="s">
        <v>22</v>
      </c>
    </row>
    <row r="138" spans="1:5" ht="51">
      <c r="A138" s="27" t="s">
        <v>48</v>
      </c>
      <c r="E138" s="28" t="s">
        <v>491</v>
      </c>
    </row>
    <row r="139" spans="1:5" ht="12.75">
      <c r="A139" s="31" t="s">
        <v>50</v>
      </c>
      <c r="E139" s="30" t="s">
        <v>23</v>
      </c>
    </row>
    <row r="140" spans="1:16" ht="25.5">
      <c r="A140" s="17" t="s">
        <v>44</v>
      </c>
      <c r="B140" s="21" t="s">
        <v>278</v>
      </c>
      <c r="C140" s="21" t="s">
        <v>500</v>
      </c>
      <c r="D140" s="17" t="s">
        <v>23</v>
      </c>
      <c r="E140" s="22" t="s">
        <v>501</v>
      </c>
      <c r="F140" s="23" t="s">
        <v>96</v>
      </c>
      <c r="G140" s="24">
        <v>2.88</v>
      </c>
      <c r="H140" s="25">
        <v>0</v>
      </c>
      <c r="I140" s="26">
        <f>ROUND(ROUND(H140,2)*ROUND(G140,3),2)</f>
        <v>0</v>
      </c>
      <c r="O140">
        <f>(I140*21)/100</f>
        <v>0</v>
      </c>
      <c r="P140" t="s">
        <v>22</v>
      </c>
    </row>
    <row r="141" spans="1:5" ht="38.25">
      <c r="A141" s="27" t="s">
        <v>48</v>
      </c>
      <c r="E141" s="28" t="s">
        <v>502</v>
      </c>
    </row>
    <row r="142" spans="1:5" ht="12.75">
      <c r="A142" s="31" t="s">
        <v>50</v>
      </c>
      <c r="E142" s="30" t="s">
        <v>23</v>
      </c>
    </row>
    <row r="143" spans="1:16" ht="12.75">
      <c r="A143" s="17" t="s">
        <v>44</v>
      </c>
      <c r="B143" s="21" t="s">
        <v>288</v>
      </c>
      <c r="C143" s="21" t="s">
        <v>537</v>
      </c>
      <c r="D143" s="17" t="s">
        <v>23</v>
      </c>
      <c r="E143" s="22" t="s">
        <v>538</v>
      </c>
      <c r="F143" s="23" t="s">
        <v>134</v>
      </c>
      <c r="G143" s="24">
        <v>17.58</v>
      </c>
      <c r="H143" s="25">
        <v>0</v>
      </c>
      <c r="I143" s="26">
        <f>ROUND(ROUND(H143,2)*ROUND(G143,3),2)</f>
        <v>0</v>
      </c>
      <c r="O143">
        <f>(I143*21)/100</f>
        <v>0</v>
      </c>
      <c r="P143" t="s">
        <v>22</v>
      </c>
    </row>
    <row r="144" spans="1:5" ht="38.25">
      <c r="A144" s="27" t="s">
        <v>48</v>
      </c>
      <c r="E144" s="28" t="s">
        <v>541</v>
      </c>
    </row>
    <row r="145" spans="1:5" ht="12.75">
      <c r="A145" s="29" t="s">
        <v>50</v>
      </c>
      <c r="E145" s="30" t="s">
        <v>1676</v>
      </c>
    </row>
    <row r="146" spans="1:18" ht="12.75" customHeight="1">
      <c r="A146" s="5" t="s">
        <v>42</v>
      </c>
      <c r="B146" s="5"/>
      <c r="C146" s="33" t="s">
        <v>62</v>
      </c>
      <c r="D146" s="5"/>
      <c r="E146" s="19" t="s">
        <v>543</v>
      </c>
      <c r="F146" s="5"/>
      <c r="G146" s="5"/>
      <c r="H146" s="5"/>
      <c r="I146" s="34">
        <f>0+Q146</f>
        <v>0</v>
      </c>
      <c r="O146">
        <f>0+R146</f>
        <v>0</v>
      </c>
      <c r="Q146">
        <f>0+I147+I150+I153+I156+I159</f>
        <v>0</v>
      </c>
      <c r="R146">
        <f>0+O147+O150+O153+O156+O159</f>
        <v>0</v>
      </c>
    </row>
    <row r="147" spans="1:16" ht="12.75">
      <c r="A147" s="17" t="s">
        <v>44</v>
      </c>
      <c r="B147" s="21" t="s">
        <v>291</v>
      </c>
      <c r="C147" s="21" t="s">
        <v>589</v>
      </c>
      <c r="D147" s="17" t="s">
        <v>23</v>
      </c>
      <c r="E147" s="22" t="s">
        <v>590</v>
      </c>
      <c r="F147" s="23" t="s">
        <v>591</v>
      </c>
      <c r="G147" s="24">
        <v>1</v>
      </c>
      <c r="H147" s="25">
        <v>0</v>
      </c>
      <c r="I147" s="26">
        <f>ROUND(ROUND(H147,2)*ROUND(G147,3),2)</f>
        <v>0</v>
      </c>
      <c r="O147">
        <f>(I147*21)/100</f>
        <v>0</v>
      </c>
      <c r="P147" t="s">
        <v>22</v>
      </c>
    </row>
    <row r="148" spans="1:5" ht="12.75">
      <c r="A148" s="27" t="s">
        <v>48</v>
      </c>
      <c r="E148" s="28" t="s">
        <v>1677</v>
      </c>
    </row>
    <row r="149" spans="1:5" ht="12.75">
      <c r="A149" s="31" t="s">
        <v>50</v>
      </c>
      <c r="E149" s="30" t="s">
        <v>23</v>
      </c>
    </row>
    <row r="150" spans="1:16" ht="12.75">
      <c r="A150" s="17" t="s">
        <v>283</v>
      </c>
      <c r="B150" s="21" t="s">
        <v>291</v>
      </c>
      <c r="C150" s="21" t="s">
        <v>594</v>
      </c>
      <c r="D150" s="17" t="s">
        <v>23</v>
      </c>
      <c r="E150" s="22" t="s">
        <v>595</v>
      </c>
      <c r="F150" s="23" t="s">
        <v>134</v>
      </c>
      <c r="G150" s="24">
        <v>1.8</v>
      </c>
      <c r="H150" s="25">
        <v>0</v>
      </c>
      <c r="I150" s="26">
        <f>ROUND(ROUND(H150,2)*ROUND(G150,3),2)</f>
        <v>0</v>
      </c>
      <c r="O150">
        <f>(I150*21)/100</f>
        <v>0</v>
      </c>
      <c r="P150" t="s">
        <v>22</v>
      </c>
    </row>
    <row r="151" spans="1:5" ht="12.75">
      <c r="A151" s="27" t="s">
        <v>48</v>
      </c>
      <c r="E151" s="28" t="s">
        <v>596</v>
      </c>
    </row>
    <row r="152" spans="1:5" ht="12.75">
      <c r="A152" s="31" t="s">
        <v>50</v>
      </c>
      <c r="E152" s="30" t="s">
        <v>1572</v>
      </c>
    </row>
    <row r="153" spans="1:16" ht="12.75">
      <c r="A153" s="17" t="s">
        <v>283</v>
      </c>
      <c r="B153" s="21" t="s">
        <v>291</v>
      </c>
      <c r="C153" s="21" t="s">
        <v>1573</v>
      </c>
      <c r="D153" s="17" t="s">
        <v>23</v>
      </c>
      <c r="E153" s="22" t="s">
        <v>1574</v>
      </c>
      <c r="F153" s="23" t="s">
        <v>591</v>
      </c>
      <c r="G153" s="24">
        <v>1</v>
      </c>
      <c r="H153" s="25">
        <v>0</v>
      </c>
      <c r="I153" s="26">
        <f>ROUND(ROUND(H153,2)*ROUND(G153,3),2)</f>
        <v>0</v>
      </c>
      <c r="O153">
        <f>(I153*21)/100</f>
        <v>0</v>
      </c>
      <c r="P153" t="s">
        <v>22</v>
      </c>
    </row>
    <row r="154" spans="1:5" ht="25.5">
      <c r="A154" s="27" t="s">
        <v>48</v>
      </c>
      <c r="E154" s="28" t="s">
        <v>1575</v>
      </c>
    </row>
    <row r="155" spans="1:5" ht="12.75">
      <c r="A155" s="31" t="s">
        <v>50</v>
      </c>
      <c r="E155" s="30" t="s">
        <v>23</v>
      </c>
    </row>
    <row r="156" spans="1:16" ht="12.75">
      <c r="A156" s="17" t="s">
        <v>44</v>
      </c>
      <c r="B156" s="21" t="s">
        <v>295</v>
      </c>
      <c r="C156" s="21" t="s">
        <v>617</v>
      </c>
      <c r="D156" s="17" t="s">
        <v>23</v>
      </c>
      <c r="E156" s="22" t="s">
        <v>618</v>
      </c>
      <c r="F156" s="23" t="s">
        <v>619</v>
      </c>
      <c r="G156" s="24">
        <v>2</v>
      </c>
      <c r="H156" s="25">
        <v>0</v>
      </c>
      <c r="I156" s="26">
        <f>ROUND(ROUND(H156,2)*ROUND(G156,3),2)</f>
        <v>0</v>
      </c>
      <c r="O156">
        <f>(I156*21)/100</f>
        <v>0</v>
      </c>
      <c r="P156" t="s">
        <v>22</v>
      </c>
    </row>
    <row r="157" spans="1:5" ht="12.75">
      <c r="A157" s="27" t="s">
        <v>48</v>
      </c>
      <c r="E157" s="28" t="s">
        <v>1678</v>
      </c>
    </row>
    <row r="158" spans="1:5" ht="12.75">
      <c r="A158" s="31" t="s">
        <v>50</v>
      </c>
      <c r="E158" s="30" t="s">
        <v>23</v>
      </c>
    </row>
    <row r="159" spans="1:16" ht="12.75">
      <c r="A159" s="17" t="s">
        <v>44</v>
      </c>
      <c r="B159" s="21" t="s">
        <v>299</v>
      </c>
      <c r="C159" s="21" t="s">
        <v>627</v>
      </c>
      <c r="D159" s="17" t="s">
        <v>23</v>
      </c>
      <c r="E159" s="22" t="s">
        <v>628</v>
      </c>
      <c r="F159" s="23" t="s">
        <v>619</v>
      </c>
      <c r="G159" s="24">
        <v>2</v>
      </c>
      <c r="H159" s="25">
        <v>0</v>
      </c>
      <c r="I159" s="26">
        <f>ROUND(ROUND(H159,2)*ROUND(G159,3),2)</f>
        <v>0</v>
      </c>
      <c r="O159">
        <f>(I159*21)/100</f>
        <v>0</v>
      </c>
      <c r="P159" t="s">
        <v>22</v>
      </c>
    </row>
    <row r="160" spans="1:5" ht="12.75">
      <c r="A160" s="27" t="s">
        <v>48</v>
      </c>
      <c r="E160" s="28" t="s">
        <v>1678</v>
      </c>
    </row>
    <row r="161" spans="1:5" ht="12.75">
      <c r="A161" s="29" t="s">
        <v>50</v>
      </c>
      <c r="E161" s="30" t="s">
        <v>23</v>
      </c>
    </row>
    <row r="162" spans="1:18" ht="12.75" customHeight="1">
      <c r="A162" s="5" t="s">
        <v>42</v>
      </c>
      <c r="B162" s="5"/>
      <c r="C162" s="33" t="s">
        <v>65</v>
      </c>
      <c r="D162" s="5"/>
      <c r="E162" s="19" t="s">
        <v>639</v>
      </c>
      <c r="F162" s="5"/>
      <c r="G162" s="5"/>
      <c r="H162" s="5"/>
      <c r="I162" s="34">
        <f>0+Q162</f>
        <v>0</v>
      </c>
      <c r="O162">
        <f>0+R162</f>
        <v>0</v>
      </c>
      <c r="Q162">
        <f>0+I163+I166+I169+I172+I175+I178+I181+I184+I187+I190+I193+I196+I199+I202+I205+I208+I211+I214+I217+I220+I223+I226+I229+I232+I235+I238+I241+I244</f>
        <v>0</v>
      </c>
      <c r="R162">
        <f>0+O163+O166+O169+O172+O175+O178+O181+O184+O187+O190+O193+O196+O199+O202+O205+O208+O211+O214+O217+O220+O223+O226+O229+O232+O235+O238+O241+O244</f>
        <v>0</v>
      </c>
    </row>
    <row r="163" spans="1:16" ht="25.5">
      <c r="A163" s="17" t="s">
        <v>44</v>
      </c>
      <c r="B163" s="21" t="s">
        <v>308</v>
      </c>
      <c r="C163" s="21" t="s">
        <v>641</v>
      </c>
      <c r="D163" s="17" t="s">
        <v>23</v>
      </c>
      <c r="E163" s="22" t="s">
        <v>642</v>
      </c>
      <c r="F163" s="23" t="s">
        <v>591</v>
      </c>
      <c r="G163" s="24">
        <v>1</v>
      </c>
      <c r="H163" s="25">
        <v>0</v>
      </c>
      <c r="I163" s="26">
        <f>ROUND(ROUND(H163,2)*ROUND(G163,3),2)</f>
        <v>0</v>
      </c>
      <c r="O163">
        <f>(I163*21)/100</f>
        <v>0</v>
      </c>
      <c r="P163" t="s">
        <v>22</v>
      </c>
    </row>
    <row r="164" spans="1:5" ht="38.25">
      <c r="A164" s="27" t="s">
        <v>48</v>
      </c>
      <c r="E164" s="28" t="s">
        <v>1679</v>
      </c>
    </row>
    <row r="165" spans="1:5" ht="12.75">
      <c r="A165" s="31" t="s">
        <v>50</v>
      </c>
      <c r="E165" s="30" t="s">
        <v>23</v>
      </c>
    </row>
    <row r="166" spans="1:16" ht="25.5">
      <c r="A166" s="17" t="s">
        <v>44</v>
      </c>
      <c r="B166" s="21" t="s">
        <v>313</v>
      </c>
      <c r="C166" s="21" t="s">
        <v>654</v>
      </c>
      <c r="D166" s="17" t="s">
        <v>23</v>
      </c>
      <c r="E166" s="22" t="s">
        <v>655</v>
      </c>
      <c r="F166" s="23" t="s">
        <v>591</v>
      </c>
      <c r="G166" s="24">
        <v>1</v>
      </c>
      <c r="H166" s="25">
        <v>0</v>
      </c>
      <c r="I166" s="26">
        <f>ROUND(ROUND(H166,2)*ROUND(G166,3),2)</f>
        <v>0</v>
      </c>
      <c r="O166">
        <f>(I166*21)/100</f>
        <v>0</v>
      </c>
      <c r="P166" t="s">
        <v>22</v>
      </c>
    </row>
    <row r="167" spans="1:5" ht="38.25">
      <c r="A167" s="27" t="s">
        <v>48</v>
      </c>
      <c r="E167" s="28" t="s">
        <v>1680</v>
      </c>
    </row>
    <row r="168" spans="1:5" ht="12.75">
      <c r="A168" s="31" t="s">
        <v>50</v>
      </c>
      <c r="E168" s="30" t="s">
        <v>23</v>
      </c>
    </row>
    <row r="169" spans="1:16" ht="25.5">
      <c r="A169" s="17" t="s">
        <v>44</v>
      </c>
      <c r="B169" s="21" t="s">
        <v>321</v>
      </c>
      <c r="C169" s="21" t="s">
        <v>659</v>
      </c>
      <c r="D169" s="17" t="s">
        <v>23</v>
      </c>
      <c r="E169" s="22" t="s">
        <v>660</v>
      </c>
      <c r="F169" s="23" t="s">
        <v>134</v>
      </c>
      <c r="G169" s="24">
        <v>11.79</v>
      </c>
      <c r="H169" s="25">
        <v>0</v>
      </c>
      <c r="I169" s="26">
        <f>ROUND(ROUND(H169,2)*ROUND(G169,3),2)</f>
        <v>0</v>
      </c>
      <c r="O169">
        <f>(I169*21)/100</f>
        <v>0</v>
      </c>
      <c r="P169" t="s">
        <v>22</v>
      </c>
    </row>
    <row r="170" spans="1:5" ht="12.75">
      <c r="A170" s="27" t="s">
        <v>48</v>
      </c>
      <c r="E170" s="28" t="s">
        <v>1681</v>
      </c>
    </row>
    <row r="171" spans="1:5" ht="12.75">
      <c r="A171" s="31" t="s">
        <v>50</v>
      </c>
      <c r="E171" s="30" t="s">
        <v>23</v>
      </c>
    </row>
    <row r="172" spans="1:16" ht="12.75">
      <c r="A172" s="17" t="s">
        <v>283</v>
      </c>
      <c r="B172" s="21" t="s">
        <v>321</v>
      </c>
      <c r="C172" s="21" t="s">
        <v>662</v>
      </c>
      <c r="D172" s="17" t="s">
        <v>23</v>
      </c>
      <c r="E172" s="22" t="s">
        <v>663</v>
      </c>
      <c r="F172" s="23" t="s">
        <v>134</v>
      </c>
      <c r="G172" s="24">
        <v>11.79</v>
      </c>
      <c r="H172" s="25">
        <v>0</v>
      </c>
      <c r="I172" s="26">
        <f>ROUND(ROUND(H172,2)*ROUND(G172,3),2)</f>
        <v>0</v>
      </c>
      <c r="O172">
        <f>(I172*21)/100</f>
        <v>0</v>
      </c>
      <c r="P172" t="s">
        <v>22</v>
      </c>
    </row>
    <row r="173" spans="1:5" ht="12.75">
      <c r="A173" s="27" t="s">
        <v>48</v>
      </c>
      <c r="E173" s="28" t="s">
        <v>1682</v>
      </c>
    </row>
    <row r="174" spans="1:5" ht="12.75">
      <c r="A174" s="31" t="s">
        <v>50</v>
      </c>
      <c r="E174" s="30" t="s">
        <v>23</v>
      </c>
    </row>
    <row r="175" spans="1:16" ht="12.75">
      <c r="A175" s="17" t="s">
        <v>283</v>
      </c>
      <c r="B175" s="21" t="s">
        <v>321</v>
      </c>
      <c r="C175" s="21" t="s">
        <v>1683</v>
      </c>
      <c r="D175" s="17" t="s">
        <v>23</v>
      </c>
      <c r="E175" s="22" t="s">
        <v>1684</v>
      </c>
      <c r="F175" s="23" t="s">
        <v>591</v>
      </c>
      <c r="G175" s="24">
        <v>1</v>
      </c>
      <c r="H175" s="25">
        <v>0</v>
      </c>
      <c r="I175" s="26">
        <f>ROUND(ROUND(H175,2)*ROUND(G175,3),2)</f>
        <v>0</v>
      </c>
      <c r="O175">
        <f>(I175*21)/100</f>
        <v>0</v>
      </c>
      <c r="P175" t="s">
        <v>22</v>
      </c>
    </row>
    <row r="176" spans="1:5" ht="25.5">
      <c r="A176" s="27" t="s">
        <v>48</v>
      </c>
      <c r="E176" s="28" t="s">
        <v>1685</v>
      </c>
    </row>
    <row r="177" spans="1:5" ht="12.75">
      <c r="A177" s="31" t="s">
        <v>50</v>
      </c>
      <c r="E177" s="30" t="s">
        <v>23</v>
      </c>
    </row>
    <row r="178" spans="1:16" ht="25.5">
      <c r="A178" s="17" t="s">
        <v>44</v>
      </c>
      <c r="B178" s="21" t="s">
        <v>327</v>
      </c>
      <c r="C178" s="21" t="s">
        <v>694</v>
      </c>
      <c r="D178" s="17" t="s">
        <v>23</v>
      </c>
      <c r="E178" s="22" t="s">
        <v>695</v>
      </c>
      <c r="F178" s="23" t="s">
        <v>591</v>
      </c>
      <c r="G178" s="24">
        <v>1</v>
      </c>
      <c r="H178" s="25">
        <v>0</v>
      </c>
      <c r="I178" s="26">
        <f>ROUND(ROUND(H178,2)*ROUND(G178,3),2)</f>
        <v>0</v>
      </c>
      <c r="O178">
        <f>(I178*21)/100</f>
        <v>0</v>
      </c>
      <c r="P178" t="s">
        <v>22</v>
      </c>
    </row>
    <row r="179" spans="1:5" ht="38.25">
      <c r="A179" s="27" t="s">
        <v>48</v>
      </c>
      <c r="E179" s="28" t="s">
        <v>1686</v>
      </c>
    </row>
    <row r="180" spans="1:5" ht="12.75">
      <c r="A180" s="31" t="s">
        <v>50</v>
      </c>
      <c r="E180" s="30" t="s">
        <v>23</v>
      </c>
    </row>
    <row r="181" spans="1:16" ht="12.75">
      <c r="A181" s="17" t="s">
        <v>283</v>
      </c>
      <c r="B181" s="21" t="s">
        <v>327</v>
      </c>
      <c r="C181" s="21" t="s">
        <v>702</v>
      </c>
      <c r="D181" s="17" t="s">
        <v>23</v>
      </c>
      <c r="E181" s="22" t="s">
        <v>1687</v>
      </c>
      <c r="F181" s="23" t="s">
        <v>591</v>
      </c>
      <c r="G181" s="24">
        <v>1</v>
      </c>
      <c r="H181" s="25">
        <v>0</v>
      </c>
      <c r="I181" s="26">
        <f>ROUND(ROUND(H181,2)*ROUND(G181,3),2)</f>
        <v>0</v>
      </c>
      <c r="O181">
        <f>(I181*21)/100</f>
        <v>0</v>
      </c>
      <c r="P181" t="s">
        <v>22</v>
      </c>
    </row>
    <row r="182" spans="1:5" ht="12.75">
      <c r="A182" s="27" t="s">
        <v>48</v>
      </c>
      <c r="E182" s="28" t="s">
        <v>1688</v>
      </c>
    </row>
    <row r="183" spans="1:5" ht="12.75">
      <c r="A183" s="31" t="s">
        <v>50</v>
      </c>
      <c r="E183" s="30" t="s">
        <v>23</v>
      </c>
    </row>
    <row r="184" spans="1:16" ht="12.75">
      <c r="A184" s="17" t="s">
        <v>44</v>
      </c>
      <c r="B184" s="21" t="s">
        <v>332</v>
      </c>
      <c r="C184" s="21" t="s">
        <v>706</v>
      </c>
      <c r="D184" s="17" t="s">
        <v>23</v>
      </c>
      <c r="E184" s="22" t="s">
        <v>707</v>
      </c>
      <c r="F184" s="23" t="s">
        <v>591</v>
      </c>
      <c r="G184" s="24">
        <v>1</v>
      </c>
      <c r="H184" s="25">
        <v>0</v>
      </c>
      <c r="I184" s="26">
        <f>ROUND(ROUND(H184,2)*ROUND(G184,3),2)</f>
        <v>0</v>
      </c>
      <c r="O184">
        <f>(I184*21)/100</f>
        <v>0</v>
      </c>
      <c r="P184" t="s">
        <v>22</v>
      </c>
    </row>
    <row r="185" spans="1:5" ht="25.5">
      <c r="A185" s="27" t="s">
        <v>48</v>
      </c>
      <c r="E185" s="28" t="s">
        <v>1689</v>
      </c>
    </row>
    <row r="186" spans="1:5" ht="12.75">
      <c r="A186" s="31" t="s">
        <v>50</v>
      </c>
      <c r="E186" s="30" t="s">
        <v>23</v>
      </c>
    </row>
    <row r="187" spans="1:16" ht="25.5">
      <c r="A187" s="17" t="s">
        <v>283</v>
      </c>
      <c r="B187" s="21" t="s">
        <v>332</v>
      </c>
      <c r="C187" s="21" t="s">
        <v>734</v>
      </c>
      <c r="D187" s="17" t="s">
        <v>23</v>
      </c>
      <c r="E187" s="22" t="s">
        <v>735</v>
      </c>
      <c r="F187" s="23" t="s">
        <v>591</v>
      </c>
      <c r="G187" s="24">
        <v>1</v>
      </c>
      <c r="H187" s="25">
        <v>0</v>
      </c>
      <c r="I187" s="26">
        <f>ROUND(ROUND(H187,2)*ROUND(G187,3),2)</f>
        <v>0</v>
      </c>
      <c r="O187">
        <f>(I187*21)/100</f>
        <v>0</v>
      </c>
      <c r="P187" t="s">
        <v>22</v>
      </c>
    </row>
    <row r="188" spans="1:5" ht="12.75">
      <c r="A188" s="27" t="s">
        <v>48</v>
      </c>
      <c r="E188" s="28" t="s">
        <v>736</v>
      </c>
    </row>
    <row r="189" spans="1:5" ht="12.75">
      <c r="A189" s="31" t="s">
        <v>50</v>
      </c>
      <c r="E189" s="30" t="s">
        <v>23</v>
      </c>
    </row>
    <row r="190" spans="1:16" ht="12.75">
      <c r="A190" s="17" t="s">
        <v>283</v>
      </c>
      <c r="B190" s="21" t="s">
        <v>332</v>
      </c>
      <c r="C190" s="21" t="s">
        <v>749</v>
      </c>
      <c r="D190" s="17" t="s">
        <v>23</v>
      </c>
      <c r="E190" s="22" t="s">
        <v>750</v>
      </c>
      <c r="F190" s="23" t="s">
        <v>591</v>
      </c>
      <c r="G190" s="24">
        <v>1</v>
      </c>
      <c r="H190" s="25">
        <v>0</v>
      </c>
      <c r="I190" s="26">
        <f>ROUND(ROUND(H190,2)*ROUND(G190,3),2)</f>
        <v>0</v>
      </c>
      <c r="O190">
        <f>(I190*21)/100</f>
        <v>0</v>
      </c>
      <c r="P190" t="s">
        <v>22</v>
      </c>
    </row>
    <row r="191" spans="1:5" ht="12.75">
      <c r="A191" s="27" t="s">
        <v>48</v>
      </c>
      <c r="E191" s="28" t="s">
        <v>751</v>
      </c>
    </row>
    <row r="192" spans="1:5" ht="12.75">
      <c r="A192" s="31" t="s">
        <v>50</v>
      </c>
      <c r="E192" s="30" t="s">
        <v>23</v>
      </c>
    </row>
    <row r="193" spans="1:16" ht="12.75">
      <c r="A193" s="17" t="s">
        <v>44</v>
      </c>
      <c r="B193" s="21" t="s">
        <v>338</v>
      </c>
      <c r="C193" s="21" t="s">
        <v>848</v>
      </c>
      <c r="D193" s="17" t="s">
        <v>23</v>
      </c>
      <c r="E193" s="22" t="s">
        <v>849</v>
      </c>
      <c r="F193" s="23" t="s">
        <v>591</v>
      </c>
      <c r="G193" s="24">
        <v>2</v>
      </c>
      <c r="H193" s="25">
        <v>0</v>
      </c>
      <c r="I193" s="26">
        <f>ROUND(ROUND(H193,2)*ROUND(G193,3),2)</f>
        <v>0</v>
      </c>
      <c r="O193">
        <f>(I193*21)/100</f>
        <v>0</v>
      </c>
      <c r="P193" t="s">
        <v>22</v>
      </c>
    </row>
    <row r="194" spans="1:5" ht="25.5">
      <c r="A194" s="27" t="s">
        <v>48</v>
      </c>
      <c r="E194" s="28" t="s">
        <v>1689</v>
      </c>
    </row>
    <row r="195" spans="1:5" ht="12.75">
      <c r="A195" s="31" t="s">
        <v>50</v>
      </c>
      <c r="E195" s="30" t="s">
        <v>23</v>
      </c>
    </row>
    <row r="196" spans="1:16" ht="12.75">
      <c r="A196" s="17" t="s">
        <v>283</v>
      </c>
      <c r="B196" s="21" t="s">
        <v>338</v>
      </c>
      <c r="C196" s="21" t="s">
        <v>781</v>
      </c>
      <c r="D196" s="17" t="s">
        <v>23</v>
      </c>
      <c r="E196" s="22" t="s">
        <v>1589</v>
      </c>
      <c r="F196" s="23" t="s">
        <v>591</v>
      </c>
      <c r="G196" s="24">
        <v>2</v>
      </c>
      <c r="H196" s="25">
        <v>0</v>
      </c>
      <c r="I196" s="26">
        <f>ROUND(ROUND(H196,2)*ROUND(G196,3),2)</f>
        <v>0</v>
      </c>
      <c r="O196">
        <f>(I196*21)/100</f>
        <v>0</v>
      </c>
      <c r="P196" t="s">
        <v>22</v>
      </c>
    </row>
    <row r="197" spans="1:5" ht="25.5">
      <c r="A197" s="27" t="s">
        <v>48</v>
      </c>
      <c r="E197" s="28" t="s">
        <v>1690</v>
      </c>
    </row>
    <row r="198" spans="1:5" ht="12.75">
      <c r="A198" s="31" t="s">
        <v>50</v>
      </c>
      <c r="E198" s="30" t="s">
        <v>23</v>
      </c>
    </row>
    <row r="199" spans="1:16" ht="12.75">
      <c r="A199" s="17" t="s">
        <v>44</v>
      </c>
      <c r="B199" s="21" t="s">
        <v>343</v>
      </c>
      <c r="C199" s="21" t="s">
        <v>886</v>
      </c>
      <c r="D199" s="17" t="s">
        <v>23</v>
      </c>
      <c r="E199" s="22" t="s">
        <v>887</v>
      </c>
      <c r="F199" s="23" t="s">
        <v>591</v>
      </c>
      <c r="G199" s="24">
        <v>1</v>
      </c>
      <c r="H199" s="25">
        <v>0</v>
      </c>
      <c r="I199" s="26">
        <f>ROUND(ROUND(H199,2)*ROUND(G199,3),2)</f>
        <v>0</v>
      </c>
      <c r="O199">
        <f>(I199*21)/100</f>
        <v>0</v>
      </c>
      <c r="P199" t="s">
        <v>22</v>
      </c>
    </row>
    <row r="200" spans="1:5" ht="25.5">
      <c r="A200" s="27" t="s">
        <v>48</v>
      </c>
      <c r="E200" s="28" t="s">
        <v>1691</v>
      </c>
    </row>
    <row r="201" spans="1:5" ht="12.75">
      <c r="A201" s="31" t="s">
        <v>50</v>
      </c>
      <c r="E201" s="30" t="s">
        <v>23</v>
      </c>
    </row>
    <row r="202" spans="1:16" ht="12.75">
      <c r="A202" s="17" t="s">
        <v>283</v>
      </c>
      <c r="B202" s="21" t="s">
        <v>343</v>
      </c>
      <c r="C202" s="21" t="s">
        <v>896</v>
      </c>
      <c r="D202" s="17" t="s">
        <v>23</v>
      </c>
      <c r="E202" s="22" t="s">
        <v>1692</v>
      </c>
      <c r="F202" s="23" t="s">
        <v>591</v>
      </c>
      <c r="G202" s="24">
        <v>1</v>
      </c>
      <c r="H202" s="25">
        <v>0</v>
      </c>
      <c r="I202" s="26">
        <f>ROUND(ROUND(H202,2)*ROUND(G202,3),2)</f>
        <v>0</v>
      </c>
      <c r="O202">
        <f>(I202*21)/100</f>
        <v>0</v>
      </c>
      <c r="P202" t="s">
        <v>22</v>
      </c>
    </row>
    <row r="203" spans="1:5" ht="12.75">
      <c r="A203" s="27" t="s">
        <v>48</v>
      </c>
      <c r="E203" s="28" t="s">
        <v>898</v>
      </c>
    </row>
    <row r="204" spans="1:5" ht="12.75">
      <c r="A204" s="31" t="s">
        <v>50</v>
      </c>
      <c r="E204" s="30" t="s">
        <v>23</v>
      </c>
    </row>
    <row r="205" spans="1:16" ht="12.75">
      <c r="A205" s="17" t="s">
        <v>44</v>
      </c>
      <c r="B205" s="21" t="s">
        <v>348</v>
      </c>
      <c r="C205" s="21" t="s">
        <v>979</v>
      </c>
      <c r="D205" s="17" t="s">
        <v>231</v>
      </c>
      <c r="E205" s="22" t="s">
        <v>980</v>
      </c>
      <c r="F205" s="23" t="s">
        <v>591</v>
      </c>
      <c r="G205" s="24">
        <v>1</v>
      </c>
      <c r="H205" s="25">
        <v>0</v>
      </c>
      <c r="I205" s="26">
        <f>ROUND(ROUND(H205,2)*ROUND(G205,3),2)</f>
        <v>0</v>
      </c>
      <c r="O205">
        <f>(I205*21)/100</f>
        <v>0</v>
      </c>
      <c r="P205" t="s">
        <v>22</v>
      </c>
    </row>
    <row r="206" spans="1:5" ht="12.75">
      <c r="A206" s="27" t="s">
        <v>48</v>
      </c>
      <c r="E206" s="28" t="s">
        <v>1693</v>
      </c>
    </row>
    <row r="207" spans="1:5" ht="12.75">
      <c r="A207" s="31" t="s">
        <v>50</v>
      </c>
      <c r="E207" s="30" t="s">
        <v>23</v>
      </c>
    </row>
    <row r="208" spans="1:16" ht="12.75">
      <c r="A208" s="17" t="s">
        <v>283</v>
      </c>
      <c r="B208" s="21" t="s">
        <v>348</v>
      </c>
      <c r="C208" s="21" t="s">
        <v>982</v>
      </c>
      <c r="D208" s="17" t="s">
        <v>23</v>
      </c>
      <c r="E208" s="22" t="s">
        <v>983</v>
      </c>
      <c r="F208" s="23" t="s">
        <v>591</v>
      </c>
      <c r="G208" s="24">
        <v>1</v>
      </c>
      <c r="H208" s="25">
        <v>0</v>
      </c>
      <c r="I208" s="26">
        <f>ROUND(ROUND(H208,2)*ROUND(G208,3),2)</f>
        <v>0</v>
      </c>
      <c r="O208">
        <f>(I208*21)/100</f>
        <v>0</v>
      </c>
      <c r="P208" t="s">
        <v>22</v>
      </c>
    </row>
    <row r="209" spans="1:5" ht="12.75">
      <c r="A209" s="27" t="s">
        <v>48</v>
      </c>
      <c r="E209" s="28" t="s">
        <v>984</v>
      </c>
    </row>
    <row r="210" spans="1:5" ht="12.75">
      <c r="A210" s="31" t="s">
        <v>50</v>
      </c>
      <c r="E210" s="30" t="s">
        <v>23</v>
      </c>
    </row>
    <row r="211" spans="1:16" ht="12.75">
      <c r="A211" s="17" t="s">
        <v>44</v>
      </c>
      <c r="B211" s="21" t="s">
        <v>352</v>
      </c>
      <c r="C211" s="21" t="s">
        <v>979</v>
      </c>
      <c r="D211" s="17" t="s">
        <v>236</v>
      </c>
      <c r="E211" s="22" t="s">
        <v>980</v>
      </c>
      <c r="F211" s="23" t="s">
        <v>591</v>
      </c>
      <c r="G211" s="24">
        <v>1</v>
      </c>
      <c r="H211" s="25">
        <v>0</v>
      </c>
      <c r="I211" s="26">
        <f>ROUND(ROUND(H211,2)*ROUND(G211,3),2)</f>
        <v>0</v>
      </c>
      <c r="O211">
        <f>(I211*21)/100</f>
        <v>0</v>
      </c>
      <c r="P211" t="s">
        <v>22</v>
      </c>
    </row>
    <row r="212" spans="1:5" ht="12.75">
      <c r="A212" s="27" t="s">
        <v>48</v>
      </c>
      <c r="E212" s="28" t="s">
        <v>1694</v>
      </c>
    </row>
    <row r="213" spans="1:5" ht="12.75">
      <c r="A213" s="31" t="s">
        <v>50</v>
      </c>
      <c r="E213" s="30" t="s">
        <v>23</v>
      </c>
    </row>
    <row r="214" spans="1:16" ht="12.75">
      <c r="A214" s="17" t="s">
        <v>44</v>
      </c>
      <c r="B214" s="21" t="s">
        <v>357</v>
      </c>
      <c r="C214" s="21" t="s">
        <v>1009</v>
      </c>
      <c r="D214" s="17" t="s">
        <v>23</v>
      </c>
      <c r="E214" s="22" t="s">
        <v>1010</v>
      </c>
      <c r="F214" s="23" t="s">
        <v>591</v>
      </c>
      <c r="G214" s="24">
        <v>1</v>
      </c>
      <c r="H214" s="25">
        <v>0</v>
      </c>
      <c r="I214" s="26">
        <f>ROUND(ROUND(H214,2)*ROUND(G214,3),2)</f>
        <v>0</v>
      </c>
      <c r="O214">
        <f>(I214*21)/100</f>
        <v>0</v>
      </c>
      <c r="P214" t="s">
        <v>22</v>
      </c>
    </row>
    <row r="215" spans="1:5" ht="38.25">
      <c r="A215" s="27" t="s">
        <v>48</v>
      </c>
      <c r="E215" s="28" t="s">
        <v>1695</v>
      </c>
    </row>
    <row r="216" spans="1:5" ht="12.75">
      <c r="A216" s="31" t="s">
        <v>50</v>
      </c>
      <c r="E216" s="30" t="s">
        <v>23</v>
      </c>
    </row>
    <row r="217" spans="1:16" ht="12.75">
      <c r="A217" s="17" t="s">
        <v>44</v>
      </c>
      <c r="B217" s="21" t="s">
        <v>362</v>
      </c>
      <c r="C217" s="21" t="s">
        <v>1072</v>
      </c>
      <c r="D217" s="17" t="s">
        <v>23</v>
      </c>
      <c r="E217" s="22" t="s">
        <v>1073</v>
      </c>
      <c r="F217" s="23" t="s">
        <v>134</v>
      </c>
      <c r="G217" s="24">
        <v>11.79</v>
      </c>
      <c r="H217" s="25">
        <v>0</v>
      </c>
      <c r="I217" s="26">
        <f>ROUND(ROUND(H217,2)*ROUND(G217,3),2)</f>
        <v>0</v>
      </c>
      <c r="O217">
        <f>(I217*21)/100</f>
        <v>0</v>
      </c>
      <c r="P217" t="s">
        <v>22</v>
      </c>
    </row>
    <row r="218" spans="1:5" ht="25.5">
      <c r="A218" s="27" t="s">
        <v>48</v>
      </c>
      <c r="E218" s="28" t="s">
        <v>1696</v>
      </c>
    </row>
    <row r="219" spans="1:5" ht="12.75">
      <c r="A219" s="31" t="s">
        <v>50</v>
      </c>
      <c r="E219" s="30" t="s">
        <v>23</v>
      </c>
    </row>
    <row r="220" spans="1:16" ht="12.75">
      <c r="A220" s="17" t="s">
        <v>44</v>
      </c>
      <c r="B220" s="21" t="s">
        <v>367</v>
      </c>
      <c r="C220" s="21" t="s">
        <v>1084</v>
      </c>
      <c r="D220" s="17" t="s">
        <v>23</v>
      </c>
      <c r="E220" s="22" t="s">
        <v>1085</v>
      </c>
      <c r="F220" s="23" t="s">
        <v>134</v>
      </c>
      <c r="G220" s="24">
        <v>11.79</v>
      </c>
      <c r="H220" s="25">
        <v>0</v>
      </c>
      <c r="I220" s="26">
        <f>ROUND(ROUND(H220,2)*ROUND(G220,3),2)</f>
        <v>0</v>
      </c>
      <c r="O220">
        <f>(I220*21)/100</f>
        <v>0</v>
      </c>
      <c r="P220" t="s">
        <v>22</v>
      </c>
    </row>
    <row r="221" spans="1:5" ht="12.75">
      <c r="A221" s="27" t="s">
        <v>48</v>
      </c>
      <c r="E221" s="28" t="s">
        <v>1609</v>
      </c>
    </row>
    <row r="222" spans="1:5" ht="12.75">
      <c r="A222" s="31" t="s">
        <v>50</v>
      </c>
      <c r="E222" s="30" t="s">
        <v>23</v>
      </c>
    </row>
    <row r="223" spans="1:16" ht="12.75">
      <c r="A223" s="17" t="s">
        <v>44</v>
      </c>
      <c r="B223" s="21" t="s">
        <v>372</v>
      </c>
      <c r="C223" s="21" t="s">
        <v>1117</v>
      </c>
      <c r="D223" s="17" t="s">
        <v>23</v>
      </c>
      <c r="E223" s="22" t="s">
        <v>1118</v>
      </c>
      <c r="F223" s="23" t="s">
        <v>591</v>
      </c>
      <c r="G223" s="24">
        <v>1</v>
      </c>
      <c r="H223" s="25">
        <v>0</v>
      </c>
      <c r="I223" s="26">
        <f>ROUND(ROUND(H223,2)*ROUND(G223,3),2)</f>
        <v>0</v>
      </c>
      <c r="O223">
        <f>(I223*21)/100</f>
        <v>0</v>
      </c>
      <c r="P223" t="s">
        <v>22</v>
      </c>
    </row>
    <row r="224" spans="1:5" ht="12.75">
      <c r="A224" s="27" t="s">
        <v>48</v>
      </c>
      <c r="E224" s="28" t="s">
        <v>1118</v>
      </c>
    </row>
    <row r="225" spans="1:5" ht="12.75">
      <c r="A225" s="31" t="s">
        <v>50</v>
      </c>
      <c r="E225" s="30" t="s">
        <v>23</v>
      </c>
    </row>
    <row r="226" spans="1:16" ht="12.75">
      <c r="A226" s="17" t="s">
        <v>283</v>
      </c>
      <c r="B226" s="21" t="s">
        <v>372</v>
      </c>
      <c r="C226" s="21" t="s">
        <v>1120</v>
      </c>
      <c r="D226" s="17" t="s">
        <v>23</v>
      </c>
      <c r="E226" s="22" t="s">
        <v>1121</v>
      </c>
      <c r="F226" s="23" t="s">
        <v>591</v>
      </c>
      <c r="G226" s="24">
        <v>1</v>
      </c>
      <c r="H226" s="25">
        <v>0</v>
      </c>
      <c r="I226" s="26">
        <f>ROUND(ROUND(H226,2)*ROUND(G226,3),2)</f>
        <v>0</v>
      </c>
      <c r="O226">
        <f>(I226*21)/100</f>
        <v>0</v>
      </c>
      <c r="P226" t="s">
        <v>22</v>
      </c>
    </row>
    <row r="227" spans="1:5" ht="12.75">
      <c r="A227" s="27" t="s">
        <v>48</v>
      </c>
      <c r="E227" s="28" t="s">
        <v>1122</v>
      </c>
    </row>
    <row r="228" spans="1:5" ht="12.75">
      <c r="A228" s="31" t="s">
        <v>50</v>
      </c>
      <c r="E228" s="30" t="s">
        <v>23</v>
      </c>
    </row>
    <row r="229" spans="1:16" ht="12.75">
      <c r="A229" s="17" t="s">
        <v>44</v>
      </c>
      <c r="B229" s="21" t="s">
        <v>376</v>
      </c>
      <c r="C229" s="21" t="s">
        <v>1142</v>
      </c>
      <c r="D229" s="17" t="s">
        <v>23</v>
      </c>
      <c r="E229" s="22" t="s">
        <v>1143</v>
      </c>
      <c r="F229" s="23" t="s">
        <v>134</v>
      </c>
      <c r="G229" s="24">
        <v>11.79</v>
      </c>
      <c r="H229" s="25">
        <v>0</v>
      </c>
      <c r="I229" s="26">
        <f>ROUND(ROUND(H229,2)*ROUND(G229,3),2)</f>
        <v>0</v>
      </c>
      <c r="O229">
        <f>(I229*21)/100</f>
        <v>0</v>
      </c>
      <c r="P229" t="s">
        <v>22</v>
      </c>
    </row>
    <row r="230" spans="1:5" ht="25.5">
      <c r="A230" s="27" t="s">
        <v>48</v>
      </c>
      <c r="E230" s="28" t="s">
        <v>1144</v>
      </c>
    </row>
    <row r="231" spans="1:5" ht="12.75">
      <c r="A231" s="31" t="s">
        <v>50</v>
      </c>
      <c r="E231" s="30" t="s">
        <v>23</v>
      </c>
    </row>
    <row r="232" spans="1:16" ht="12.75">
      <c r="A232" s="17" t="s">
        <v>44</v>
      </c>
      <c r="B232" s="21" t="s">
        <v>381</v>
      </c>
      <c r="C232" s="21" t="s">
        <v>1697</v>
      </c>
      <c r="D232" s="17" t="s">
        <v>23</v>
      </c>
      <c r="E232" s="22" t="s">
        <v>1698</v>
      </c>
      <c r="F232" s="23" t="s">
        <v>591</v>
      </c>
      <c r="G232" s="24">
        <v>9</v>
      </c>
      <c r="H232" s="25">
        <v>0</v>
      </c>
      <c r="I232" s="26">
        <f>ROUND(ROUND(H232,2)*ROUND(G232,3),2)</f>
        <v>0</v>
      </c>
      <c r="O232">
        <f>(I232*21)/100</f>
        <v>0</v>
      </c>
      <c r="P232" t="s">
        <v>22</v>
      </c>
    </row>
    <row r="233" spans="1:5" ht="38.25">
      <c r="A233" s="27" t="s">
        <v>48</v>
      </c>
      <c r="E233" s="28" t="s">
        <v>1699</v>
      </c>
    </row>
    <row r="234" spans="1:5" ht="12.75">
      <c r="A234" s="31" t="s">
        <v>50</v>
      </c>
      <c r="E234" s="30" t="s">
        <v>23</v>
      </c>
    </row>
    <row r="235" spans="1:16" ht="12.75">
      <c r="A235" s="17" t="s">
        <v>44</v>
      </c>
      <c r="B235" s="21" t="s">
        <v>386</v>
      </c>
      <c r="C235" s="21" t="s">
        <v>1700</v>
      </c>
      <c r="D235" s="17" t="s">
        <v>23</v>
      </c>
      <c r="E235" s="22" t="s">
        <v>1701</v>
      </c>
      <c r="F235" s="23" t="s">
        <v>591</v>
      </c>
      <c r="G235" s="24">
        <v>2</v>
      </c>
      <c r="H235" s="25">
        <v>0</v>
      </c>
      <c r="I235" s="26">
        <f>ROUND(ROUND(H235,2)*ROUND(G235,3),2)</f>
        <v>0</v>
      </c>
      <c r="O235">
        <f>(I235*21)/100</f>
        <v>0</v>
      </c>
      <c r="P235" t="s">
        <v>22</v>
      </c>
    </row>
    <row r="236" spans="1:5" ht="25.5">
      <c r="A236" s="27" t="s">
        <v>48</v>
      </c>
      <c r="E236" s="28" t="s">
        <v>1702</v>
      </c>
    </row>
    <row r="237" spans="1:5" ht="12.75">
      <c r="A237" s="31" t="s">
        <v>50</v>
      </c>
      <c r="E237" s="30" t="s">
        <v>23</v>
      </c>
    </row>
    <row r="238" spans="1:16" ht="12.75">
      <c r="A238" s="17" t="s">
        <v>44</v>
      </c>
      <c r="B238" s="21" t="s">
        <v>391</v>
      </c>
      <c r="C238" s="21" t="s">
        <v>1703</v>
      </c>
      <c r="D238" s="17" t="s">
        <v>23</v>
      </c>
      <c r="E238" s="22" t="s">
        <v>1704</v>
      </c>
      <c r="F238" s="23" t="s">
        <v>134</v>
      </c>
      <c r="G238" s="24">
        <v>8.7</v>
      </c>
      <c r="H238" s="25">
        <v>0</v>
      </c>
      <c r="I238" s="26">
        <f>ROUND(ROUND(H238,2)*ROUND(G238,3),2)</f>
        <v>0</v>
      </c>
      <c r="O238">
        <f>(I238*21)/100</f>
        <v>0</v>
      </c>
      <c r="P238" t="s">
        <v>22</v>
      </c>
    </row>
    <row r="239" spans="1:5" ht="12.75">
      <c r="A239" s="27" t="s">
        <v>48</v>
      </c>
      <c r="E239" s="28" t="s">
        <v>1705</v>
      </c>
    </row>
    <row r="240" spans="1:5" ht="12.75">
      <c r="A240" s="31" t="s">
        <v>50</v>
      </c>
      <c r="E240" s="30" t="s">
        <v>23</v>
      </c>
    </row>
    <row r="241" spans="1:16" ht="12.75">
      <c r="A241" s="17" t="s">
        <v>283</v>
      </c>
      <c r="B241" s="21" t="s">
        <v>391</v>
      </c>
      <c r="C241" s="21" t="s">
        <v>1706</v>
      </c>
      <c r="D241" s="17" t="s">
        <v>23</v>
      </c>
      <c r="E241" s="22" t="s">
        <v>1707</v>
      </c>
      <c r="F241" s="23" t="s">
        <v>134</v>
      </c>
      <c r="G241" s="24">
        <v>8.7</v>
      </c>
      <c r="H241" s="25">
        <v>0</v>
      </c>
      <c r="I241" s="26">
        <f>ROUND(ROUND(H241,2)*ROUND(G241,3),2)</f>
        <v>0</v>
      </c>
      <c r="O241">
        <f>(I241*21)/100</f>
        <v>0</v>
      </c>
      <c r="P241" t="s">
        <v>22</v>
      </c>
    </row>
    <row r="242" spans="1:5" ht="12.75">
      <c r="A242" s="27" t="s">
        <v>48</v>
      </c>
      <c r="E242" s="28" t="s">
        <v>23</v>
      </c>
    </row>
    <row r="243" spans="1:5" ht="12.75">
      <c r="A243" s="31" t="s">
        <v>50</v>
      </c>
      <c r="E243" s="30" t="s">
        <v>23</v>
      </c>
    </row>
    <row r="244" spans="1:16" ht="12.75">
      <c r="A244" s="17" t="s">
        <v>44</v>
      </c>
      <c r="B244" s="21" t="s">
        <v>396</v>
      </c>
      <c r="C244" s="21" t="s">
        <v>1423</v>
      </c>
      <c r="D244" s="17" t="s">
        <v>23</v>
      </c>
      <c r="E244" s="22" t="s">
        <v>1173</v>
      </c>
      <c r="F244" s="23" t="s">
        <v>134</v>
      </c>
      <c r="G244" s="24">
        <v>11.79</v>
      </c>
      <c r="H244" s="25">
        <v>0</v>
      </c>
      <c r="I244" s="26">
        <f>ROUND(ROUND(H244,2)*ROUND(G244,3),2)</f>
        <v>0</v>
      </c>
      <c r="O244">
        <f>(I244*21)/100</f>
        <v>0</v>
      </c>
      <c r="P244" t="s">
        <v>22</v>
      </c>
    </row>
    <row r="245" spans="1:5" ht="12.75">
      <c r="A245" s="27" t="s">
        <v>48</v>
      </c>
      <c r="E245" s="28" t="s">
        <v>1176</v>
      </c>
    </row>
    <row r="246" spans="1:5" ht="12.75">
      <c r="A246" s="29" t="s">
        <v>50</v>
      </c>
      <c r="E246" s="30" t="s">
        <v>23</v>
      </c>
    </row>
    <row r="247" spans="1:18" ht="12.75" customHeight="1">
      <c r="A247" s="5" t="s">
        <v>42</v>
      </c>
      <c r="B247" s="5"/>
      <c r="C247" s="33" t="s">
        <v>39</v>
      </c>
      <c r="D247" s="5"/>
      <c r="E247" s="19" t="s">
        <v>1183</v>
      </c>
      <c r="F247" s="5"/>
      <c r="G247" s="5"/>
      <c r="H247" s="5"/>
      <c r="I247" s="34">
        <f>0+Q247</f>
        <v>0</v>
      </c>
      <c r="O247">
        <f>0+R247</f>
        <v>0</v>
      </c>
      <c r="Q247">
        <f>0+I248+I251+I254+I257+I260+I263+I266+I269</f>
        <v>0</v>
      </c>
      <c r="R247">
        <f>0+O248+O251+O254+O257+O260+O263+O266+O269</f>
        <v>0</v>
      </c>
    </row>
    <row r="248" spans="1:16" ht="12.75">
      <c r="A248" s="17" t="s">
        <v>44</v>
      </c>
      <c r="B248" s="21" t="s">
        <v>401</v>
      </c>
      <c r="C248" s="21" t="s">
        <v>1191</v>
      </c>
      <c r="D248" s="17" t="s">
        <v>23</v>
      </c>
      <c r="E248" s="22" t="s">
        <v>1192</v>
      </c>
      <c r="F248" s="23" t="s">
        <v>134</v>
      </c>
      <c r="G248" s="24">
        <v>17.58</v>
      </c>
      <c r="H248" s="25">
        <v>0</v>
      </c>
      <c r="I248" s="26">
        <f>ROUND(ROUND(H248,2)*ROUND(G248,3),2)</f>
        <v>0</v>
      </c>
      <c r="O248">
        <f>(I248*21)/100</f>
        <v>0</v>
      </c>
      <c r="P248" t="s">
        <v>22</v>
      </c>
    </row>
    <row r="249" spans="1:5" ht="38.25">
      <c r="A249" s="27" t="s">
        <v>48</v>
      </c>
      <c r="E249" s="28" t="s">
        <v>1623</v>
      </c>
    </row>
    <row r="250" spans="1:5" ht="12.75">
      <c r="A250" s="31" t="s">
        <v>50</v>
      </c>
      <c r="E250" s="30" t="s">
        <v>1676</v>
      </c>
    </row>
    <row r="251" spans="1:16" ht="12.75">
      <c r="A251" s="17" t="s">
        <v>44</v>
      </c>
      <c r="B251" s="21" t="s">
        <v>406</v>
      </c>
      <c r="C251" s="21" t="s">
        <v>1196</v>
      </c>
      <c r="D251" s="17" t="s">
        <v>23</v>
      </c>
      <c r="E251" s="22" t="s">
        <v>1197</v>
      </c>
      <c r="F251" s="23" t="s">
        <v>134</v>
      </c>
      <c r="G251" s="24">
        <v>7.29</v>
      </c>
      <c r="H251" s="25">
        <v>0</v>
      </c>
      <c r="I251" s="26">
        <f>ROUND(ROUND(H251,2)*ROUND(G251,3),2)</f>
        <v>0</v>
      </c>
      <c r="O251">
        <f>(I251*21)/100</f>
        <v>0</v>
      </c>
      <c r="P251" t="s">
        <v>22</v>
      </c>
    </row>
    <row r="252" spans="1:5" ht="38.25">
      <c r="A252" s="27" t="s">
        <v>48</v>
      </c>
      <c r="E252" s="28" t="s">
        <v>1198</v>
      </c>
    </row>
    <row r="253" spans="1:5" ht="12.75">
      <c r="A253" s="31" t="s">
        <v>50</v>
      </c>
      <c r="E253" s="30" t="s">
        <v>23</v>
      </c>
    </row>
    <row r="254" spans="1:16" ht="12.75">
      <c r="A254" s="17" t="s">
        <v>44</v>
      </c>
      <c r="B254" s="21" t="s">
        <v>410</v>
      </c>
      <c r="C254" s="21" t="s">
        <v>1201</v>
      </c>
      <c r="D254" s="17" t="s">
        <v>23</v>
      </c>
      <c r="E254" s="22" t="s">
        <v>1202</v>
      </c>
      <c r="F254" s="23" t="s">
        <v>134</v>
      </c>
      <c r="G254" s="24">
        <v>17.38</v>
      </c>
      <c r="H254" s="25">
        <v>0</v>
      </c>
      <c r="I254" s="26">
        <f>ROUND(ROUND(H254,2)*ROUND(G254,3),2)</f>
        <v>0</v>
      </c>
      <c r="O254">
        <f>(I254*21)/100</f>
        <v>0</v>
      </c>
      <c r="P254" t="s">
        <v>22</v>
      </c>
    </row>
    <row r="255" spans="1:5" ht="38.25">
      <c r="A255" s="27" t="s">
        <v>48</v>
      </c>
      <c r="E255" s="28" t="s">
        <v>1203</v>
      </c>
    </row>
    <row r="256" spans="1:5" ht="12.75">
      <c r="A256" s="31" t="s">
        <v>50</v>
      </c>
      <c r="E256" s="30" t="s">
        <v>1708</v>
      </c>
    </row>
    <row r="257" spans="1:16" ht="12.75">
      <c r="A257" s="17" t="s">
        <v>44</v>
      </c>
      <c r="B257" s="21" t="s">
        <v>414</v>
      </c>
      <c r="C257" s="21" t="s">
        <v>1223</v>
      </c>
      <c r="D257" s="17" t="s">
        <v>23</v>
      </c>
      <c r="E257" s="22" t="s">
        <v>1224</v>
      </c>
      <c r="F257" s="23" t="s">
        <v>134</v>
      </c>
      <c r="G257" s="24">
        <v>10.7</v>
      </c>
      <c r="H257" s="25">
        <v>0</v>
      </c>
      <c r="I257" s="26">
        <f>ROUND(ROUND(H257,2)*ROUND(G257,3),2)</f>
        <v>0</v>
      </c>
      <c r="O257">
        <f>(I257*21)/100</f>
        <v>0</v>
      </c>
      <c r="P257" t="s">
        <v>22</v>
      </c>
    </row>
    <row r="258" spans="1:5" ht="25.5">
      <c r="A258" s="27" t="s">
        <v>48</v>
      </c>
      <c r="E258" s="28" t="s">
        <v>1709</v>
      </c>
    </row>
    <row r="259" spans="1:5" ht="12.75">
      <c r="A259" s="31" t="s">
        <v>50</v>
      </c>
      <c r="E259" s="30" t="s">
        <v>23</v>
      </c>
    </row>
    <row r="260" spans="1:16" ht="25.5">
      <c r="A260" s="17" t="s">
        <v>44</v>
      </c>
      <c r="B260" s="21" t="s">
        <v>418</v>
      </c>
      <c r="C260" s="21" t="s">
        <v>1263</v>
      </c>
      <c r="D260" s="17" t="s">
        <v>23</v>
      </c>
      <c r="E260" s="22" t="s">
        <v>1264</v>
      </c>
      <c r="F260" s="23" t="s">
        <v>275</v>
      </c>
      <c r="G260" s="24">
        <v>6.512</v>
      </c>
      <c r="H260" s="25">
        <v>0</v>
      </c>
      <c r="I260" s="26">
        <f>ROUND(ROUND(H260,2)*ROUND(G260,3),2)</f>
        <v>0</v>
      </c>
      <c r="O260">
        <f>(I260*21)/100</f>
        <v>0</v>
      </c>
      <c r="P260" t="s">
        <v>22</v>
      </c>
    </row>
    <row r="261" spans="1:5" ht="25.5">
      <c r="A261" s="27" t="s">
        <v>48</v>
      </c>
      <c r="E261" s="28" t="s">
        <v>1265</v>
      </c>
    </row>
    <row r="262" spans="1:5" ht="12.75">
      <c r="A262" s="31" t="s">
        <v>50</v>
      </c>
      <c r="E262" s="30" t="s">
        <v>1710</v>
      </c>
    </row>
    <row r="263" spans="1:16" ht="25.5">
      <c r="A263" s="17" t="s">
        <v>44</v>
      </c>
      <c r="B263" s="21" t="s">
        <v>422</v>
      </c>
      <c r="C263" s="21" t="s">
        <v>1268</v>
      </c>
      <c r="D263" s="17" t="s">
        <v>23</v>
      </c>
      <c r="E263" s="22" t="s">
        <v>1269</v>
      </c>
      <c r="F263" s="23" t="s">
        <v>275</v>
      </c>
      <c r="G263" s="24">
        <v>7.054</v>
      </c>
      <c r="H263" s="25">
        <v>0</v>
      </c>
      <c r="I263" s="26">
        <f>ROUND(ROUND(H263,2)*ROUND(G263,3),2)</f>
        <v>0</v>
      </c>
      <c r="O263">
        <f>(I263*21)/100</f>
        <v>0</v>
      </c>
      <c r="P263" t="s">
        <v>22</v>
      </c>
    </row>
    <row r="264" spans="1:5" ht="25.5">
      <c r="A264" s="27" t="s">
        <v>48</v>
      </c>
      <c r="E264" s="28" t="s">
        <v>276</v>
      </c>
    </row>
    <row r="265" spans="1:5" ht="12.75">
      <c r="A265" s="31" t="s">
        <v>50</v>
      </c>
      <c r="E265" s="30" t="s">
        <v>1711</v>
      </c>
    </row>
    <row r="266" spans="1:16" ht="12.75">
      <c r="A266" s="17" t="s">
        <v>44</v>
      </c>
      <c r="B266" s="21" t="s">
        <v>425</v>
      </c>
      <c r="C266" s="21" t="s">
        <v>1272</v>
      </c>
      <c r="D266" s="17" t="s">
        <v>23</v>
      </c>
      <c r="E266" s="22" t="s">
        <v>1273</v>
      </c>
      <c r="F266" s="23" t="s">
        <v>275</v>
      </c>
      <c r="G266" s="24">
        <v>1.05672</v>
      </c>
      <c r="H266" s="25">
        <v>0</v>
      </c>
      <c r="I266" s="26">
        <f>ROUND(ROUND(H266,2)*ROUND(G266,3),2)</f>
        <v>0</v>
      </c>
      <c r="O266">
        <f>(I266*21)/100</f>
        <v>0</v>
      </c>
      <c r="P266" t="s">
        <v>22</v>
      </c>
    </row>
    <row r="267" spans="1:5" ht="25.5">
      <c r="A267" s="27" t="s">
        <v>48</v>
      </c>
      <c r="E267" s="28" t="s">
        <v>1274</v>
      </c>
    </row>
    <row r="268" spans="1:5" ht="12.75">
      <c r="A268" s="31" t="s">
        <v>50</v>
      </c>
      <c r="E268" s="30" t="s">
        <v>23</v>
      </c>
    </row>
    <row r="269" spans="1:16" ht="12.75">
      <c r="A269" s="17" t="s">
        <v>44</v>
      </c>
      <c r="B269" s="21" t="s">
        <v>428</v>
      </c>
      <c r="C269" s="21" t="s">
        <v>1276</v>
      </c>
      <c r="D269" s="17" t="s">
        <v>23</v>
      </c>
      <c r="E269" s="22" t="s">
        <v>1277</v>
      </c>
      <c r="F269" s="23" t="s">
        <v>275</v>
      </c>
      <c r="G269" s="24">
        <v>13.96198</v>
      </c>
      <c r="H269" s="25">
        <v>0</v>
      </c>
      <c r="I269" s="26">
        <f>ROUND(ROUND(H269,2)*ROUND(G269,3),2)</f>
        <v>0</v>
      </c>
      <c r="O269">
        <f>(I269*21)/100</f>
        <v>0</v>
      </c>
      <c r="P269" t="s">
        <v>22</v>
      </c>
    </row>
    <row r="270" spans="1:5" ht="38.25">
      <c r="A270" s="27" t="s">
        <v>48</v>
      </c>
      <c r="E270" s="28" t="s">
        <v>1278</v>
      </c>
    </row>
    <row r="271" spans="1:5" ht="12.75">
      <c r="A271" s="29" t="s">
        <v>50</v>
      </c>
      <c r="E271" s="30" t="s">
        <v>23</v>
      </c>
    </row>
  </sheetData>
  <sheetProtection password="FC8D"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0+O8+O99+O109+O146+O162+O316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8" t="s">
        <v>14</v>
      </c>
      <c r="D3" s="35"/>
      <c r="E3" s="10" t="s">
        <v>15</v>
      </c>
      <c r="F3" s="1"/>
      <c r="G3" s="8"/>
      <c r="H3" s="7" t="s">
        <v>1712</v>
      </c>
      <c r="I3" s="32">
        <f>0+I8+I99+I109+I146+I162+I316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9" t="s">
        <v>1712</v>
      </c>
      <c r="D4" s="40"/>
      <c r="E4" s="13" t="s">
        <v>1713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1" t="s">
        <v>25</v>
      </c>
      <c r="B5" s="41" t="s">
        <v>27</v>
      </c>
      <c r="C5" s="41" t="s">
        <v>29</v>
      </c>
      <c r="D5" s="41" t="s">
        <v>30</v>
      </c>
      <c r="E5" s="41" t="s">
        <v>31</v>
      </c>
      <c r="F5" s="41" t="s">
        <v>33</v>
      </c>
      <c r="G5" s="41" t="s">
        <v>35</v>
      </c>
      <c r="H5" s="41" t="s">
        <v>37</v>
      </c>
      <c r="I5" s="41"/>
      <c r="O5" t="s">
        <v>20</v>
      </c>
      <c r="P5" t="s">
        <v>22</v>
      </c>
    </row>
    <row r="6" spans="1:9" ht="12.75" customHeight="1">
      <c r="A6" s="41"/>
      <c r="B6" s="41"/>
      <c r="C6" s="41"/>
      <c r="D6" s="41"/>
      <c r="E6" s="41"/>
      <c r="F6" s="41"/>
      <c r="G6" s="41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28</v>
      </c>
      <c r="D8" s="14"/>
      <c r="E8" s="19" t="s">
        <v>80</v>
      </c>
      <c r="F8" s="14"/>
      <c r="G8" s="14"/>
      <c r="H8" s="14"/>
      <c r="I8" s="20">
        <f>0+Q8</f>
        <v>0</v>
      </c>
      <c r="O8">
        <f>0+R8</f>
        <v>0</v>
      </c>
      <c r="Q8">
        <f>0+I9+I12+I15+I18+I21+I24+I27+I30+I33+I36+I39+I42+I45+I48+I51+I54+I57+I60+I63+I66+I69+I72+I75+I78+I81+I84+I87+I90+I93+I96</f>
        <v>0</v>
      </c>
      <c r="R8">
        <f>0+O9+O12+O15+O18+O21+O24+O27+O30+O33+O36+O39+O42+O45+O48+O51+O54+O57+O60+O63+O66+O69+O72+O75+O78+O81+O84+O87+O90+O93+O96</f>
        <v>0</v>
      </c>
    </row>
    <row r="9" spans="1:16" ht="12.75">
      <c r="A9" s="17" t="s">
        <v>44</v>
      </c>
      <c r="B9" s="21" t="s">
        <v>28</v>
      </c>
      <c r="C9" s="21" t="s">
        <v>99</v>
      </c>
      <c r="D9" s="17" t="s">
        <v>23</v>
      </c>
      <c r="E9" s="22" t="s">
        <v>100</v>
      </c>
      <c r="F9" s="23" t="s">
        <v>96</v>
      </c>
      <c r="G9" s="24">
        <v>9.86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63.75">
      <c r="A10" s="27" t="s">
        <v>48</v>
      </c>
      <c r="E10" s="28" t="s">
        <v>1482</v>
      </c>
    </row>
    <row r="11" spans="1:5" ht="12.75">
      <c r="A11" s="31" t="s">
        <v>50</v>
      </c>
      <c r="E11" s="30" t="s">
        <v>1714</v>
      </c>
    </row>
    <row r="12" spans="1:16" ht="12.75">
      <c r="A12" s="17" t="s">
        <v>44</v>
      </c>
      <c r="B12" s="21" t="s">
        <v>22</v>
      </c>
      <c r="C12" s="21" t="s">
        <v>109</v>
      </c>
      <c r="D12" s="17" t="s">
        <v>23</v>
      </c>
      <c r="E12" s="22" t="s">
        <v>110</v>
      </c>
      <c r="F12" s="23" t="s">
        <v>96</v>
      </c>
      <c r="G12" s="24">
        <v>11.04</v>
      </c>
      <c r="H12" s="25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51">
      <c r="A13" s="27" t="s">
        <v>48</v>
      </c>
      <c r="E13" s="28" t="s">
        <v>1715</v>
      </c>
    </row>
    <row r="14" spans="1:5" ht="12.75">
      <c r="A14" s="31" t="s">
        <v>50</v>
      </c>
      <c r="E14" s="30" t="s">
        <v>23</v>
      </c>
    </row>
    <row r="15" spans="1:16" ht="12.75">
      <c r="A15" s="17" t="s">
        <v>44</v>
      </c>
      <c r="B15" s="21" t="s">
        <v>21</v>
      </c>
      <c r="C15" s="21" t="s">
        <v>112</v>
      </c>
      <c r="D15" s="17" t="s">
        <v>23</v>
      </c>
      <c r="E15" s="22" t="s">
        <v>113</v>
      </c>
      <c r="F15" s="23" t="s">
        <v>96</v>
      </c>
      <c r="G15" s="24">
        <v>3.78</v>
      </c>
      <c r="H15" s="25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51">
      <c r="A16" s="27" t="s">
        <v>48</v>
      </c>
      <c r="E16" s="28" t="s">
        <v>1716</v>
      </c>
    </row>
    <row r="17" spans="1:5" ht="12.75">
      <c r="A17" s="31" t="s">
        <v>50</v>
      </c>
      <c r="E17" s="30" t="s">
        <v>1717</v>
      </c>
    </row>
    <row r="18" spans="1:16" ht="12.75">
      <c r="A18" s="17" t="s">
        <v>44</v>
      </c>
      <c r="B18" s="21" t="s">
        <v>32</v>
      </c>
      <c r="C18" s="21" t="s">
        <v>116</v>
      </c>
      <c r="D18" s="17" t="s">
        <v>231</v>
      </c>
      <c r="E18" s="22" t="s">
        <v>117</v>
      </c>
      <c r="F18" s="23" t="s">
        <v>96</v>
      </c>
      <c r="G18" s="24">
        <v>11.04</v>
      </c>
      <c r="H18" s="25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51">
      <c r="A19" s="27" t="s">
        <v>48</v>
      </c>
      <c r="E19" s="28" t="s">
        <v>1718</v>
      </c>
    </row>
    <row r="20" spans="1:5" ht="12.75">
      <c r="A20" s="31" t="s">
        <v>50</v>
      </c>
      <c r="E20" s="30" t="s">
        <v>23</v>
      </c>
    </row>
    <row r="21" spans="1:16" ht="12.75">
      <c r="A21" s="17" t="s">
        <v>44</v>
      </c>
      <c r="B21" s="21" t="s">
        <v>34</v>
      </c>
      <c r="C21" s="21" t="s">
        <v>116</v>
      </c>
      <c r="D21" s="17" t="s">
        <v>236</v>
      </c>
      <c r="E21" s="22" t="s">
        <v>117</v>
      </c>
      <c r="F21" s="23" t="s">
        <v>96</v>
      </c>
      <c r="G21" s="24">
        <v>6.66</v>
      </c>
      <c r="H21" s="25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51">
      <c r="A22" s="27" t="s">
        <v>48</v>
      </c>
      <c r="E22" s="28" t="s">
        <v>1719</v>
      </c>
    </row>
    <row r="23" spans="1:5" ht="12.75">
      <c r="A23" s="31" t="s">
        <v>50</v>
      </c>
      <c r="E23" s="30" t="s">
        <v>23</v>
      </c>
    </row>
    <row r="24" spans="1:16" ht="12.75">
      <c r="A24" s="17" t="s">
        <v>44</v>
      </c>
      <c r="B24" s="21" t="s">
        <v>36</v>
      </c>
      <c r="C24" s="21" t="s">
        <v>1499</v>
      </c>
      <c r="D24" s="17" t="s">
        <v>23</v>
      </c>
      <c r="E24" s="22" t="s">
        <v>1500</v>
      </c>
      <c r="F24" s="23" t="s">
        <v>96</v>
      </c>
      <c r="G24" s="24">
        <v>6.66</v>
      </c>
      <c r="H24" s="25">
        <v>0</v>
      </c>
      <c r="I24" s="26">
        <f>ROUND(ROUND(H24,2)*ROUND(G24,3),2)</f>
        <v>0</v>
      </c>
      <c r="O24">
        <f>(I24*21)/100</f>
        <v>0</v>
      </c>
      <c r="P24" t="s">
        <v>22</v>
      </c>
    </row>
    <row r="25" spans="1:5" ht="51">
      <c r="A25" s="27" t="s">
        <v>48</v>
      </c>
      <c r="E25" s="28" t="s">
        <v>1720</v>
      </c>
    </row>
    <row r="26" spans="1:5" ht="12.75">
      <c r="A26" s="31" t="s">
        <v>50</v>
      </c>
      <c r="E26" s="30" t="s">
        <v>23</v>
      </c>
    </row>
    <row r="27" spans="1:16" ht="12.75">
      <c r="A27" s="17" t="s">
        <v>44</v>
      </c>
      <c r="B27" s="21" t="s">
        <v>62</v>
      </c>
      <c r="C27" s="21" t="s">
        <v>122</v>
      </c>
      <c r="D27" s="17" t="s">
        <v>23</v>
      </c>
      <c r="E27" s="22" t="s">
        <v>123</v>
      </c>
      <c r="F27" s="23" t="s">
        <v>96</v>
      </c>
      <c r="G27" s="24">
        <v>11.04</v>
      </c>
      <c r="H27" s="25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51">
      <c r="A28" s="27" t="s">
        <v>48</v>
      </c>
      <c r="E28" s="28" t="s">
        <v>1721</v>
      </c>
    </row>
    <row r="29" spans="1:5" ht="12.75">
      <c r="A29" s="31" t="s">
        <v>50</v>
      </c>
      <c r="E29" s="30" t="s">
        <v>23</v>
      </c>
    </row>
    <row r="30" spans="1:16" ht="12.75">
      <c r="A30" s="17" t="s">
        <v>44</v>
      </c>
      <c r="B30" s="21" t="s">
        <v>65</v>
      </c>
      <c r="C30" s="21" t="s">
        <v>125</v>
      </c>
      <c r="D30" s="17" t="s">
        <v>231</v>
      </c>
      <c r="E30" s="22" t="s">
        <v>126</v>
      </c>
      <c r="F30" s="23" t="s">
        <v>96</v>
      </c>
      <c r="G30" s="24">
        <v>11.04</v>
      </c>
      <c r="H30" s="25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51">
      <c r="A31" s="27" t="s">
        <v>48</v>
      </c>
      <c r="E31" s="28" t="s">
        <v>1722</v>
      </c>
    </row>
    <row r="32" spans="1:5" ht="12.75">
      <c r="A32" s="31" t="s">
        <v>50</v>
      </c>
      <c r="E32" s="30" t="s">
        <v>23</v>
      </c>
    </row>
    <row r="33" spans="1:16" ht="12.75">
      <c r="A33" s="17" t="s">
        <v>44</v>
      </c>
      <c r="B33" s="21" t="s">
        <v>39</v>
      </c>
      <c r="C33" s="21" t="s">
        <v>125</v>
      </c>
      <c r="D33" s="17" t="s">
        <v>236</v>
      </c>
      <c r="E33" s="22" t="s">
        <v>126</v>
      </c>
      <c r="F33" s="23" t="s">
        <v>96</v>
      </c>
      <c r="G33" s="24">
        <v>12.83</v>
      </c>
      <c r="H33" s="25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51">
      <c r="A34" s="27" t="s">
        <v>48</v>
      </c>
      <c r="E34" s="28" t="s">
        <v>1723</v>
      </c>
    </row>
    <row r="35" spans="1:5" ht="12.75">
      <c r="A35" s="31" t="s">
        <v>50</v>
      </c>
      <c r="E35" s="30" t="s">
        <v>23</v>
      </c>
    </row>
    <row r="36" spans="1:16" ht="12.75">
      <c r="A36" s="17" t="s">
        <v>44</v>
      </c>
      <c r="B36" s="21" t="s">
        <v>41</v>
      </c>
      <c r="C36" s="21" t="s">
        <v>132</v>
      </c>
      <c r="D36" s="17" t="s">
        <v>23</v>
      </c>
      <c r="E36" s="22" t="s">
        <v>133</v>
      </c>
      <c r="F36" s="23" t="s">
        <v>134</v>
      </c>
      <c r="G36" s="24">
        <v>6.22</v>
      </c>
      <c r="H36" s="25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25.5">
      <c r="A37" s="27" t="s">
        <v>48</v>
      </c>
      <c r="E37" s="28" t="s">
        <v>135</v>
      </c>
    </row>
    <row r="38" spans="1:5" ht="12.75">
      <c r="A38" s="31" t="s">
        <v>50</v>
      </c>
      <c r="E38" s="30" t="s">
        <v>1724</v>
      </c>
    </row>
    <row r="39" spans="1:16" ht="12.75">
      <c r="A39" s="17" t="s">
        <v>44</v>
      </c>
      <c r="B39" s="21" t="s">
        <v>72</v>
      </c>
      <c r="C39" s="21" t="s">
        <v>137</v>
      </c>
      <c r="D39" s="17" t="s">
        <v>23</v>
      </c>
      <c r="E39" s="22" t="s">
        <v>138</v>
      </c>
      <c r="F39" s="23" t="s">
        <v>139</v>
      </c>
      <c r="G39" s="24">
        <v>20</v>
      </c>
      <c r="H39" s="25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38.25">
      <c r="A40" s="27" t="s">
        <v>48</v>
      </c>
      <c r="E40" s="28" t="s">
        <v>140</v>
      </c>
    </row>
    <row r="41" spans="1:5" ht="12.75">
      <c r="A41" s="31" t="s">
        <v>50</v>
      </c>
      <c r="E41" s="30" t="s">
        <v>23</v>
      </c>
    </row>
    <row r="42" spans="1:16" ht="12.75">
      <c r="A42" s="17" t="s">
        <v>44</v>
      </c>
      <c r="B42" s="21" t="s">
        <v>75</v>
      </c>
      <c r="C42" s="21" t="s">
        <v>141</v>
      </c>
      <c r="D42" s="17" t="s">
        <v>23</v>
      </c>
      <c r="E42" s="22" t="s">
        <v>142</v>
      </c>
      <c r="F42" s="23" t="s">
        <v>143</v>
      </c>
      <c r="G42" s="24">
        <v>10</v>
      </c>
      <c r="H42" s="25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38.25">
      <c r="A43" s="27" t="s">
        <v>48</v>
      </c>
      <c r="E43" s="28" t="s">
        <v>144</v>
      </c>
    </row>
    <row r="44" spans="1:5" ht="12.75">
      <c r="A44" s="31" t="s">
        <v>50</v>
      </c>
      <c r="E44" s="30" t="s">
        <v>23</v>
      </c>
    </row>
    <row r="45" spans="1:16" ht="12.75">
      <c r="A45" s="17" t="s">
        <v>44</v>
      </c>
      <c r="B45" s="21" t="s">
        <v>78</v>
      </c>
      <c r="C45" s="21" t="s">
        <v>145</v>
      </c>
      <c r="D45" s="17" t="s">
        <v>23</v>
      </c>
      <c r="E45" s="22" t="s">
        <v>146</v>
      </c>
      <c r="F45" s="23" t="s">
        <v>134</v>
      </c>
      <c r="G45" s="24">
        <v>1</v>
      </c>
      <c r="H45" s="25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25.5">
      <c r="A46" s="27" t="s">
        <v>48</v>
      </c>
      <c r="E46" s="28" t="s">
        <v>147</v>
      </c>
    </row>
    <row r="47" spans="1:5" ht="12.75">
      <c r="A47" s="31" t="s">
        <v>50</v>
      </c>
      <c r="E47" s="30" t="s">
        <v>1645</v>
      </c>
    </row>
    <row r="48" spans="1:16" ht="12.75">
      <c r="A48" s="17" t="s">
        <v>44</v>
      </c>
      <c r="B48" s="21" t="s">
        <v>81</v>
      </c>
      <c r="C48" s="21" t="s">
        <v>149</v>
      </c>
      <c r="D48" s="17" t="s">
        <v>23</v>
      </c>
      <c r="E48" s="22" t="s">
        <v>150</v>
      </c>
      <c r="F48" s="23" t="s">
        <v>134</v>
      </c>
      <c r="G48" s="24">
        <v>6</v>
      </c>
      <c r="H48" s="25">
        <v>0</v>
      </c>
      <c r="I48" s="26">
        <f>ROUND(ROUND(H48,2)*ROUND(G48,3),2)</f>
        <v>0</v>
      </c>
      <c r="O48">
        <f>(I48*21)/100</f>
        <v>0</v>
      </c>
      <c r="P48" t="s">
        <v>22</v>
      </c>
    </row>
    <row r="49" spans="1:5" ht="25.5">
      <c r="A49" s="27" t="s">
        <v>48</v>
      </c>
      <c r="E49" s="28" t="s">
        <v>151</v>
      </c>
    </row>
    <row r="50" spans="1:5" ht="12.75">
      <c r="A50" s="31" t="s">
        <v>50</v>
      </c>
      <c r="E50" s="30" t="s">
        <v>1284</v>
      </c>
    </row>
    <row r="51" spans="1:16" ht="12.75">
      <c r="A51" s="17" t="s">
        <v>44</v>
      </c>
      <c r="B51" s="21" t="s">
        <v>84</v>
      </c>
      <c r="C51" s="21" t="s">
        <v>154</v>
      </c>
      <c r="D51" s="17" t="s">
        <v>23</v>
      </c>
      <c r="E51" s="22" t="s">
        <v>155</v>
      </c>
      <c r="F51" s="23" t="s">
        <v>156</v>
      </c>
      <c r="G51" s="24">
        <v>12</v>
      </c>
      <c r="H51" s="25">
        <v>0</v>
      </c>
      <c r="I51" s="26">
        <f>ROUND(ROUND(H51,2)*ROUND(G51,3),2)</f>
        <v>0</v>
      </c>
      <c r="O51">
        <f>(I51*21)/100</f>
        <v>0</v>
      </c>
      <c r="P51" t="s">
        <v>22</v>
      </c>
    </row>
    <row r="52" spans="1:5" ht="25.5">
      <c r="A52" s="27" t="s">
        <v>48</v>
      </c>
      <c r="E52" s="28" t="s">
        <v>157</v>
      </c>
    </row>
    <row r="53" spans="1:5" ht="12.75">
      <c r="A53" s="31" t="s">
        <v>50</v>
      </c>
      <c r="E53" s="30" t="s">
        <v>1725</v>
      </c>
    </row>
    <row r="54" spans="1:16" ht="12.75">
      <c r="A54" s="17" t="s">
        <v>44</v>
      </c>
      <c r="B54" s="21" t="s">
        <v>88</v>
      </c>
      <c r="C54" s="21" t="s">
        <v>1290</v>
      </c>
      <c r="D54" s="17" t="s">
        <v>23</v>
      </c>
      <c r="E54" s="22" t="s">
        <v>1291</v>
      </c>
      <c r="F54" s="23" t="s">
        <v>156</v>
      </c>
      <c r="G54" s="24">
        <v>13.322</v>
      </c>
      <c r="H54" s="25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25.5">
      <c r="A55" s="27" t="s">
        <v>48</v>
      </c>
      <c r="E55" s="28" t="s">
        <v>1292</v>
      </c>
    </row>
    <row r="56" spans="1:5" ht="76.5">
      <c r="A56" s="31" t="s">
        <v>50</v>
      </c>
      <c r="E56" s="30" t="s">
        <v>1726</v>
      </c>
    </row>
    <row r="57" spans="1:16" ht="12.75">
      <c r="A57" s="17" t="s">
        <v>44</v>
      </c>
      <c r="B57" s="21" t="s">
        <v>153</v>
      </c>
      <c r="C57" s="21" t="s">
        <v>200</v>
      </c>
      <c r="D57" s="17" t="s">
        <v>23</v>
      </c>
      <c r="E57" s="22" t="s">
        <v>201</v>
      </c>
      <c r="F57" s="23" t="s">
        <v>156</v>
      </c>
      <c r="G57" s="24">
        <v>6.661</v>
      </c>
      <c r="H57" s="25">
        <v>0</v>
      </c>
      <c r="I57" s="26">
        <f>ROUND(ROUND(H57,2)*ROUND(G57,3),2)</f>
        <v>0</v>
      </c>
      <c r="O57">
        <f>(I57*21)/100</f>
        <v>0</v>
      </c>
      <c r="P57" t="s">
        <v>22</v>
      </c>
    </row>
    <row r="58" spans="1:5" ht="38.25">
      <c r="A58" s="27" t="s">
        <v>48</v>
      </c>
      <c r="E58" s="28" t="s">
        <v>202</v>
      </c>
    </row>
    <row r="59" spans="1:5" ht="12.75">
      <c r="A59" s="31" t="s">
        <v>50</v>
      </c>
      <c r="E59" s="30" t="s">
        <v>1727</v>
      </c>
    </row>
    <row r="60" spans="1:16" ht="12.75">
      <c r="A60" s="17" t="s">
        <v>44</v>
      </c>
      <c r="B60" s="21" t="s">
        <v>159</v>
      </c>
      <c r="C60" s="21" t="s">
        <v>1295</v>
      </c>
      <c r="D60" s="17" t="s">
        <v>23</v>
      </c>
      <c r="E60" s="22" t="s">
        <v>1296</v>
      </c>
      <c r="F60" s="23" t="s">
        <v>156</v>
      </c>
      <c r="G60" s="24">
        <v>8.881</v>
      </c>
      <c r="H60" s="25">
        <v>0</v>
      </c>
      <c r="I60" s="26">
        <f>ROUND(ROUND(H60,2)*ROUND(G60,3),2)</f>
        <v>0</v>
      </c>
      <c r="O60">
        <f>(I60*21)/100</f>
        <v>0</v>
      </c>
      <c r="P60" t="s">
        <v>22</v>
      </c>
    </row>
    <row r="61" spans="1:5" ht="25.5">
      <c r="A61" s="27" t="s">
        <v>48</v>
      </c>
      <c r="E61" s="28" t="s">
        <v>1297</v>
      </c>
    </row>
    <row r="62" spans="1:5" ht="76.5">
      <c r="A62" s="31" t="s">
        <v>50</v>
      </c>
      <c r="E62" s="30" t="s">
        <v>1728</v>
      </c>
    </row>
    <row r="63" spans="1:16" ht="12.75">
      <c r="A63" s="17" t="s">
        <v>44</v>
      </c>
      <c r="B63" s="21" t="s">
        <v>164</v>
      </c>
      <c r="C63" s="21" t="s">
        <v>215</v>
      </c>
      <c r="D63" s="17" t="s">
        <v>23</v>
      </c>
      <c r="E63" s="22" t="s">
        <v>216</v>
      </c>
      <c r="F63" s="23" t="s">
        <v>156</v>
      </c>
      <c r="G63" s="24">
        <v>4.441</v>
      </c>
      <c r="H63" s="25">
        <v>0</v>
      </c>
      <c r="I63" s="26">
        <f>ROUND(ROUND(H63,2)*ROUND(G63,3),2)</f>
        <v>0</v>
      </c>
      <c r="O63">
        <f>(I63*21)/100</f>
        <v>0</v>
      </c>
      <c r="P63" t="s">
        <v>22</v>
      </c>
    </row>
    <row r="64" spans="1:5" ht="38.25">
      <c r="A64" s="27" t="s">
        <v>48</v>
      </c>
      <c r="E64" s="28" t="s">
        <v>217</v>
      </c>
    </row>
    <row r="65" spans="1:5" ht="12.75">
      <c r="A65" s="31" t="s">
        <v>50</v>
      </c>
      <c r="E65" s="30" t="s">
        <v>1729</v>
      </c>
    </row>
    <row r="66" spans="1:16" ht="12.75">
      <c r="A66" s="17" t="s">
        <v>44</v>
      </c>
      <c r="B66" s="21" t="s">
        <v>169</v>
      </c>
      <c r="C66" s="21" t="s">
        <v>245</v>
      </c>
      <c r="D66" s="17" t="s">
        <v>23</v>
      </c>
      <c r="E66" s="22" t="s">
        <v>246</v>
      </c>
      <c r="F66" s="23" t="s">
        <v>96</v>
      </c>
      <c r="G66" s="24">
        <v>67.1</v>
      </c>
      <c r="H66" s="25">
        <v>0</v>
      </c>
      <c r="I66" s="26">
        <f>ROUND(ROUND(H66,2)*ROUND(G66,3),2)</f>
        <v>0</v>
      </c>
      <c r="O66">
        <f>(I66*21)/100</f>
        <v>0</v>
      </c>
      <c r="P66" t="s">
        <v>22</v>
      </c>
    </row>
    <row r="67" spans="1:5" ht="25.5">
      <c r="A67" s="27" t="s">
        <v>48</v>
      </c>
      <c r="E67" s="28" t="s">
        <v>247</v>
      </c>
    </row>
    <row r="68" spans="1:5" ht="51">
      <c r="A68" s="31" t="s">
        <v>50</v>
      </c>
      <c r="E68" s="30" t="s">
        <v>1730</v>
      </c>
    </row>
    <row r="69" spans="1:16" ht="12.75">
      <c r="A69" s="17" t="s">
        <v>44</v>
      </c>
      <c r="B69" s="21" t="s">
        <v>174</v>
      </c>
      <c r="C69" s="21" t="s">
        <v>255</v>
      </c>
      <c r="D69" s="17" t="s">
        <v>23</v>
      </c>
      <c r="E69" s="22" t="s">
        <v>256</v>
      </c>
      <c r="F69" s="23" t="s">
        <v>96</v>
      </c>
      <c r="G69" s="24">
        <v>67.1</v>
      </c>
      <c r="H69" s="25">
        <v>0</v>
      </c>
      <c r="I69" s="26">
        <f>ROUND(ROUND(H69,2)*ROUND(G69,3),2)</f>
        <v>0</v>
      </c>
      <c r="O69">
        <f>(I69*21)/100</f>
        <v>0</v>
      </c>
      <c r="P69" t="s">
        <v>22</v>
      </c>
    </row>
    <row r="70" spans="1:5" ht="25.5">
      <c r="A70" s="27" t="s">
        <v>48</v>
      </c>
      <c r="E70" s="28" t="s">
        <v>257</v>
      </c>
    </row>
    <row r="71" spans="1:5" ht="51">
      <c r="A71" s="31" t="s">
        <v>50</v>
      </c>
      <c r="E71" s="30" t="s">
        <v>1730</v>
      </c>
    </row>
    <row r="72" spans="1:16" ht="12.75">
      <c r="A72" s="17" t="s">
        <v>44</v>
      </c>
      <c r="B72" s="21" t="s">
        <v>179</v>
      </c>
      <c r="C72" s="21" t="s">
        <v>263</v>
      </c>
      <c r="D72" s="17" t="s">
        <v>23</v>
      </c>
      <c r="E72" s="22" t="s">
        <v>264</v>
      </c>
      <c r="F72" s="23" t="s">
        <v>156</v>
      </c>
      <c r="G72" s="24">
        <v>22.203</v>
      </c>
      <c r="H72" s="25">
        <v>0</v>
      </c>
      <c r="I72" s="26">
        <f>ROUND(ROUND(H72,2)*ROUND(G72,3),2)</f>
        <v>0</v>
      </c>
      <c r="O72">
        <f>(I72*21)/100</f>
        <v>0</v>
      </c>
      <c r="P72" t="s">
        <v>22</v>
      </c>
    </row>
    <row r="73" spans="1:5" ht="25.5">
      <c r="A73" s="27" t="s">
        <v>48</v>
      </c>
      <c r="E73" s="28" t="s">
        <v>265</v>
      </c>
    </row>
    <row r="74" spans="1:5" ht="12.75">
      <c r="A74" s="31" t="s">
        <v>50</v>
      </c>
      <c r="E74" s="30" t="s">
        <v>1731</v>
      </c>
    </row>
    <row r="75" spans="1:16" ht="12.75">
      <c r="A75" s="17" t="s">
        <v>44</v>
      </c>
      <c r="B75" s="21" t="s">
        <v>184</v>
      </c>
      <c r="C75" s="21" t="s">
        <v>268</v>
      </c>
      <c r="D75" s="17" t="s">
        <v>23</v>
      </c>
      <c r="E75" s="22" t="s">
        <v>269</v>
      </c>
      <c r="F75" s="23" t="s">
        <v>156</v>
      </c>
      <c r="G75" s="24">
        <v>31.198</v>
      </c>
      <c r="H75" s="25">
        <v>0</v>
      </c>
      <c r="I75" s="26">
        <f>ROUND(ROUND(H75,2)*ROUND(G75,3),2)</f>
        <v>0</v>
      </c>
      <c r="O75">
        <f>(I75*21)/100</f>
        <v>0</v>
      </c>
      <c r="P75" t="s">
        <v>22</v>
      </c>
    </row>
    <row r="76" spans="1:5" ht="51">
      <c r="A76" s="27" t="s">
        <v>48</v>
      </c>
      <c r="E76" s="28" t="s">
        <v>270</v>
      </c>
    </row>
    <row r="77" spans="1:5" ht="38.25">
      <c r="A77" s="31" t="s">
        <v>50</v>
      </c>
      <c r="E77" s="30" t="s">
        <v>1732</v>
      </c>
    </row>
    <row r="78" spans="1:16" ht="12.75">
      <c r="A78" s="17" t="s">
        <v>44</v>
      </c>
      <c r="B78" s="21" t="s">
        <v>189</v>
      </c>
      <c r="C78" s="21" t="s">
        <v>273</v>
      </c>
      <c r="D78" s="17" t="s">
        <v>23</v>
      </c>
      <c r="E78" s="22" t="s">
        <v>274</v>
      </c>
      <c r="F78" s="23" t="s">
        <v>275</v>
      </c>
      <c r="G78" s="24">
        <v>42.068</v>
      </c>
      <c r="H78" s="25">
        <v>0</v>
      </c>
      <c r="I78" s="26">
        <f>ROUND(ROUND(H78,2)*ROUND(G78,3),2)</f>
        <v>0</v>
      </c>
      <c r="O78">
        <f>(I78*21)/100</f>
        <v>0</v>
      </c>
      <c r="P78" t="s">
        <v>22</v>
      </c>
    </row>
    <row r="79" spans="1:5" ht="25.5">
      <c r="A79" s="27" t="s">
        <v>48</v>
      </c>
      <c r="E79" s="28" t="s">
        <v>276</v>
      </c>
    </row>
    <row r="80" spans="1:5" ht="12.75">
      <c r="A80" s="31" t="s">
        <v>50</v>
      </c>
      <c r="E80" s="30" t="s">
        <v>1733</v>
      </c>
    </row>
    <row r="81" spans="1:16" ht="12.75">
      <c r="A81" s="17" t="s">
        <v>44</v>
      </c>
      <c r="B81" s="21" t="s">
        <v>194</v>
      </c>
      <c r="C81" s="21" t="s">
        <v>279</v>
      </c>
      <c r="D81" s="17" t="s">
        <v>231</v>
      </c>
      <c r="E81" s="22" t="s">
        <v>280</v>
      </c>
      <c r="F81" s="23" t="s">
        <v>156</v>
      </c>
      <c r="G81" s="24">
        <v>12.708</v>
      </c>
      <c r="H81" s="25">
        <v>0</v>
      </c>
      <c r="I81" s="26">
        <f>ROUND(ROUND(H81,2)*ROUND(G81,3),2)</f>
        <v>0</v>
      </c>
      <c r="O81">
        <f>(I81*21)/100</f>
        <v>0</v>
      </c>
      <c r="P81" t="s">
        <v>22</v>
      </c>
    </row>
    <row r="82" spans="1:5" ht="38.25">
      <c r="A82" s="27" t="s">
        <v>48</v>
      </c>
      <c r="E82" s="28" t="s">
        <v>281</v>
      </c>
    </row>
    <row r="83" spans="1:5" ht="38.25">
      <c r="A83" s="31" t="s">
        <v>50</v>
      </c>
      <c r="E83" s="30" t="s">
        <v>1734</v>
      </c>
    </row>
    <row r="84" spans="1:16" ht="12.75">
      <c r="A84" s="17" t="s">
        <v>283</v>
      </c>
      <c r="B84" s="21" t="s">
        <v>194</v>
      </c>
      <c r="C84" s="21" t="s">
        <v>284</v>
      </c>
      <c r="D84" s="17" t="s">
        <v>23</v>
      </c>
      <c r="E84" s="22" t="s">
        <v>285</v>
      </c>
      <c r="F84" s="23" t="s">
        <v>275</v>
      </c>
      <c r="G84" s="24">
        <v>23.51</v>
      </c>
      <c r="H84" s="25">
        <v>0</v>
      </c>
      <c r="I84" s="26">
        <f>ROUND(ROUND(H84,2)*ROUND(G84,3),2)</f>
        <v>0</v>
      </c>
      <c r="O84">
        <f>(I84*21)/100</f>
        <v>0</v>
      </c>
      <c r="P84" t="s">
        <v>22</v>
      </c>
    </row>
    <row r="85" spans="1:5" ht="12.75">
      <c r="A85" s="27" t="s">
        <v>48</v>
      </c>
      <c r="E85" s="28" t="s">
        <v>286</v>
      </c>
    </row>
    <row r="86" spans="1:5" ht="12.75">
      <c r="A86" s="31" t="s">
        <v>50</v>
      </c>
      <c r="E86" s="30" t="s">
        <v>1735</v>
      </c>
    </row>
    <row r="87" spans="1:16" ht="12.75">
      <c r="A87" s="17" t="s">
        <v>44</v>
      </c>
      <c r="B87" s="21" t="s">
        <v>199</v>
      </c>
      <c r="C87" s="21" t="s">
        <v>279</v>
      </c>
      <c r="D87" s="17" t="s">
        <v>236</v>
      </c>
      <c r="E87" s="22" t="s">
        <v>280</v>
      </c>
      <c r="F87" s="23" t="s">
        <v>156</v>
      </c>
      <c r="G87" s="24">
        <v>1.169</v>
      </c>
      <c r="H87" s="25">
        <v>0</v>
      </c>
      <c r="I87" s="26">
        <f>ROUND(ROUND(H87,2)*ROUND(G87,3),2)</f>
        <v>0</v>
      </c>
      <c r="O87">
        <f>(I87*21)/100</f>
        <v>0</v>
      </c>
      <c r="P87" t="s">
        <v>22</v>
      </c>
    </row>
    <row r="88" spans="1:5" ht="38.25">
      <c r="A88" s="27" t="s">
        <v>48</v>
      </c>
      <c r="E88" s="28" t="s">
        <v>289</v>
      </c>
    </row>
    <row r="89" spans="1:5" ht="38.25">
      <c r="A89" s="31" t="s">
        <v>50</v>
      </c>
      <c r="E89" s="30" t="s">
        <v>1736</v>
      </c>
    </row>
    <row r="90" spans="1:16" ht="12.75">
      <c r="A90" s="17" t="s">
        <v>44</v>
      </c>
      <c r="B90" s="21" t="s">
        <v>204</v>
      </c>
      <c r="C90" s="21" t="s">
        <v>300</v>
      </c>
      <c r="D90" s="17" t="s">
        <v>23</v>
      </c>
      <c r="E90" s="22" t="s">
        <v>301</v>
      </c>
      <c r="F90" s="23" t="s">
        <v>156</v>
      </c>
      <c r="G90" s="24">
        <v>5.669</v>
      </c>
      <c r="H90" s="25">
        <v>0</v>
      </c>
      <c r="I90" s="26">
        <f>ROUND(ROUND(H90,2)*ROUND(G90,3),2)</f>
        <v>0</v>
      </c>
      <c r="O90">
        <f>(I90*21)/100</f>
        <v>0</v>
      </c>
      <c r="P90" t="s">
        <v>22</v>
      </c>
    </row>
    <row r="91" spans="1:5" ht="38.25">
      <c r="A91" s="27" t="s">
        <v>48</v>
      </c>
      <c r="E91" s="28" t="s">
        <v>302</v>
      </c>
    </row>
    <row r="92" spans="1:5" ht="63.75">
      <c r="A92" s="31" t="s">
        <v>50</v>
      </c>
      <c r="E92" s="30" t="s">
        <v>1737</v>
      </c>
    </row>
    <row r="93" spans="1:16" ht="12.75">
      <c r="A93" s="17" t="s">
        <v>283</v>
      </c>
      <c r="B93" s="21" t="s">
        <v>204</v>
      </c>
      <c r="C93" s="21" t="s">
        <v>304</v>
      </c>
      <c r="D93" s="17" t="s">
        <v>23</v>
      </c>
      <c r="E93" s="22" t="s">
        <v>305</v>
      </c>
      <c r="F93" s="23" t="s">
        <v>275</v>
      </c>
      <c r="G93" s="24">
        <v>11.763</v>
      </c>
      <c r="H93" s="25">
        <v>0</v>
      </c>
      <c r="I93" s="26">
        <f>ROUND(ROUND(H93,2)*ROUND(G93,3),2)</f>
        <v>0</v>
      </c>
      <c r="O93">
        <f>(I93*21)/100</f>
        <v>0</v>
      </c>
      <c r="P93" t="s">
        <v>22</v>
      </c>
    </row>
    <row r="94" spans="1:5" ht="12.75">
      <c r="A94" s="27" t="s">
        <v>48</v>
      </c>
      <c r="E94" s="28" t="s">
        <v>306</v>
      </c>
    </row>
    <row r="95" spans="1:5" ht="12.75">
      <c r="A95" s="31" t="s">
        <v>50</v>
      </c>
      <c r="E95" s="30" t="s">
        <v>1738</v>
      </c>
    </row>
    <row r="96" spans="1:16" ht="12.75">
      <c r="A96" s="17" t="s">
        <v>44</v>
      </c>
      <c r="B96" s="21" t="s">
        <v>209</v>
      </c>
      <c r="C96" s="21" t="s">
        <v>322</v>
      </c>
      <c r="D96" s="17" t="s">
        <v>23</v>
      </c>
      <c r="E96" s="22" t="s">
        <v>323</v>
      </c>
      <c r="F96" s="23" t="s">
        <v>156</v>
      </c>
      <c r="G96" s="24">
        <v>21.034</v>
      </c>
      <c r="H96" s="25">
        <v>0</v>
      </c>
      <c r="I96" s="26">
        <f>ROUND(ROUND(H96,2)*ROUND(G96,3),2)</f>
        <v>0</v>
      </c>
      <c r="O96">
        <f>(I96*21)/100</f>
        <v>0</v>
      </c>
      <c r="P96" t="s">
        <v>22</v>
      </c>
    </row>
    <row r="97" spans="1:5" ht="51">
      <c r="A97" s="27" t="s">
        <v>48</v>
      </c>
      <c r="E97" s="28" t="s">
        <v>324</v>
      </c>
    </row>
    <row r="98" spans="1:5" ht="12.75">
      <c r="A98" s="29" t="s">
        <v>50</v>
      </c>
      <c r="E98" s="30" t="s">
        <v>1739</v>
      </c>
    </row>
    <row r="99" spans="1:18" ht="12.75" customHeight="1">
      <c r="A99" s="5" t="s">
        <v>42</v>
      </c>
      <c r="B99" s="5"/>
      <c r="C99" s="33" t="s">
        <v>32</v>
      </c>
      <c r="D99" s="5"/>
      <c r="E99" s="19" t="s">
        <v>366</v>
      </c>
      <c r="F99" s="5"/>
      <c r="G99" s="5"/>
      <c r="H99" s="5"/>
      <c r="I99" s="34">
        <f>0+Q99</f>
        <v>0</v>
      </c>
      <c r="O99">
        <f>0+R99</f>
        <v>0</v>
      </c>
      <c r="Q99">
        <f>0+I100+I103+I106</f>
        <v>0</v>
      </c>
      <c r="R99">
        <f>0+O100+O103+O106</f>
        <v>0</v>
      </c>
    </row>
    <row r="100" spans="1:16" ht="12.75">
      <c r="A100" s="17" t="s">
        <v>44</v>
      </c>
      <c r="B100" s="21" t="s">
        <v>214</v>
      </c>
      <c r="C100" s="21" t="s">
        <v>382</v>
      </c>
      <c r="D100" s="17" t="s">
        <v>23</v>
      </c>
      <c r="E100" s="22" t="s">
        <v>383</v>
      </c>
      <c r="F100" s="23" t="s">
        <v>156</v>
      </c>
      <c r="G100" s="24">
        <v>2.052</v>
      </c>
      <c r="H100" s="25">
        <v>0</v>
      </c>
      <c r="I100" s="26">
        <f>ROUND(ROUND(H100,2)*ROUND(G100,3),2)</f>
        <v>0</v>
      </c>
      <c r="O100">
        <f>(I100*21)/100</f>
        <v>0</v>
      </c>
      <c r="P100" t="s">
        <v>22</v>
      </c>
    </row>
    <row r="101" spans="1:5" ht="38.25">
      <c r="A101" s="27" t="s">
        <v>48</v>
      </c>
      <c r="E101" s="28" t="s">
        <v>384</v>
      </c>
    </row>
    <row r="102" spans="1:5" ht="51">
      <c r="A102" s="31" t="s">
        <v>50</v>
      </c>
      <c r="E102" s="30" t="s">
        <v>1740</v>
      </c>
    </row>
    <row r="103" spans="1:16" ht="12.75">
      <c r="A103" s="17" t="s">
        <v>44</v>
      </c>
      <c r="B103" s="21" t="s">
        <v>219</v>
      </c>
      <c r="C103" s="21" t="s">
        <v>387</v>
      </c>
      <c r="D103" s="17" t="s">
        <v>23</v>
      </c>
      <c r="E103" s="22" t="s">
        <v>388</v>
      </c>
      <c r="F103" s="23" t="s">
        <v>156</v>
      </c>
      <c r="G103" s="24">
        <v>0.46</v>
      </c>
      <c r="H103" s="25">
        <v>0</v>
      </c>
      <c r="I103" s="26">
        <f>ROUND(ROUND(H103,2)*ROUND(G103,3),2)</f>
        <v>0</v>
      </c>
      <c r="O103">
        <f>(I103*21)/100</f>
        <v>0</v>
      </c>
      <c r="P103" t="s">
        <v>22</v>
      </c>
    </row>
    <row r="104" spans="1:5" ht="38.25">
      <c r="A104" s="27" t="s">
        <v>48</v>
      </c>
      <c r="E104" s="28" t="s">
        <v>389</v>
      </c>
    </row>
    <row r="105" spans="1:5" ht="12.75">
      <c r="A105" s="31" t="s">
        <v>50</v>
      </c>
      <c r="E105" s="30" t="s">
        <v>1741</v>
      </c>
    </row>
    <row r="106" spans="1:16" ht="12.75">
      <c r="A106" s="17" t="s">
        <v>44</v>
      </c>
      <c r="B106" s="21" t="s">
        <v>224</v>
      </c>
      <c r="C106" s="21" t="s">
        <v>397</v>
      </c>
      <c r="D106" s="17" t="s">
        <v>23</v>
      </c>
      <c r="E106" s="22" t="s">
        <v>398</v>
      </c>
      <c r="F106" s="23" t="s">
        <v>96</v>
      </c>
      <c r="G106" s="24">
        <v>1.582</v>
      </c>
      <c r="H106" s="25">
        <v>0</v>
      </c>
      <c r="I106" s="26">
        <f>ROUND(ROUND(H106,2)*ROUND(G106,3),2)</f>
        <v>0</v>
      </c>
      <c r="O106">
        <f>(I106*21)/100</f>
        <v>0</v>
      </c>
      <c r="P106" t="s">
        <v>22</v>
      </c>
    </row>
    <row r="107" spans="1:5" ht="51">
      <c r="A107" s="27" t="s">
        <v>48</v>
      </c>
      <c r="E107" s="28" t="s">
        <v>399</v>
      </c>
    </row>
    <row r="108" spans="1:5" ht="12.75">
      <c r="A108" s="29" t="s">
        <v>50</v>
      </c>
      <c r="E108" s="30" t="s">
        <v>1742</v>
      </c>
    </row>
    <row r="109" spans="1:18" ht="12.75" customHeight="1">
      <c r="A109" s="5" t="s">
        <v>42</v>
      </c>
      <c r="B109" s="5"/>
      <c r="C109" s="33" t="s">
        <v>34</v>
      </c>
      <c r="D109" s="5"/>
      <c r="E109" s="19" t="s">
        <v>405</v>
      </c>
      <c r="F109" s="5"/>
      <c r="G109" s="5"/>
      <c r="H109" s="5"/>
      <c r="I109" s="34">
        <f>0+Q109</f>
        <v>0</v>
      </c>
      <c r="O109">
        <f>0+R109</f>
        <v>0</v>
      </c>
      <c r="Q109">
        <f>0+I110+I113+I116+I119+I122+I125+I128+I131+I134+I137+I140+I143</f>
        <v>0</v>
      </c>
      <c r="R109">
        <f>0+O110+O113+O116+O119+O122+O125+O128+O131+O134+O137+O140+O143</f>
        <v>0</v>
      </c>
    </row>
    <row r="110" spans="1:16" ht="12.75">
      <c r="A110" s="17" t="s">
        <v>44</v>
      </c>
      <c r="B110" s="21" t="s">
        <v>229</v>
      </c>
      <c r="C110" s="21" t="s">
        <v>411</v>
      </c>
      <c r="D110" s="17" t="s">
        <v>23</v>
      </c>
      <c r="E110" s="22" t="s">
        <v>412</v>
      </c>
      <c r="F110" s="23" t="s">
        <v>96</v>
      </c>
      <c r="G110" s="24">
        <v>11.04</v>
      </c>
      <c r="H110" s="25">
        <v>0</v>
      </c>
      <c r="I110" s="26">
        <f>ROUND(ROUND(H110,2)*ROUND(G110,3),2)</f>
        <v>0</v>
      </c>
      <c r="O110">
        <f>(I110*21)/100</f>
        <v>0</v>
      </c>
      <c r="P110" t="s">
        <v>22</v>
      </c>
    </row>
    <row r="111" spans="1:5" ht="38.25">
      <c r="A111" s="27" t="s">
        <v>48</v>
      </c>
      <c r="E111" s="28" t="s">
        <v>413</v>
      </c>
    </row>
    <row r="112" spans="1:5" ht="12.75">
      <c r="A112" s="31" t="s">
        <v>50</v>
      </c>
      <c r="E112" s="30" t="s">
        <v>23</v>
      </c>
    </row>
    <row r="113" spans="1:16" ht="12.75">
      <c r="A113" s="17" t="s">
        <v>44</v>
      </c>
      <c r="B113" s="21" t="s">
        <v>235</v>
      </c>
      <c r="C113" s="21" t="s">
        <v>415</v>
      </c>
      <c r="D113" s="17" t="s">
        <v>23</v>
      </c>
      <c r="E113" s="22" t="s">
        <v>416</v>
      </c>
      <c r="F113" s="23" t="s">
        <v>96</v>
      </c>
      <c r="G113" s="24">
        <v>11.04</v>
      </c>
      <c r="H113" s="25">
        <v>0</v>
      </c>
      <c r="I113" s="26">
        <f>ROUND(ROUND(H113,2)*ROUND(G113,3),2)</f>
        <v>0</v>
      </c>
      <c r="O113">
        <f>(I113*21)/100</f>
        <v>0</v>
      </c>
      <c r="P113" t="s">
        <v>22</v>
      </c>
    </row>
    <row r="114" spans="1:5" ht="38.25">
      <c r="A114" s="27" t="s">
        <v>48</v>
      </c>
      <c r="E114" s="28" t="s">
        <v>1672</v>
      </c>
    </row>
    <row r="115" spans="1:5" ht="12.75">
      <c r="A115" s="31" t="s">
        <v>50</v>
      </c>
      <c r="E115" s="30" t="s">
        <v>23</v>
      </c>
    </row>
    <row r="116" spans="1:16" ht="12.75">
      <c r="A116" s="17" t="s">
        <v>44</v>
      </c>
      <c r="B116" s="21" t="s">
        <v>239</v>
      </c>
      <c r="C116" s="21" t="s">
        <v>419</v>
      </c>
      <c r="D116" s="17" t="s">
        <v>23</v>
      </c>
      <c r="E116" s="22" t="s">
        <v>420</v>
      </c>
      <c r="F116" s="23" t="s">
        <v>96</v>
      </c>
      <c r="G116" s="24">
        <v>3.78</v>
      </c>
      <c r="H116" s="25">
        <v>0</v>
      </c>
      <c r="I116" s="26">
        <f>ROUND(ROUND(H116,2)*ROUND(G116,3),2)</f>
        <v>0</v>
      </c>
      <c r="O116">
        <f>(I116*21)/100</f>
        <v>0</v>
      </c>
      <c r="P116" t="s">
        <v>22</v>
      </c>
    </row>
    <row r="117" spans="1:5" ht="38.25">
      <c r="A117" s="27" t="s">
        <v>48</v>
      </c>
      <c r="E117" s="28" t="s">
        <v>1546</v>
      </c>
    </row>
    <row r="118" spans="1:5" ht="12.75">
      <c r="A118" s="31" t="s">
        <v>50</v>
      </c>
      <c r="E118" s="30" t="s">
        <v>1743</v>
      </c>
    </row>
    <row r="119" spans="1:16" ht="12.75">
      <c r="A119" s="17" t="s">
        <v>44</v>
      </c>
      <c r="B119" s="21" t="s">
        <v>244</v>
      </c>
      <c r="C119" s="21" t="s">
        <v>449</v>
      </c>
      <c r="D119" s="17" t="s">
        <v>231</v>
      </c>
      <c r="E119" s="22" t="s">
        <v>450</v>
      </c>
      <c r="F119" s="23" t="s">
        <v>96</v>
      </c>
      <c r="G119" s="24">
        <v>11.04</v>
      </c>
      <c r="H119" s="25">
        <v>0</v>
      </c>
      <c r="I119" s="26">
        <f>ROUND(ROUND(H119,2)*ROUND(G119,3),2)</f>
        <v>0</v>
      </c>
      <c r="O119">
        <f>(I119*21)/100</f>
        <v>0</v>
      </c>
      <c r="P119" t="s">
        <v>22</v>
      </c>
    </row>
    <row r="120" spans="1:5" ht="38.25">
      <c r="A120" s="27" t="s">
        <v>48</v>
      </c>
      <c r="E120" s="28" t="s">
        <v>451</v>
      </c>
    </row>
    <row r="121" spans="1:5" ht="12.75">
      <c r="A121" s="31" t="s">
        <v>50</v>
      </c>
      <c r="E121" s="30" t="s">
        <v>23</v>
      </c>
    </row>
    <row r="122" spans="1:16" ht="12.75">
      <c r="A122" s="17" t="s">
        <v>44</v>
      </c>
      <c r="B122" s="21" t="s">
        <v>249</v>
      </c>
      <c r="C122" s="21" t="s">
        <v>449</v>
      </c>
      <c r="D122" s="17" t="s">
        <v>236</v>
      </c>
      <c r="E122" s="22" t="s">
        <v>450</v>
      </c>
      <c r="F122" s="23" t="s">
        <v>96</v>
      </c>
      <c r="G122" s="24">
        <v>6.66</v>
      </c>
      <c r="H122" s="25">
        <v>0</v>
      </c>
      <c r="I122" s="26">
        <f>ROUND(ROUND(H122,2)*ROUND(G122,3),2)</f>
        <v>0</v>
      </c>
      <c r="O122">
        <f>(I122*21)/100</f>
        <v>0</v>
      </c>
      <c r="P122" t="s">
        <v>22</v>
      </c>
    </row>
    <row r="123" spans="1:5" ht="38.25">
      <c r="A123" s="27" t="s">
        <v>48</v>
      </c>
      <c r="E123" s="28" t="s">
        <v>453</v>
      </c>
    </row>
    <row r="124" spans="1:5" ht="12.75">
      <c r="A124" s="31" t="s">
        <v>50</v>
      </c>
      <c r="E124" s="30" t="s">
        <v>23</v>
      </c>
    </row>
    <row r="125" spans="1:16" ht="12.75">
      <c r="A125" s="17" t="s">
        <v>44</v>
      </c>
      <c r="B125" s="21" t="s">
        <v>254</v>
      </c>
      <c r="C125" s="21" t="s">
        <v>476</v>
      </c>
      <c r="D125" s="17" t="s">
        <v>23</v>
      </c>
      <c r="E125" s="22" t="s">
        <v>477</v>
      </c>
      <c r="F125" s="23" t="s">
        <v>96</v>
      </c>
      <c r="G125" s="24">
        <v>12.83</v>
      </c>
      <c r="H125" s="25">
        <v>0</v>
      </c>
      <c r="I125" s="26">
        <f>ROUND(ROUND(H125,2)*ROUND(G125,3),2)</f>
        <v>0</v>
      </c>
      <c r="O125">
        <f>(I125*21)/100</f>
        <v>0</v>
      </c>
      <c r="P125" t="s">
        <v>22</v>
      </c>
    </row>
    <row r="126" spans="1:5" ht="38.25">
      <c r="A126" s="27" t="s">
        <v>48</v>
      </c>
      <c r="E126" s="28" t="s">
        <v>481</v>
      </c>
    </row>
    <row r="127" spans="1:5" ht="12.75">
      <c r="A127" s="31" t="s">
        <v>50</v>
      </c>
      <c r="E127" s="30" t="s">
        <v>23</v>
      </c>
    </row>
    <row r="128" spans="1:16" ht="25.5">
      <c r="A128" s="17" t="s">
        <v>44</v>
      </c>
      <c r="B128" s="21" t="s">
        <v>258</v>
      </c>
      <c r="C128" s="21" t="s">
        <v>1673</v>
      </c>
      <c r="D128" s="17" t="s">
        <v>23</v>
      </c>
      <c r="E128" s="22" t="s">
        <v>1674</v>
      </c>
      <c r="F128" s="23" t="s">
        <v>96</v>
      </c>
      <c r="G128" s="24">
        <v>11.04</v>
      </c>
      <c r="H128" s="25">
        <v>0</v>
      </c>
      <c r="I128" s="26">
        <f>ROUND(ROUND(H128,2)*ROUND(G128,3),2)</f>
        <v>0</v>
      </c>
      <c r="O128">
        <f>(I128*21)/100</f>
        <v>0</v>
      </c>
      <c r="P128" t="s">
        <v>22</v>
      </c>
    </row>
    <row r="129" spans="1:5" ht="51">
      <c r="A129" s="27" t="s">
        <v>48</v>
      </c>
      <c r="E129" s="28" t="s">
        <v>1675</v>
      </c>
    </row>
    <row r="130" spans="1:5" ht="12.75">
      <c r="A130" s="31" t="s">
        <v>50</v>
      </c>
      <c r="E130" s="30" t="s">
        <v>23</v>
      </c>
    </row>
    <row r="131" spans="1:16" ht="25.5">
      <c r="A131" s="17" t="s">
        <v>44</v>
      </c>
      <c r="B131" s="21" t="s">
        <v>262</v>
      </c>
      <c r="C131" s="21" t="s">
        <v>489</v>
      </c>
      <c r="D131" s="17" t="s">
        <v>23</v>
      </c>
      <c r="E131" s="22" t="s">
        <v>490</v>
      </c>
      <c r="F131" s="23" t="s">
        <v>96</v>
      </c>
      <c r="G131" s="24">
        <v>12.83</v>
      </c>
      <c r="H131" s="25">
        <v>0</v>
      </c>
      <c r="I131" s="26">
        <f>ROUND(ROUND(H131,2)*ROUND(G131,3),2)</f>
        <v>0</v>
      </c>
      <c r="O131">
        <f>(I131*21)/100</f>
        <v>0</v>
      </c>
      <c r="P131" t="s">
        <v>22</v>
      </c>
    </row>
    <row r="132" spans="1:5" ht="51">
      <c r="A132" s="27" t="s">
        <v>48</v>
      </c>
      <c r="E132" s="28" t="s">
        <v>491</v>
      </c>
    </row>
    <row r="133" spans="1:5" ht="12.75">
      <c r="A133" s="31" t="s">
        <v>50</v>
      </c>
      <c r="E133" s="30" t="s">
        <v>23</v>
      </c>
    </row>
    <row r="134" spans="1:16" ht="25.5">
      <c r="A134" s="17" t="s">
        <v>44</v>
      </c>
      <c r="B134" s="21" t="s">
        <v>267</v>
      </c>
      <c r="C134" s="21" t="s">
        <v>500</v>
      </c>
      <c r="D134" s="17" t="s">
        <v>23</v>
      </c>
      <c r="E134" s="22" t="s">
        <v>501</v>
      </c>
      <c r="F134" s="23" t="s">
        <v>96</v>
      </c>
      <c r="G134" s="24">
        <v>6.66</v>
      </c>
      <c r="H134" s="25">
        <v>0</v>
      </c>
      <c r="I134" s="26">
        <f>ROUND(ROUND(H134,2)*ROUND(G134,3),2)</f>
        <v>0</v>
      </c>
      <c r="O134">
        <f>(I134*21)/100</f>
        <v>0</v>
      </c>
      <c r="P134" t="s">
        <v>22</v>
      </c>
    </row>
    <row r="135" spans="1:5" ht="38.25">
      <c r="A135" s="27" t="s">
        <v>48</v>
      </c>
      <c r="E135" s="28" t="s">
        <v>502</v>
      </c>
    </row>
    <row r="136" spans="1:5" ht="12.75">
      <c r="A136" s="31" t="s">
        <v>50</v>
      </c>
      <c r="E136" s="30" t="s">
        <v>23</v>
      </c>
    </row>
    <row r="137" spans="1:16" ht="12.75">
      <c r="A137" s="17" t="s">
        <v>44</v>
      </c>
      <c r="B137" s="21" t="s">
        <v>272</v>
      </c>
      <c r="C137" s="21" t="s">
        <v>504</v>
      </c>
      <c r="D137" s="17" t="s">
        <v>23</v>
      </c>
      <c r="E137" s="22" t="s">
        <v>505</v>
      </c>
      <c r="F137" s="23" t="s">
        <v>96</v>
      </c>
      <c r="G137" s="24">
        <v>9.86</v>
      </c>
      <c r="H137" s="25">
        <v>0</v>
      </c>
      <c r="I137" s="26">
        <f>ROUND(ROUND(H137,2)*ROUND(G137,3),2)</f>
        <v>0</v>
      </c>
      <c r="O137">
        <f>(I137*21)/100</f>
        <v>0</v>
      </c>
      <c r="P137" t="s">
        <v>22</v>
      </c>
    </row>
    <row r="138" spans="1:5" ht="51">
      <c r="A138" s="27" t="s">
        <v>48</v>
      </c>
      <c r="E138" s="28" t="s">
        <v>1549</v>
      </c>
    </row>
    <row r="139" spans="1:5" ht="12.75">
      <c r="A139" s="31" t="s">
        <v>50</v>
      </c>
      <c r="E139" s="30" t="s">
        <v>1714</v>
      </c>
    </row>
    <row r="140" spans="1:16" ht="12.75">
      <c r="A140" s="17" t="s">
        <v>283</v>
      </c>
      <c r="B140" s="21" t="s">
        <v>272</v>
      </c>
      <c r="C140" s="21" t="s">
        <v>507</v>
      </c>
      <c r="D140" s="17" t="s">
        <v>23</v>
      </c>
      <c r="E140" s="22" t="s">
        <v>508</v>
      </c>
      <c r="F140" s="23" t="s">
        <v>96</v>
      </c>
      <c r="G140" s="24">
        <v>0.986</v>
      </c>
      <c r="H140" s="25">
        <v>0</v>
      </c>
      <c r="I140" s="26">
        <f>ROUND(ROUND(H140,2)*ROUND(G140,3),2)</f>
        <v>0</v>
      </c>
      <c r="O140">
        <f>(I140*21)/100</f>
        <v>0</v>
      </c>
      <c r="P140" t="s">
        <v>22</v>
      </c>
    </row>
    <row r="141" spans="1:5" ht="12.75">
      <c r="A141" s="27" t="s">
        <v>48</v>
      </c>
      <c r="E141" s="28" t="s">
        <v>523</v>
      </c>
    </row>
    <row r="142" spans="1:5" ht="12.75">
      <c r="A142" s="31" t="s">
        <v>50</v>
      </c>
      <c r="E142" s="30" t="s">
        <v>1744</v>
      </c>
    </row>
    <row r="143" spans="1:16" ht="12.75">
      <c r="A143" s="17" t="s">
        <v>44</v>
      </c>
      <c r="B143" s="21" t="s">
        <v>278</v>
      </c>
      <c r="C143" s="21" t="s">
        <v>537</v>
      </c>
      <c r="D143" s="17" t="s">
        <v>23</v>
      </c>
      <c r="E143" s="22" t="s">
        <v>538</v>
      </c>
      <c r="F143" s="23" t="s">
        <v>134</v>
      </c>
      <c r="G143" s="24">
        <v>18.01</v>
      </c>
      <c r="H143" s="25">
        <v>0</v>
      </c>
      <c r="I143" s="26">
        <f>ROUND(ROUND(H143,2)*ROUND(G143,3),2)</f>
        <v>0</v>
      </c>
      <c r="O143">
        <f>(I143*21)/100</f>
        <v>0</v>
      </c>
      <c r="P143" t="s">
        <v>22</v>
      </c>
    </row>
    <row r="144" spans="1:5" ht="38.25">
      <c r="A144" s="27" t="s">
        <v>48</v>
      </c>
      <c r="E144" s="28" t="s">
        <v>541</v>
      </c>
    </row>
    <row r="145" spans="1:5" ht="12.75">
      <c r="A145" s="29" t="s">
        <v>50</v>
      </c>
      <c r="E145" s="30" t="s">
        <v>23</v>
      </c>
    </row>
    <row r="146" spans="1:18" ht="12.75" customHeight="1">
      <c r="A146" s="5" t="s">
        <v>42</v>
      </c>
      <c r="B146" s="5"/>
      <c r="C146" s="33" t="s">
        <v>62</v>
      </c>
      <c r="D146" s="5"/>
      <c r="E146" s="19" t="s">
        <v>543</v>
      </c>
      <c r="F146" s="5"/>
      <c r="G146" s="5"/>
      <c r="H146" s="5"/>
      <c r="I146" s="34">
        <f>0+Q146</f>
        <v>0</v>
      </c>
      <c r="O146">
        <f>0+R146</f>
        <v>0</v>
      </c>
      <c r="Q146">
        <f>0+I147+I150+I153+I156+I159</f>
        <v>0</v>
      </c>
      <c r="R146">
        <f>0+O147+O150+O153+O156+O159</f>
        <v>0</v>
      </c>
    </row>
    <row r="147" spans="1:16" ht="12.75">
      <c r="A147" s="17" t="s">
        <v>44</v>
      </c>
      <c r="B147" s="21" t="s">
        <v>288</v>
      </c>
      <c r="C147" s="21" t="s">
        <v>589</v>
      </c>
      <c r="D147" s="17" t="s">
        <v>23</v>
      </c>
      <c r="E147" s="22" t="s">
        <v>590</v>
      </c>
      <c r="F147" s="23" t="s">
        <v>591</v>
      </c>
      <c r="G147" s="24">
        <v>2</v>
      </c>
      <c r="H147" s="25">
        <v>0</v>
      </c>
      <c r="I147" s="26">
        <f>ROUND(ROUND(H147,2)*ROUND(G147,3),2)</f>
        <v>0</v>
      </c>
      <c r="O147">
        <f>(I147*21)/100</f>
        <v>0</v>
      </c>
      <c r="P147" t="s">
        <v>22</v>
      </c>
    </row>
    <row r="148" spans="1:5" ht="25.5">
      <c r="A148" s="27" t="s">
        <v>48</v>
      </c>
      <c r="E148" s="28" t="s">
        <v>592</v>
      </c>
    </row>
    <row r="149" spans="1:5" ht="12.75">
      <c r="A149" s="31" t="s">
        <v>50</v>
      </c>
      <c r="E149" s="30" t="s">
        <v>23</v>
      </c>
    </row>
    <row r="150" spans="1:16" ht="12.75">
      <c r="A150" s="17" t="s">
        <v>283</v>
      </c>
      <c r="B150" s="21" t="s">
        <v>288</v>
      </c>
      <c r="C150" s="21" t="s">
        <v>594</v>
      </c>
      <c r="D150" s="17" t="s">
        <v>23</v>
      </c>
      <c r="E150" s="22" t="s">
        <v>595</v>
      </c>
      <c r="F150" s="23" t="s">
        <v>134</v>
      </c>
      <c r="G150" s="24">
        <v>2.6</v>
      </c>
      <c r="H150" s="25">
        <v>0</v>
      </c>
      <c r="I150" s="26">
        <f>ROUND(ROUND(H150,2)*ROUND(G150,3),2)</f>
        <v>0</v>
      </c>
      <c r="O150">
        <f>(I150*21)/100</f>
        <v>0</v>
      </c>
      <c r="P150" t="s">
        <v>22</v>
      </c>
    </row>
    <row r="151" spans="1:5" ht="12.75">
      <c r="A151" s="27" t="s">
        <v>48</v>
      </c>
      <c r="E151" s="28" t="s">
        <v>596</v>
      </c>
    </row>
    <row r="152" spans="1:5" ht="12.75">
      <c r="A152" s="31" t="s">
        <v>50</v>
      </c>
      <c r="E152" s="30" t="s">
        <v>1745</v>
      </c>
    </row>
    <row r="153" spans="1:16" ht="12.75">
      <c r="A153" s="17" t="s">
        <v>283</v>
      </c>
      <c r="B153" s="21" t="s">
        <v>288</v>
      </c>
      <c r="C153" s="21" t="s">
        <v>602</v>
      </c>
      <c r="D153" s="17" t="s">
        <v>23</v>
      </c>
      <c r="E153" s="22" t="s">
        <v>603</v>
      </c>
      <c r="F153" s="23" t="s">
        <v>591</v>
      </c>
      <c r="G153" s="24">
        <v>2</v>
      </c>
      <c r="H153" s="25">
        <v>0</v>
      </c>
      <c r="I153" s="26">
        <f>ROUND(ROUND(H153,2)*ROUND(G153,3),2)</f>
        <v>0</v>
      </c>
      <c r="O153">
        <f>(I153*21)/100</f>
        <v>0</v>
      </c>
      <c r="P153" t="s">
        <v>22</v>
      </c>
    </row>
    <row r="154" spans="1:5" ht="25.5">
      <c r="A154" s="27" t="s">
        <v>48</v>
      </c>
      <c r="E154" s="28" t="s">
        <v>604</v>
      </c>
    </row>
    <row r="155" spans="1:5" ht="12.75">
      <c r="A155" s="31" t="s">
        <v>50</v>
      </c>
      <c r="E155" s="30" t="s">
        <v>23</v>
      </c>
    </row>
    <row r="156" spans="1:16" ht="12.75">
      <c r="A156" s="17" t="s">
        <v>44</v>
      </c>
      <c r="B156" s="21" t="s">
        <v>291</v>
      </c>
      <c r="C156" s="21" t="s">
        <v>617</v>
      </c>
      <c r="D156" s="17" t="s">
        <v>23</v>
      </c>
      <c r="E156" s="22" t="s">
        <v>618</v>
      </c>
      <c r="F156" s="23" t="s">
        <v>619</v>
      </c>
      <c r="G156" s="24">
        <v>6</v>
      </c>
      <c r="H156" s="25">
        <v>0</v>
      </c>
      <c r="I156" s="26">
        <f>ROUND(ROUND(H156,2)*ROUND(G156,3),2)</f>
        <v>0</v>
      </c>
      <c r="O156">
        <f>(I156*21)/100</f>
        <v>0</v>
      </c>
      <c r="P156" t="s">
        <v>22</v>
      </c>
    </row>
    <row r="157" spans="1:5" ht="25.5">
      <c r="A157" s="27" t="s">
        <v>48</v>
      </c>
      <c r="E157" s="28" t="s">
        <v>620</v>
      </c>
    </row>
    <row r="158" spans="1:5" ht="12.75">
      <c r="A158" s="31" t="s">
        <v>50</v>
      </c>
      <c r="E158" s="30" t="s">
        <v>23</v>
      </c>
    </row>
    <row r="159" spans="1:16" ht="12.75">
      <c r="A159" s="17" t="s">
        <v>44</v>
      </c>
      <c r="B159" s="21" t="s">
        <v>295</v>
      </c>
      <c r="C159" s="21" t="s">
        <v>623</v>
      </c>
      <c r="D159" s="17" t="s">
        <v>23</v>
      </c>
      <c r="E159" s="22" t="s">
        <v>624</v>
      </c>
      <c r="F159" s="23" t="s">
        <v>619</v>
      </c>
      <c r="G159" s="24">
        <v>2</v>
      </c>
      <c r="H159" s="25">
        <v>0</v>
      </c>
      <c r="I159" s="26">
        <f>ROUND(ROUND(H159,2)*ROUND(G159,3),2)</f>
        <v>0</v>
      </c>
      <c r="O159">
        <f>(I159*21)/100</f>
        <v>0</v>
      </c>
      <c r="P159" t="s">
        <v>22</v>
      </c>
    </row>
    <row r="160" spans="1:5" ht="25.5">
      <c r="A160" s="27" t="s">
        <v>48</v>
      </c>
      <c r="E160" s="28" t="s">
        <v>620</v>
      </c>
    </row>
    <row r="161" spans="1:5" ht="12.75">
      <c r="A161" s="29" t="s">
        <v>50</v>
      </c>
      <c r="E161" s="30" t="s">
        <v>23</v>
      </c>
    </row>
    <row r="162" spans="1:18" ht="12.75" customHeight="1">
      <c r="A162" s="5" t="s">
        <v>42</v>
      </c>
      <c r="B162" s="5"/>
      <c r="C162" s="33" t="s">
        <v>65</v>
      </c>
      <c r="D162" s="5"/>
      <c r="E162" s="19" t="s">
        <v>639</v>
      </c>
      <c r="F162" s="5"/>
      <c r="G162" s="5"/>
      <c r="H162" s="5"/>
      <c r="I162" s="34">
        <f>0+Q162</f>
        <v>0</v>
      </c>
      <c r="O162">
        <f>0+R162</f>
        <v>0</v>
      </c>
      <c r="Q162">
        <f>0+I163+I166+I169+I172+I175+I178+I181+I184+I187+I190+I193+I196+I199+I202+I205+I208+I211+I214+I217+I220+I223+I226+I229+I232+I235+I238+I241+I244+I247+I250+I253+I256+I259+I262+I265+I268+I271+I274+I277+I280+I283+I286+I289+I292+I295+I298+I301+I304+I307+I310+I313</f>
        <v>0</v>
      </c>
      <c r="R162">
        <f>0+O163+O166+O169+O172+O175+O178+O181+O184+O187+O190+O193+O196+O199+O202+O205+O208+O211+O214+O217+O220+O223+O226+O229+O232+O235+O238+O241+O244+O247+O250+O253+O256+O259+O262+O265+O268+O271+O274+O277+O280+O283+O286+O289+O292+O295+O298+O301+O304+O307+O310+O313</f>
        <v>0</v>
      </c>
    </row>
    <row r="163" spans="1:16" ht="25.5">
      <c r="A163" s="17" t="s">
        <v>44</v>
      </c>
      <c r="B163" s="21" t="s">
        <v>299</v>
      </c>
      <c r="C163" s="21" t="s">
        <v>641</v>
      </c>
      <c r="D163" s="17" t="s">
        <v>23</v>
      </c>
      <c r="E163" s="22" t="s">
        <v>642</v>
      </c>
      <c r="F163" s="23" t="s">
        <v>591</v>
      </c>
      <c r="G163" s="24">
        <v>3</v>
      </c>
      <c r="H163" s="25">
        <v>0</v>
      </c>
      <c r="I163" s="26">
        <f>ROUND(ROUND(H163,2)*ROUND(G163,3),2)</f>
        <v>0</v>
      </c>
      <c r="O163">
        <f>(I163*21)/100</f>
        <v>0</v>
      </c>
      <c r="P163" t="s">
        <v>22</v>
      </c>
    </row>
    <row r="164" spans="1:5" ht="38.25">
      <c r="A164" s="27" t="s">
        <v>48</v>
      </c>
      <c r="E164" s="28" t="s">
        <v>1746</v>
      </c>
    </row>
    <row r="165" spans="1:5" ht="12.75">
      <c r="A165" s="31" t="s">
        <v>50</v>
      </c>
      <c r="E165" s="30" t="s">
        <v>23</v>
      </c>
    </row>
    <row r="166" spans="1:16" ht="25.5">
      <c r="A166" s="17" t="s">
        <v>44</v>
      </c>
      <c r="B166" s="21" t="s">
        <v>308</v>
      </c>
      <c r="C166" s="21" t="s">
        <v>649</v>
      </c>
      <c r="D166" s="17" t="s">
        <v>23</v>
      </c>
      <c r="E166" s="22" t="s">
        <v>650</v>
      </c>
      <c r="F166" s="23" t="s">
        <v>591</v>
      </c>
      <c r="G166" s="24">
        <v>1</v>
      </c>
      <c r="H166" s="25">
        <v>0</v>
      </c>
      <c r="I166" s="26">
        <f>ROUND(ROUND(H166,2)*ROUND(G166,3),2)</f>
        <v>0</v>
      </c>
      <c r="O166">
        <f>(I166*21)/100</f>
        <v>0</v>
      </c>
      <c r="P166" t="s">
        <v>22</v>
      </c>
    </row>
    <row r="167" spans="1:5" ht="25.5">
      <c r="A167" s="27" t="s">
        <v>48</v>
      </c>
      <c r="E167" s="28" t="s">
        <v>1747</v>
      </c>
    </row>
    <row r="168" spans="1:5" ht="12.75">
      <c r="A168" s="31" t="s">
        <v>50</v>
      </c>
      <c r="E168" s="30" t="s">
        <v>23</v>
      </c>
    </row>
    <row r="169" spans="1:16" ht="25.5">
      <c r="A169" s="17" t="s">
        <v>44</v>
      </c>
      <c r="B169" s="21" t="s">
        <v>313</v>
      </c>
      <c r="C169" s="21" t="s">
        <v>659</v>
      </c>
      <c r="D169" s="17" t="s">
        <v>23</v>
      </c>
      <c r="E169" s="22" t="s">
        <v>660</v>
      </c>
      <c r="F169" s="23" t="s">
        <v>134</v>
      </c>
      <c r="G169" s="24">
        <v>18</v>
      </c>
      <c r="H169" s="25">
        <v>0</v>
      </c>
      <c r="I169" s="26">
        <f>ROUND(ROUND(H169,2)*ROUND(G169,3),2)</f>
        <v>0</v>
      </c>
      <c r="O169">
        <f>(I169*21)/100</f>
        <v>0</v>
      </c>
      <c r="P169" t="s">
        <v>22</v>
      </c>
    </row>
    <row r="170" spans="1:5" ht="12.75">
      <c r="A170" s="27" t="s">
        <v>48</v>
      </c>
      <c r="E170" s="28" t="s">
        <v>661</v>
      </c>
    </row>
    <row r="171" spans="1:5" ht="12.75">
      <c r="A171" s="31" t="s">
        <v>50</v>
      </c>
      <c r="E171" s="30" t="s">
        <v>23</v>
      </c>
    </row>
    <row r="172" spans="1:16" ht="12.75">
      <c r="A172" s="17" t="s">
        <v>283</v>
      </c>
      <c r="B172" s="21" t="s">
        <v>313</v>
      </c>
      <c r="C172" s="21" t="s">
        <v>662</v>
      </c>
      <c r="D172" s="17" t="s">
        <v>23</v>
      </c>
      <c r="E172" s="22" t="s">
        <v>663</v>
      </c>
      <c r="F172" s="23" t="s">
        <v>134</v>
      </c>
      <c r="G172" s="24">
        <v>18</v>
      </c>
      <c r="H172" s="25">
        <v>0</v>
      </c>
      <c r="I172" s="26">
        <f>ROUND(ROUND(H172,2)*ROUND(G172,3),2)</f>
        <v>0</v>
      </c>
      <c r="O172">
        <f>(I172*21)/100</f>
        <v>0</v>
      </c>
      <c r="P172" t="s">
        <v>22</v>
      </c>
    </row>
    <row r="173" spans="1:5" ht="12.75">
      <c r="A173" s="27" t="s">
        <v>48</v>
      </c>
      <c r="E173" s="28" t="s">
        <v>1682</v>
      </c>
    </row>
    <row r="174" spans="1:5" ht="12.75">
      <c r="A174" s="31" t="s">
        <v>50</v>
      </c>
      <c r="E174" s="30" t="s">
        <v>23</v>
      </c>
    </row>
    <row r="175" spans="1:16" ht="12.75">
      <c r="A175" s="17" t="s">
        <v>44</v>
      </c>
      <c r="B175" s="21" t="s">
        <v>321</v>
      </c>
      <c r="C175" s="21" t="s">
        <v>706</v>
      </c>
      <c r="D175" s="17" t="s">
        <v>23</v>
      </c>
      <c r="E175" s="22" t="s">
        <v>707</v>
      </c>
      <c r="F175" s="23" t="s">
        <v>591</v>
      </c>
      <c r="G175" s="24">
        <v>4</v>
      </c>
      <c r="H175" s="25">
        <v>0</v>
      </c>
      <c r="I175" s="26">
        <f>ROUND(ROUND(H175,2)*ROUND(G175,3),2)</f>
        <v>0</v>
      </c>
      <c r="O175">
        <f>(I175*21)/100</f>
        <v>0</v>
      </c>
      <c r="P175" t="s">
        <v>22</v>
      </c>
    </row>
    <row r="176" spans="1:5" ht="38.25">
      <c r="A176" s="27" t="s">
        <v>48</v>
      </c>
      <c r="E176" s="28" t="s">
        <v>708</v>
      </c>
    </row>
    <row r="177" spans="1:5" ht="12.75">
      <c r="A177" s="31" t="s">
        <v>50</v>
      </c>
      <c r="E177" s="30" t="s">
        <v>23</v>
      </c>
    </row>
    <row r="178" spans="1:16" ht="12.75">
      <c r="A178" s="17" t="s">
        <v>283</v>
      </c>
      <c r="B178" s="21" t="s">
        <v>321</v>
      </c>
      <c r="C178" s="21" t="s">
        <v>718</v>
      </c>
      <c r="D178" s="17" t="s">
        <v>23</v>
      </c>
      <c r="E178" s="22" t="s">
        <v>719</v>
      </c>
      <c r="F178" s="23" t="s">
        <v>591</v>
      </c>
      <c r="G178" s="24">
        <v>1</v>
      </c>
      <c r="H178" s="25">
        <v>0</v>
      </c>
      <c r="I178" s="26">
        <f>ROUND(ROUND(H178,2)*ROUND(G178,3),2)</f>
        <v>0</v>
      </c>
      <c r="O178">
        <f>(I178*21)/100</f>
        <v>0</v>
      </c>
      <c r="P178" t="s">
        <v>22</v>
      </c>
    </row>
    <row r="179" spans="1:5" ht="12.75">
      <c r="A179" s="27" t="s">
        <v>48</v>
      </c>
      <c r="E179" s="28" t="s">
        <v>720</v>
      </c>
    </row>
    <row r="180" spans="1:5" ht="12.75">
      <c r="A180" s="31" t="s">
        <v>50</v>
      </c>
      <c r="E180" s="30" t="s">
        <v>23</v>
      </c>
    </row>
    <row r="181" spans="1:16" ht="12.75">
      <c r="A181" s="17" t="s">
        <v>283</v>
      </c>
      <c r="B181" s="21" t="s">
        <v>321</v>
      </c>
      <c r="C181" s="21" t="s">
        <v>1748</v>
      </c>
      <c r="D181" s="17" t="s">
        <v>23</v>
      </c>
      <c r="E181" s="22" t="s">
        <v>1749</v>
      </c>
      <c r="F181" s="23" t="s">
        <v>134</v>
      </c>
      <c r="G181" s="24">
        <v>0.2</v>
      </c>
      <c r="H181" s="25">
        <v>0</v>
      </c>
      <c r="I181" s="26">
        <f>ROUND(ROUND(H181,2)*ROUND(G181,3),2)</f>
        <v>0</v>
      </c>
      <c r="O181">
        <f>(I181*21)/100</f>
        <v>0</v>
      </c>
      <c r="P181" t="s">
        <v>22</v>
      </c>
    </row>
    <row r="182" spans="1:5" ht="12.75">
      <c r="A182" s="27" t="s">
        <v>48</v>
      </c>
      <c r="E182" s="28" t="s">
        <v>1750</v>
      </c>
    </row>
    <row r="183" spans="1:5" ht="12.75">
      <c r="A183" s="31" t="s">
        <v>50</v>
      </c>
      <c r="E183" s="30" t="s">
        <v>23</v>
      </c>
    </row>
    <row r="184" spans="1:16" ht="25.5">
      <c r="A184" s="17" t="s">
        <v>283</v>
      </c>
      <c r="B184" s="21" t="s">
        <v>321</v>
      </c>
      <c r="C184" s="21" t="s">
        <v>1751</v>
      </c>
      <c r="D184" s="17" t="s">
        <v>23</v>
      </c>
      <c r="E184" s="22" t="s">
        <v>1752</v>
      </c>
      <c r="F184" s="23" t="s">
        <v>591</v>
      </c>
      <c r="G184" s="24">
        <v>1</v>
      </c>
      <c r="H184" s="25">
        <v>0</v>
      </c>
      <c r="I184" s="26">
        <f>ROUND(ROUND(H184,2)*ROUND(G184,3),2)</f>
        <v>0</v>
      </c>
      <c r="O184">
        <f>(I184*21)/100</f>
        <v>0</v>
      </c>
      <c r="P184" t="s">
        <v>22</v>
      </c>
    </row>
    <row r="185" spans="1:5" ht="12.75">
      <c r="A185" s="27" t="s">
        <v>48</v>
      </c>
      <c r="E185" s="28" t="s">
        <v>1753</v>
      </c>
    </row>
    <row r="186" spans="1:5" ht="12.75">
      <c r="A186" s="31" t="s">
        <v>50</v>
      </c>
      <c r="E186" s="30" t="s">
        <v>23</v>
      </c>
    </row>
    <row r="187" spans="1:16" ht="25.5">
      <c r="A187" s="17" t="s">
        <v>283</v>
      </c>
      <c r="B187" s="21" t="s">
        <v>321</v>
      </c>
      <c r="C187" s="21" t="s">
        <v>734</v>
      </c>
      <c r="D187" s="17" t="s">
        <v>23</v>
      </c>
      <c r="E187" s="22" t="s">
        <v>735</v>
      </c>
      <c r="F187" s="23" t="s">
        <v>591</v>
      </c>
      <c r="G187" s="24">
        <v>1</v>
      </c>
      <c r="H187" s="25">
        <v>0</v>
      </c>
      <c r="I187" s="26">
        <f>ROUND(ROUND(H187,2)*ROUND(G187,3),2)</f>
        <v>0</v>
      </c>
      <c r="O187">
        <f>(I187*21)/100</f>
        <v>0</v>
      </c>
      <c r="P187" t="s">
        <v>22</v>
      </c>
    </row>
    <row r="188" spans="1:5" ht="12.75">
      <c r="A188" s="27" t="s">
        <v>48</v>
      </c>
      <c r="E188" s="28" t="s">
        <v>736</v>
      </c>
    </row>
    <row r="189" spans="1:5" ht="12.75">
      <c r="A189" s="31" t="s">
        <v>50</v>
      </c>
      <c r="E189" s="30" t="s">
        <v>23</v>
      </c>
    </row>
    <row r="190" spans="1:16" ht="12.75">
      <c r="A190" s="17" t="s">
        <v>283</v>
      </c>
      <c r="B190" s="21" t="s">
        <v>321</v>
      </c>
      <c r="C190" s="21" t="s">
        <v>749</v>
      </c>
      <c r="D190" s="17" t="s">
        <v>23</v>
      </c>
      <c r="E190" s="22" t="s">
        <v>750</v>
      </c>
      <c r="F190" s="23" t="s">
        <v>591</v>
      </c>
      <c r="G190" s="24">
        <v>1</v>
      </c>
      <c r="H190" s="25">
        <v>0</v>
      </c>
      <c r="I190" s="26">
        <f>ROUND(ROUND(H190,2)*ROUND(G190,3),2)</f>
        <v>0</v>
      </c>
      <c r="O190">
        <f>(I190*21)/100</f>
        <v>0</v>
      </c>
      <c r="P190" t="s">
        <v>22</v>
      </c>
    </row>
    <row r="191" spans="1:5" ht="12.75">
      <c r="A191" s="27" t="s">
        <v>48</v>
      </c>
      <c r="E191" s="28" t="s">
        <v>751</v>
      </c>
    </row>
    <row r="192" spans="1:5" ht="12.75">
      <c r="A192" s="31" t="s">
        <v>50</v>
      </c>
      <c r="E192" s="30" t="s">
        <v>23</v>
      </c>
    </row>
    <row r="193" spans="1:16" ht="12.75">
      <c r="A193" s="17" t="s">
        <v>44</v>
      </c>
      <c r="B193" s="21" t="s">
        <v>327</v>
      </c>
      <c r="C193" s="21" t="s">
        <v>785</v>
      </c>
      <c r="D193" s="17" t="s">
        <v>23</v>
      </c>
      <c r="E193" s="22" t="s">
        <v>786</v>
      </c>
      <c r="F193" s="23" t="s">
        <v>591</v>
      </c>
      <c r="G193" s="24">
        <v>2</v>
      </c>
      <c r="H193" s="25">
        <v>0</v>
      </c>
      <c r="I193" s="26">
        <f>ROUND(ROUND(H193,2)*ROUND(G193,3),2)</f>
        <v>0</v>
      </c>
      <c r="O193">
        <f>(I193*21)/100</f>
        <v>0</v>
      </c>
      <c r="P193" t="s">
        <v>22</v>
      </c>
    </row>
    <row r="194" spans="1:5" ht="38.25">
      <c r="A194" s="27" t="s">
        <v>48</v>
      </c>
      <c r="E194" s="28" t="s">
        <v>708</v>
      </c>
    </row>
    <row r="195" spans="1:5" ht="12.75">
      <c r="A195" s="31" t="s">
        <v>50</v>
      </c>
      <c r="E195" s="30" t="s">
        <v>23</v>
      </c>
    </row>
    <row r="196" spans="1:16" ht="12.75">
      <c r="A196" s="17" t="s">
        <v>283</v>
      </c>
      <c r="B196" s="21" t="s">
        <v>327</v>
      </c>
      <c r="C196" s="21" t="s">
        <v>788</v>
      </c>
      <c r="D196" s="17" t="s">
        <v>23</v>
      </c>
      <c r="E196" s="22" t="s">
        <v>789</v>
      </c>
      <c r="F196" s="23" t="s">
        <v>591</v>
      </c>
      <c r="G196" s="24">
        <v>1</v>
      </c>
      <c r="H196" s="25">
        <v>0</v>
      </c>
      <c r="I196" s="26">
        <f>ROUND(ROUND(H196,2)*ROUND(G196,3),2)</f>
        <v>0</v>
      </c>
      <c r="O196">
        <f>(I196*21)/100</f>
        <v>0</v>
      </c>
      <c r="P196" t="s">
        <v>22</v>
      </c>
    </row>
    <row r="197" spans="1:5" ht="12.75">
      <c r="A197" s="27" t="s">
        <v>48</v>
      </c>
      <c r="E197" s="28" t="s">
        <v>1754</v>
      </c>
    </row>
    <row r="198" spans="1:5" ht="12.75">
      <c r="A198" s="31" t="s">
        <v>50</v>
      </c>
      <c r="E198" s="30" t="s">
        <v>23</v>
      </c>
    </row>
    <row r="199" spans="1:16" ht="12.75">
      <c r="A199" s="17" t="s">
        <v>283</v>
      </c>
      <c r="B199" s="21" t="s">
        <v>327</v>
      </c>
      <c r="C199" s="21" t="s">
        <v>702</v>
      </c>
      <c r="D199" s="17" t="s">
        <v>23</v>
      </c>
      <c r="E199" s="22" t="s">
        <v>1755</v>
      </c>
      <c r="F199" s="23" t="s">
        <v>591</v>
      </c>
      <c r="G199" s="24">
        <v>1</v>
      </c>
      <c r="H199" s="25">
        <v>0</v>
      </c>
      <c r="I199" s="26">
        <f>ROUND(ROUND(H199,2)*ROUND(G199,3),2)</f>
        <v>0</v>
      </c>
      <c r="O199">
        <f>(I199*21)/100</f>
        <v>0</v>
      </c>
      <c r="P199" t="s">
        <v>22</v>
      </c>
    </row>
    <row r="200" spans="1:5" ht="12.75">
      <c r="A200" s="27" t="s">
        <v>48</v>
      </c>
      <c r="E200" s="28" t="s">
        <v>1756</v>
      </c>
    </row>
    <row r="201" spans="1:5" ht="12.75">
      <c r="A201" s="31" t="s">
        <v>50</v>
      </c>
      <c r="E201" s="30" t="s">
        <v>23</v>
      </c>
    </row>
    <row r="202" spans="1:16" ht="12.75">
      <c r="A202" s="17" t="s">
        <v>44</v>
      </c>
      <c r="B202" s="21" t="s">
        <v>332</v>
      </c>
      <c r="C202" s="21" t="s">
        <v>825</v>
      </c>
      <c r="D202" s="17" t="s">
        <v>23</v>
      </c>
      <c r="E202" s="22" t="s">
        <v>826</v>
      </c>
      <c r="F202" s="23" t="s">
        <v>591</v>
      </c>
      <c r="G202" s="24">
        <v>1</v>
      </c>
      <c r="H202" s="25">
        <v>0</v>
      </c>
      <c r="I202" s="26">
        <f>ROUND(ROUND(H202,2)*ROUND(G202,3),2)</f>
        <v>0</v>
      </c>
      <c r="O202">
        <f>(I202*21)/100</f>
        <v>0</v>
      </c>
      <c r="P202" t="s">
        <v>22</v>
      </c>
    </row>
    <row r="203" spans="1:5" ht="38.25">
      <c r="A203" s="27" t="s">
        <v>48</v>
      </c>
      <c r="E203" s="28" t="s">
        <v>1600</v>
      </c>
    </row>
    <row r="204" spans="1:5" ht="12.75">
      <c r="A204" s="31" t="s">
        <v>50</v>
      </c>
      <c r="E204" s="30" t="s">
        <v>23</v>
      </c>
    </row>
    <row r="205" spans="1:16" ht="12.75">
      <c r="A205" s="17" t="s">
        <v>283</v>
      </c>
      <c r="B205" s="21" t="s">
        <v>332</v>
      </c>
      <c r="C205" s="21" t="s">
        <v>832</v>
      </c>
      <c r="D205" s="17" t="s">
        <v>23</v>
      </c>
      <c r="E205" s="22" t="s">
        <v>833</v>
      </c>
      <c r="F205" s="23" t="s">
        <v>591</v>
      </c>
      <c r="G205" s="24">
        <v>1</v>
      </c>
      <c r="H205" s="25">
        <v>0</v>
      </c>
      <c r="I205" s="26">
        <f>ROUND(ROUND(H205,2)*ROUND(G205,3),2)</f>
        <v>0</v>
      </c>
      <c r="O205">
        <f>(I205*21)/100</f>
        <v>0</v>
      </c>
      <c r="P205" t="s">
        <v>22</v>
      </c>
    </row>
    <row r="206" spans="1:5" ht="12.75">
      <c r="A206" s="27" t="s">
        <v>48</v>
      </c>
      <c r="E206" s="28" t="s">
        <v>834</v>
      </c>
    </row>
    <row r="207" spans="1:5" ht="12.75">
      <c r="A207" s="31" t="s">
        <v>50</v>
      </c>
      <c r="E207" s="30" t="s">
        <v>23</v>
      </c>
    </row>
    <row r="208" spans="1:16" ht="25.5">
      <c r="A208" s="17" t="s">
        <v>44</v>
      </c>
      <c r="B208" s="21" t="s">
        <v>338</v>
      </c>
      <c r="C208" s="21" t="s">
        <v>900</v>
      </c>
      <c r="D208" s="17" t="s">
        <v>23</v>
      </c>
      <c r="E208" s="22" t="s">
        <v>901</v>
      </c>
      <c r="F208" s="23" t="s">
        <v>134</v>
      </c>
      <c r="G208" s="24">
        <v>6.41</v>
      </c>
      <c r="H208" s="25">
        <v>0</v>
      </c>
      <c r="I208" s="26">
        <f>ROUND(ROUND(H208,2)*ROUND(G208,3),2)</f>
        <v>0</v>
      </c>
      <c r="O208">
        <f>(I208*21)/100</f>
        <v>0</v>
      </c>
      <c r="P208" t="s">
        <v>22</v>
      </c>
    </row>
    <row r="209" spans="1:5" ht="38.25">
      <c r="A209" s="27" t="s">
        <v>48</v>
      </c>
      <c r="E209" s="28" t="s">
        <v>902</v>
      </c>
    </row>
    <row r="210" spans="1:5" ht="12.75">
      <c r="A210" s="31" t="s">
        <v>50</v>
      </c>
      <c r="E210" s="30" t="s">
        <v>23</v>
      </c>
    </row>
    <row r="211" spans="1:16" ht="12.75">
      <c r="A211" s="17" t="s">
        <v>283</v>
      </c>
      <c r="B211" s="21" t="s">
        <v>338</v>
      </c>
      <c r="C211" s="21" t="s">
        <v>904</v>
      </c>
      <c r="D211" s="17" t="s">
        <v>23</v>
      </c>
      <c r="E211" s="22" t="s">
        <v>905</v>
      </c>
      <c r="F211" s="23" t="s">
        <v>134</v>
      </c>
      <c r="G211" s="24">
        <v>6.41</v>
      </c>
      <c r="H211" s="25">
        <v>0</v>
      </c>
      <c r="I211" s="26">
        <f>ROUND(ROUND(H211,2)*ROUND(G211,3),2)</f>
        <v>0</v>
      </c>
      <c r="O211">
        <f>(I211*21)/100</f>
        <v>0</v>
      </c>
      <c r="P211" t="s">
        <v>22</v>
      </c>
    </row>
    <row r="212" spans="1:5" ht="12.75">
      <c r="A212" s="27" t="s">
        <v>48</v>
      </c>
      <c r="E212" s="28" t="s">
        <v>906</v>
      </c>
    </row>
    <row r="213" spans="1:5" ht="12.75">
      <c r="A213" s="31" t="s">
        <v>50</v>
      </c>
      <c r="E213" s="30" t="s">
        <v>23</v>
      </c>
    </row>
    <row r="214" spans="1:16" ht="25.5">
      <c r="A214" s="17" t="s">
        <v>44</v>
      </c>
      <c r="B214" s="21" t="s">
        <v>343</v>
      </c>
      <c r="C214" s="21" t="s">
        <v>1757</v>
      </c>
      <c r="D214" s="17" t="s">
        <v>23</v>
      </c>
      <c r="E214" s="22" t="s">
        <v>1758</v>
      </c>
      <c r="F214" s="23" t="s">
        <v>134</v>
      </c>
      <c r="G214" s="24">
        <v>3.18</v>
      </c>
      <c r="H214" s="25">
        <v>0</v>
      </c>
      <c r="I214" s="26">
        <f>ROUND(ROUND(H214,2)*ROUND(G214,3),2)</f>
        <v>0</v>
      </c>
      <c r="O214">
        <f>(I214*21)/100</f>
        <v>0</v>
      </c>
      <c r="P214" t="s">
        <v>22</v>
      </c>
    </row>
    <row r="215" spans="1:5" ht="38.25">
      <c r="A215" s="27" t="s">
        <v>48</v>
      </c>
      <c r="E215" s="28" t="s">
        <v>1759</v>
      </c>
    </row>
    <row r="216" spans="1:5" ht="12.75">
      <c r="A216" s="31" t="s">
        <v>50</v>
      </c>
      <c r="E216" s="30" t="s">
        <v>23</v>
      </c>
    </row>
    <row r="217" spans="1:16" ht="12.75">
      <c r="A217" s="17" t="s">
        <v>283</v>
      </c>
      <c r="B217" s="21" t="s">
        <v>343</v>
      </c>
      <c r="C217" s="21" t="s">
        <v>1760</v>
      </c>
      <c r="D217" s="17" t="s">
        <v>23</v>
      </c>
      <c r="E217" s="22" t="s">
        <v>1761</v>
      </c>
      <c r="F217" s="23" t="s">
        <v>134</v>
      </c>
      <c r="G217" s="24">
        <v>3.18</v>
      </c>
      <c r="H217" s="25">
        <v>0</v>
      </c>
      <c r="I217" s="26">
        <f>ROUND(ROUND(H217,2)*ROUND(G217,3),2)</f>
        <v>0</v>
      </c>
      <c r="O217">
        <f>(I217*21)/100</f>
        <v>0</v>
      </c>
      <c r="P217" t="s">
        <v>22</v>
      </c>
    </row>
    <row r="218" spans="1:5" ht="12.75">
      <c r="A218" s="27" t="s">
        <v>48</v>
      </c>
      <c r="E218" s="28" t="s">
        <v>1762</v>
      </c>
    </row>
    <row r="219" spans="1:5" ht="12.75">
      <c r="A219" s="31" t="s">
        <v>50</v>
      </c>
      <c r="E219" s="30" t="s">
        <v>23</v>
      </c>
    </row>
    <row r="220" spans="1:16" ht="12.75">
      <c r="A220" s="17" t="s">
        <v>44</v>
      </c>
      <c r="B220" s="21" t="s">
        <v>348</v>
      </c>
      <c r="C220" s="21" t="s">
        <v>1763</v>
      </c>
      <c r="D220" s="17" t="s">
        <v>23</v>
      </c>
      <c r="E220" s="22" t="s">
        <v>1764</v>
      </c>
      <c r="F220" s="23" t="s">
        <v>591</v>
      </c>
      <c r="G220" s="24">
        <v>4</v>
      </c>
      <c r="H220" s="25">
        <v>0</v>
      </c>
      <c r="I220" s="26">
        <f>ROUND(ROUND(H220,2)*ROUND(G220,3),2)</f>
        <v>0</v>
      </c>
      <c r="O220">
        <f>(I220*21)/100</f>
        <v>0</v>
      </c>
      <c r="P220" t="s">
        <v>22</v>
      </c>
    </row>
    <row r="221" spans="1:5" ht="38.25">
      <c r="A221" s="27" t="s">
        <v>48</v>
      </c>
      <c r="E221" s="28" t="s">
        <v>1765</v>
      </c>
    </row>
    <row r="222" spans="1:5" ht="12.75">
      <c r="A222" s="31" t="s">
        <v>50</v>
      </c>
      <c r="E222" s="30" t="s">
        <v>23</v>
      </c>
    </row>
    <row r="223" spans="1:16" ht="12.75">
      <c r="A223" s="17" t="s">
        <v>283</v>
      </c>
      <c r="B223" s="21" t="s">
        <v>348</v>
      </c>
      <c r="C223" s="21" t="s">
        <v>1766</v>
      </c>
      <c r="D223" s="17" t="s">
        <v>236</v>
      </c>
      <c r="E223" s="22" t="s">
        <v>1767</v>
      </c>
      <c r="F223" s="23" t="s">
        <v>591</v>
      </c>
      <c r="G223" s="24">
        <v>4</v>
      </c>
      <c r="H223" s="25">
        <v>0</v>
      </c>
      <c r="I223" s="26">
        <f>ROUND(ROUND(H223,2)*ROUND(G223,3),2)</f>
        <v>0</v>
      </c>
      <c r="O223">
        <f>(I223*21)/100</f>
        <v>0</v>
      </c>
      <c r="P223" t="s">
        <v>22</v>
      </c>
    </row>
    <row r="224" spans="1:5" ht="12.75">
      <c r="A224" s="27" t="s">
        <v>48</v>
      </c>
      <c r="E224" s="28" t="s">
        <v>1768</v>
      </c>
    </row>
    <row r="225" spans="1:5" ht="12.75">
      <c r="A225" s="31" t="s">
        <v>50</v>
      </c>
      <c r="E225" s="30" t="s">
        <v>23</v>
      </c>
    </row>
    <row r="226" spans="1:16" ht="12.75">
      <c r="A226" s="17" t="s">
        <v>44</v>
      </c>
      <c r="B226" s="21" t="s">
        <v>352</v>
      </c>
      <c r="C226" s="21" t="s">
        <v>1769</v>
      </c>
      <c r="D226" s="17" t="s">
        <v>23</v>
      </c>
      <c r="E226" s="22" t="s">
        <v>1770</v>
      </c>
      <c r="F226" s="23" t="s">
        <v>591</v>
      </c>
      <c r="G226" s="24">
        <v>2</v>
      </c>
      <c r="H226" s="25">
        <v>0</v>
      </c>
      <c r="I226" s="26">
        <f>ROUND(ROUND(H226,2)*ROUND(G226,3),2)</f>
        <v>0</v>
      </c>
      <c r="O226">
        <f>(I226*21)/100</f>
        <v>0</v>
      </c>
      <c r="P226" t="s">
        <v>22</v>
      </c>
    </row>
    <row r="227" spans="1:5" ht="38.25">
      <c r="A227" s="27" t="s">
        <v>48</v>
      </c>
      <c r="E227" s="28" t="s">
        <v>1771</v>
      </c>
    </row>
    <row r="228" spans="1:5" ht="12.75">
      <c r="A228" s="31" t="s">
        <v>50</v>
      </c>
      <c r="E228" s="30" t="s">
        <v>23</v>
      </c>
    </row>
    <row r="229" spans="1:16" ht="12.75">
      <c r="A229" s="17" t="s">
        <v>283</v>
      </c>
      <c r="B229" s="21" t="s">
        <v>352</v>
      </c>
      <c r="C229" s="21" t="s">
        <v>1766</v>
      </c>
      <c r="D229" s="17" t="s">
        <v>231</v>
      </c>
      <c r="E229" s="22" t="s">
        <v>1767</v>
      </c>
      <c r="F229" s="23" t="s">
        <v>591</v>
      </c>
      <c r="G229" s="24">
        <v>2</v>
      </c>
      <c r="H229" s="25">
        <v>0</v>
      </c>
      <c r="I229" s="26">
        <f>ROUND(ROUND(H229,2)*ROUND(G229,3),2)</f>
        <v>0</v>
      </c>
      <c r="O229">
        <f>(I229*21)/100</f>
        <v>0</v>
      </c>
      <c r="P229" t="s">
        <v>22</v>
      </c>
    </row>
    <row r="230" spans="1:5" ht="12.75">
      <c r="A230" s="27" t="s">
        <v>48</v>
      </c>
      <c r="E230" s="28" t="s">
        <v>1772</v>
      </c>
    </row>
    <row r="231" spans="1:5" ht="12.75">
      <c r="A231" s="31" t="s">
        <v>50</v>
      </c>
      <c r="E231" s="30" t="s">
        <v>23</v>
      </c>
    </row>
    <row r="232" spans="1:16" ht="12.75">
      <c r="A232" s="17" t="s">
        <v>44</v>
      </c>
      <c r="B232" s="21" t="s">
        <v>357</v>
      </c>
      <c r="C232" s="21" t="s">
        <v>951</v>
      </c>
      <c r="D232" s="17" t="s">
        <v>23</v>
      </c>
      <c r="E232" s="22" t="s">
        <v>952</v>
      </c>
      <c r="F232" s="23" t="s">
        <v>591</v>
      </c>
      <c r="G232" s="24">
        <v>2</v>
      </c>
      <c r="H232" s="25">
        <v>0</v>
      </c>
      <c r="I232" s="26">
        <f>ROUND(ROUND(H232,2)*ROUND(G232,3),2)</f>
        <v>0</v>
      </c>
      <c r="O232">
        <f>(I232*21)/100</f>
        <v>0</v>
      </c>
      <c r="P232" t="s">
        <v>22</v>
      </c>
    </row>
    <row r="233" spans="1:5" ht="25.5">
      <c r="A233" s="27" t="s">
        <v>48</v>
      </c>
      <c r="E233" s="28" t="s">
        <v>953</v>
      </c>
    </row>
    <row r="234" spans="1:5" ht="12.75">
      <c r="A234" s="31" t="s">
        <v>50</v>
      </c>
      <c r="E234" s="30" t="s">
        <v>23</v>
      </c>
    </row>
    <row r="235" spans="1:16" ht="12.75">
      <c r="A235" s="17" t="s">
        <v>283</v>
      </c>
      <c r="B235" s="21" t="s">
        <v>357</v>
      </c>
      <c r="C235" s="21" t="s">
        <v>594</v>
      </c>
      <c r="D235" s="17" t="s">
        <v>23</v>
      </c>
      <c r="E235" s="22" t="s">
        <v>595</v>
      </c>
      <c r="F235" s="23" t="s">
        <v>134</v>
      </c>
      <c r="G235" s="24">
        <v>2.6</v>
      </c>
      <c r="H235" s="25">
        <v>0</v>
      </c>
      <c r="I235" s="26">
        <f>ROUND(ROUND(H235,2)*ROUND(G235,3),2)</f>
        <v>0</v>
      </c>
      <c r="O235">
        <f>(I235*21)/100</f>
        <v>0</v>
      </c>
      <c r="P235" t="s">
        <v>22</v>
      </c>
    </row>
    <row r="236" spans="1:5" ht="12.75">
      <c r="A236" s="27" t="s">
        <v>48</v>
      </c>
      <c r="E236" s="28" t="s">
        <v>596</v>
      </c>
    </row>
    <row r="237" spans="1:5" ht="12.75">
      <c r="A237" s="31" t="s">
        <v>50</v>
      </c>
      <c r="E237" s="30" t="s">
        <v>1745</v>
      </c>
    </row>
    <row r="238" spans="1:16" ht="12.75">
      <c r="A238" s="17" t="s">
        <v>283</v>
      </c>
      <c r="B238" s="21" t="s">
        <v>357</v>
      </c>
      <c r="C238" s="21" t="s">
        <v>960</v>
      </c>
      <c r="D238" s="17" t="s">
        <v>23</v>
      </c>
      <c r="E238" s="22" t="s">
        <v>961</v>
      </c>
      <c r="F238" s="23" t="s">
        <v>591</v>
      </c>
      <c r="G238" s="24">
        <v>2</v>
      </c>
      <c r="H238" s="25">
        <v>0</v>
      </c>
      <c r="I238" s="26">
        <f>ROUND(ROUND(H238,2)*ROUND(G238,3),2)</f>
        <v>0</v>
      </c>
      <c r="O238">
        <f>(I238*21)/100</f>
        <v>0</v>
      </c>
      <c r="P238" t="s">
        <v>22</v>
      </c>
    </row>
    <row r="239" spans="1:5" ht="25.5">
      <c r="A239" s="27" t="s">
        <v>48</v>
      </c>
      <c r="E239" s="28" t="s">
        <v>962</v>
      </c>
    </row>
    <row r="240" spans="1:5" ht="12.75">
      <c r="A240" s="31" t="s">
        <v>50</v>
      </c>
      <c r="E240" s="30" t="s">
        <v>23</v>
      </c>
    </row>
    <row r="241" spans="1:16" ht="12.75">
      <c r="A241" s="17" t="s">
        <v>283</v>
      </c>
      <c r="B241" s="21" t="s">
        <v>357</v>
      </c>
      <c r="C241" s="21" t="s">
        <v>964</v>
      </c>
      <c r="D241" s="17" t="s">
        <v>23</v>
      </c>
      <c r="E241" s="22" t="s">
        <v>965</v>
      </c>
      <c r="F241" s="23" t="s">
        <v>591</v>
      </c>
      <c r="G241" s="24">
        <v>2</v>
      </c>
      <c r="H241" s="25">
        <v>0</v>
      </c>
      <c r="I241" s="26">
        <f>ROUND(ROUND(H241,2)*ROUND(G241,3),2)</f>
        <v>0</v>
      </c>
      <c r="O241">
        <f>(I241*21)/100</f>
        <v>0</v>
      </c>
      <c r="P241" t="s">
        <v>22</v>
      </c>
    </row>
    <row r="242" spans="1:5" ht="25.5">
      <c r="A242" s="27" t="s">
        <v>48</v>
      </c>
      <c r="E242" s="28" t="s">
        <v>966</v>
      </c>
    </row>
    <row r="243" spans="1:5" ht="12.75">
      <c r="A243" s="31" t="s">
        <v>50</v>
      </c>
      <c r="E243" s="30" t="s">
        <v>23</v>
      </c>
    </row>
    <row r="244" spans="1:16" ht="12.75">
      <c r="A244" s="17" t="s">
        <v>44</v>
      </c>
      <c r="B244" s="21" t="s">
        <v>362</v>
      </c>
      <c r="C244" s="21" t="s">
        <v>1773</v>
      </c>
      <c r="D244" s="17" t="s">
        <v>23</v>
      </c>
      <c r="E244" s="22" t="s">
        <v>1774</v>
      </c>
      <c r="F244" s="23" t="s">
        <v>591</v>
      </c>
      <c r="G244" s="24">
        <v>1</v>
      </c>
      <c r="H244" s="25">
        <v>0</v>
      </c>
      <c r="I244" s="26">
        <f>ROUND(ROUND(H244,2)*ROUND(G244,3),2)</f>
        <v>0</v>
      </c>
      <c r="O244">
        <f>(I244*21)/100</f>
        <v>0</v>
      </c>
      <c r="P244" t="s">
        <v>22</v>
      </c>
    </row>
    <row r="245" spans="1:5" ht="25.5">
      <c r="A245" s="27" t="s">
        <v>48</v>
      </c>
      <c r="E245" s="28" t="s">
        <v>1775</v>
      </c>
    </row>
    <row r="246" spans="1:5" ht="12.75">
      <c r="A246" s="31" t="s">
        <v>50</v>
      </c>
      <c r="E246" s="30" t="s">
        <v>23</v>
      </c>
    </row>
    <row r="247" spans="1:16" ht="12.75">
      <c r="A247" s="17" t="s">
        <v>283</v>
      </c>
      <c r="B247" s="21" t="s">
        <v>362</v>
      </c>
      <c r="C247" s="21" t="s">
        <v>594</v>
      </c>
      <c r="D247" s="17" t="s">
        <v>23</v>
      </c>
      <c r="E247" s="22" t="s">
        <v>595</v>
      </c>
      <c r="F247" s="23" t="s">
        <v>134</v>
      </c>
      <c r="G247" s="24">
        <v>1.3</v>
      </c>
      <c r="H247" s="25">
        <v>0</v>
      </c>
      <c r="I247" s="26">
        <f>ROUND(ROUND(H247,2)*ROUND(G247,3),2)</f>
        <v>0</v>
      </c>
      <c r="O247">
        <f>(I247*21)/100</f>
        <v>0</v>
      </c>
      <c r="P247" t="s">
        <v>22</v>
      </c>
    </row>
    <row r="248" spans="1:5" ht="12.75">
      <c r="A248" s="27" t="s">
        <v>48</v>
      </c>
      <c r="E248" s="28" t="s">
        <v>596</v>
      </c>
    </row>
    <row r="249" spans="1:5" ht="12.75">
      <c r="A249" s="31" t="s">
        <v>50</v>
      </c>
      <c r="E249" s="30" t="s">
        <v>1601</v>
      </c>
    </row>
    <row r="250" spans="1:16" ht="12.75">
      <c r="A250" s="17" t="s">
        <v>283</v>
      </c>
      <c r="B250" s="21" t="s">
        <v>362</v>
      </c>
      <c r="C250" s="21" t="s">
        <v>1776</v>
      </c>
      <c r="D250" s="17" t="s">
        <v>23</v>
      </c>
      <c r="E250" s="22" t="s">
        <v>1777</v>
      </c>
      <c r="F250" s="23" t="s">
        <v>591</v>
      </c>
      <c r="G250" s="24">
        <v>1</v>
      </c>
      <c r="H250" s="25">
        <v>0</v>
      </c>
      <c r="I250" s="26">
        <f>ROUND(ROUND(H250,2)*ROUND(G250,3),2)</f>
        <v>0</v>
      </c>
      <c r="O250">
        <f>(I250*21)/100</f>
        <v>0</v>
      </c>
      <c r="P250" t="s">
        <v>22</v>
      </c>
    </row>
    <row r="251" spans="1:5" ht="25.5">
      <c r="A251" s="27" t="s">
        <v>48</v>
      </c>
      <c r="E251" s="28" t="s">
        <v>1778</v>
      </c>
    </row>
    <row r="252" spans="1:5" ht="12.75">
      <c r="A252" s="31" t="s">
        <v>50</v>
      </c>
      <c r="E252" s="30" t="s">
        <v>23</v>
      </c>
    </row>
    <row r="253" spans="1:16" ht="12.75">
      <c r="A253" s="17" t="s">
        <v>283</v>
      </c>
      <c r="B253" s="21" t="s">
        <v>362</v>
      </c>
      <c r="C253" s="21" t="s">
        <v>964</v>
      </c>
      <c r="D253" s="17" t="s">
        <v>23</v>
      </c>
      <c r="E253" s="22" t="s">
        <v>965</v>
      </c>
      <c r="F253" s="23" t="s">
        <v>591</v>
      </c>
      <c r="G253" s="24">
        <v>1</v>
      </c>
      <c r="H253" s="25">
        <v>0</v>
      </c>
      <c r="I253" s="26">
        <f>ROUND(ROUND(H253,2)*ROUND(G253,3),2)</f>
        <v>0</v>
      </c>
      <c r="O253">
        <f>(I253*21)/100</f>
        <v>0</v>
      </c>
      <c r="P253" t="s">
        <v>22</v>
      </c>
    </row>
    <row r="254" spans="1:5" ht="25.5">
      <c r="A254" s="27" t="s">
        <v>48</v>
      </c>
      <c r="E254" s="28" t="s">
        <v>966</v>
      </c>
    </row>
    <row r="255" spans="1:5" ht="12.75">
      <c r="A255" s="31" t="s">
        <v>50</v>
      </c>
      <c r="E255" s="30" t="s">
        <v>23</v>
      </c>
    </row>
    <row r="256" spans="1:16" ht="12.75">
      <c r="A256" s="17" t="s">
        <v>44</v>
      </c>
      <c r="B256" s="21" t="s">
        <v>367</v>
      </c>
      <c r="C256" s="21" t="s">
        <v>969</v>
      </c>
      <c r="D256" s="17" t="s">
        <v>23</v>
      </c>
      <c r="E256" s="22" t="s">
        <v>970</v>
      </c>
      <c r="F256" s="23" t="s">
        <v>591</v>
      </c>
      <c r="G256" s="24">
        <v>3</v>
      </c>
      <c r="H256" s="25">
        <v>0</v>
      </c>
      <c r="I256" s="26">
        <f>ROUND(ROUND(H256,2)*ROUND(G256,3),2)</f>
        <v>0</v>
      </c>
      <c r="O256">
        <f>(I256*21)/100</f>
        <v>0</v>
      </c>
      <c r="P256" t="s">
        <v>22</v>
      </c>
    </row>
    <row r="257" spans="1:5" ht="38.25">
      <c r="A257" s="27" t="s">
        <v>48</v>
      </c>
      <c r="E257" s="28" t="s">
        <v>971</v>
      </c>
    </row>
    <row r="258" spans="1:5" ht="12.75">
      <c r="A258" s="31" t="s">
        <v>50</v>
      </c>
      <c r="E258" s="30" t="s">
        <v>1779</v>
      </c>
    </row>
    <row r="259" spans="1:16" ht="12.75">
      <c r="A259" s="17" t="s">
        <v>283</v>
      </c>
      <c r="B259" s="21" t="s">
        <v>367</v>
      </c>
      <c r="C259" s="21" t="s">
        <v>973</v>
      </c>
      <c r="D259" s="17" t="s">
        <v>23</v>
      </c>
      <c r="E259" s="22" t="s">
        <v>974</v>
      </c>
      <c r="F259" s="23" t="s">
        <v>591</v>
      </c>
      <c r="G259" s="24">
        <v>2</v>
      </c>
      <c r="H259" s="25">
        <v>0</v>
      </c>
      <c r="I259" s="26">
        <f>ROUND(ROUND(H259,2)*ROUND(G259,3),2)</f>
        <v>0</v>
      </c>
      <c r="O259">
        <f>(I259*21)/100</f>
        <v>0</v>
      </c>
      <c r="P259" t="s">
        <v>22</v>
      </c>
    </row>
    <row r="260" spans="1:5" ht="12.75">
      <c r="A260" s="27" t="s">
        <v>48</v>
      </c>
      <c r="E260" s="28" t="s">
        <v>976</v>
      </c>
    </row>
    <row r="261" spans="1:5" ht="12.75">
      <c r="A261" s="31" t="s">
        <v>50</v>
      </c>
      <c r="E261" s="30" t="s">
        <v>23</v>
      </c>
    </row>
    <row r="262" spans="1:16" ht="12.75">
      <c r="A262" s="17" t="s">
        <v>283</v>
      </c>
      <c r="B262" s="21" t="s">
        <v>367</v>
      </c>
      <c r="C262" s="21" t="s">
        <v>1780</v>
      </c>
      <c r="D262" s="17" t="s">
        <v>23</v>
      </c>
      <c r="E262" s="22" t="s">
        <v>1781</v>
      </c>
      <c r="F262" s="23" t="s">
        <v>591</v>
      </c>
      <c r="G262" s="24">
        <v>1</v>
      </c>
      <c r="H262" s="25">
        <v>0</v>
      </c>
      <c r="I262" s="26">
        <f>ROUND(ROUND(H262,2)*ROUND(G262,3),2)</f>
        <v>0</v>
      </c>
      <c r="O262">
        <f>(I262*21)/100</f>
        <v>0</v>
      </c>
      <c r="P262" t="s">
        <v>22</v>
      </c>
    </row>
    <row r="263" spans="1:5" ht="12.75">
      <c r="A263" s="27" t="s">
        <v>48</v>
      </c>
      <c r="E263" s="28" t="s">
        <v>1782</v>
      </c>
    </row>
    <row r="264" spans="1:5" ht="12.75">
      <c r="A264" s="31" t="s">
        <v>50</v>
      </c>
      <c r="E264" s="30" t="s">
        <v>23</v>
      </c>
    </row>
    <row r="265" spans="1:16" ht="12.75">
      <c r="A265" s="17" t="s">
        <v>44</v>
      </c>
      <c r="B265" s="21" t="s">
        <v>372</v>
      </c>
      <c r="C265" s="21" t="s">
        <v>979</v>
      </c>
      <c r="D265" s="17" t="s">
        <v>23</v>
      </c>
      <c r="E265" s="22" t="s">
        <v>980</v>
      </c>
      <c r="F265" s="23" t="s">
        <v>591</v>
      </c>
      <c r="G265" s="24">
        <v>2</v>
      </c>
      <c r="H265" s="25">
        <v>0</v>
      </c>
      <c r="I265" s="26">
        <f>ROUND(ROUND(H265,2)*ROUND(G265,3),2)</f>
        <v>0</v>
      </c>
      <c r="O265">
        <f>(I265*21)/100</f>
        <v>0</v>
      </c>
      <c r="P265" t="s">
        <v>22</v>
      </c>
    </row>
    <row r="266" spans="1:5" ht="25.5">
      <c r="A266" s="27" t="s">
        <v>48</v>
      </c>
      <c r="E266" s="28" t="s">
        <v>981</v>
      </c>
    </row>
    <row r="267" spans="1:5" ht="12.75">
      <c r="A267" s="31" t="s">
        <v>50</v>
      </c>
      <c r="E267" s="30" t="s">
        <v>23</v>
      </c>
    </row>
    <row r="268" spans="1:16" ht="12.75">
      <c r="A268" s="17" t="s">
        <v>283</v>
      </c>
      <c r="B268" s="21" t="s">
        <v>372</v>
      </c>
      <c r="C268" s="21" t="s">
        <v>982</v>
      </c>
      <c r="D268" s="17" t="s">
        <v>23</v>
      </c>
      <c r="E268" s="22" t="s">
        <v>983</v>
      </c>
      <c r="F268" s="23" t="s">
        <v>591</v>
      </c>
      <c r="G268" s="24">
        <v>2</v>
      </c>
      <c r="H268" s="25">
        <v>0</v>
      </c>
      <c r="I268" s="26">
        <f>ROUND(ROUND(H268,2)*ROUND(G268,3),2)</f>
        <v>0</v>
      </c>
      <c r="O268">
        <f>(I268*21)/100</f>
        <v>0</v>
      </c>
      <c r="P268" t="s">
        <v>22</v>
      </c>
    </row>
    <row r="269" spans="1:5" ht="12.75">
      <c r="A269" s="27" t="s">
        <v>48</v>
      </c>
      <c r="E269" s="28" t="s">
        <v>984</v>
      </c>
    </row>
    <row r="270" spans="1:5" ht="12.75">
      <c r="A270" s="31" t="s">
        <v>50</v>
      </c>
      <c r="E270" s="30" t="s">
        <v>23</v>
      </c>
    </row>
    <row r="271" spans="1:16" ht="12.75">
      <c r="A271" s="17" t="s">
        <v>44</v>
      </c>
      <c r="B271" s="21" t="s">
        <v>376</v>
      </c>
      <c r="C271" s="21" t="s">
        <v>1009</v>
      </c>
      <c r="D271" s="17" t="s">
        <v>23</v>
      </c>
      <c r="E271" s="22" t="s">
        <v>1010</v>
      </c>
      <c r="F271" s="23" t="s">
        <v>591</v>
      </c>
      <c r="G271" s="24">
        <v>1</v>
      </c>
      <c r="H271" s="25">
        <v>0</v>
      </c>
      <c r="I271" s="26">
        <f>ROUND(ROUND(H271,2)*ROUND(G271,3),2)</f>
        <v>0</v>
      </c>
      <c r="O271">
        <f>(I271*21)/100</f>
        <v>0</v>
      </c>
      <c r="P271" t="s">
        <v>22</v>
      </c>
    </row>
    <row r="272" spans="1:5" ht="38.25">
      <c r="A272" s="27" t="s">
        <v>48</v>
      </c>
      <c r="E272" s="28" t="s">
        <v>1604</v>
      </c>
    </row>
    <row r="273" spans="1:5" ht="12.75">
      <c r="A273" s="31" t="s">
        <v>50</v>
      </c>
      <c r="E273" s="30" t="s">
        <v>23</v>
      </c>
    </row>
    <row r="274" spans="1:16" ht="12.75">
      <c r="A274" s="17" t="s">
        <v>283</v>
      </c>
      <c r="B274" s="21" t="s">
        <v>376</v>
      </c>
      <c r="C274" s="21" t="s">
        <v>1783</v>
      </c>
      <c r="D274" s="17" t="s">
        <v>23</v>
      </c>
      <c r="E274" s="22" t="s">
        <v>1784</v>
      </c>
      <c r="F274" s="23" t="s">
        <v>591</v>
      </c>
      <c r="G274" s="24">
        <v>1</v>
      </c>
      <c r="H274" s="25">
        <v>0</v>
      </c>
      <c r="I274" s="26">
        <f>ROUND(ROUND(H274,2)*ROUND(G274,3),2)</f>
        <v>0</v>
      </c>
      <c r="O274">
        <f>(I274*21)/100</f>
        <v>0</v>
      </c>
      <c r="P274" t="s">
        <v>22</v>
      </c>
    </row>
    <row r="275" spans="1:5" ht="25.5">
      <c r="A275" s="27" t="s">
        <v>48</v>
      </c>
      <c r="E275" s="28" t="s">
        <v>1785</v>
      </c>
    </row>
    <row r="276" spans="1:5" ht="12.75">
      <c r="A276" s="31" t="s">
        <v>50</v>
      </c>
      <c r="E276" s="30" t="s">
        <v>23</v>
      </c>
    </row>
    <row r="277" spans="1:16" ht="12.75">
      <c r="A277" s="17" t="s">
        <v>44</v>
      </c>
      <c r="B277" s="21" t="s">
        <v>381</v>
      </c>
      <c r="C277" s="21" t="s">
        <v>1020</v>
      </c>
      <c r="D277" s="17" t="s">
        <v>23</v>
      </c>
      <c r="E277" s="22" t="s">
        <v>1021</v>
      </c>
      <c r="F277" s="23" t="s">
        <v>591</v>
      </c>
      <c r="G277" s="24">
        <v>3</v>
      </c>
      <c r="H277" s="25">
        <v>0</v>
      </c>
      <c r="I277" s="26">
        <f>ROUND(ROUND(H277,2)*ROUND(G277,3),2)</f>
        <v>0</v>
      </c>
      <c r="O277">
        <f>(I277*21)/100</f>
        <v>0</v>
      </c>
      <c r="P277" t="s">
        <v>22</v>
      </c>
    </row>
    <row r="278" spans="1:5" ht="25.5">
      <c r="A278" s="27" t="s">
        <v>48</v>
      </c>
      <c r="E278" s="28" t="s">
        <v>1607</v>
      </c>
    </row>
    <row r="279" spans="1:5" ht="12.75">
      <c r="A279" s="31" t="s">
        <v>50</v>
      </c>
      <c r="E279" s="30" t="s">
        <v>23</v>
      </c>
    </row>
    <row r="280" spans="1:16" ht="12.75">
      <c r="A280" s="17" t="s">
        <v>283</v>
      </c>
      <c r="B280" s="21" t="s">
        <v>381</v>
      </c>
      <c r="C280" s="21" t="s">
        <v>1023</v>
      </c>
      <c r="D280" s="17" t="s">
        <v>23</v>
      </c>
      <c r="E280" s="22" t="s">
        <v>1024</v>
      </c>
      <c r="F280" s="23" t="s">
        <v>591</v>
      </c>
      <c r="G280" s="24">
        <v>3</v>
      </c>
      <c r="H280" s="25">
        <v>0</v>
      </c>
      <c r="I280" s="26">
        <f>ROUND(ROUND(H280,2)*ROUND(G280,3),2)</f>
        <v>0</v>
      </c>
      <c r="O280">
        <f>(I280*21)/100</f>
        <v>0</v>
      </c>
      <c r="P280" t="s">
        <v>22</v>
      </c>
    </row>
    <row r="281" spans="1:5" ht="12.75">
      <c r="A281" s="27" t="s">
        <v>48</v>
      </c>
      <c r="E281" s="28" t="s">
        <v>1025</v>
      </c>
    </row>
    <row r="282" spans="1:5" ht="12.75">
      <c r="A282" s="31" t="s">
        <v>50</v>
      </c>
      <c r="E282" s="30" t="s">
        <v>23</v>
      </c>
    </row>
    <row r="283" spans="1:16" ht="12.75">
      <c r="A283" s="17" t="s">
        <v>44</v>
      </c>
      <c r="B283" s="21" t="s">
        <v>386</v>
      </c>
      <c r="C283" s="21" t="s">
        <v>1064</v>
      </c>
      <c r="D283" s="17" t="s">
        <v>23</v>
      </c>
      <c r="E283" s="22" t="s">
        <v>1065</v>
      </c>
      <c r="F283" s="23" t="s">
        <v>134</v>
      </c>
      <c r="G283" s="24">
        <v>9.59</v>
      </c>
      <c r="H283" s="25">
        <v>0</v>
      </c>
      <c r="I283" s="26">
        <f>ROUND(ROUND(H283,2)*ROUND(G283,3),2)</f>
        <v>0</v>
      </c>
      <c r="O283">
        <f>(I283*21)/100</f>
        <v>0</v>
      </c>
      <c r="P283" t="s">
        <v>22</v>
      </c>
    </row>
    <row r="284" spans="1:5" ht="12.75">
      <c r="A284" s="27" t="s">
        <v>48</v>
      </c>
      <c r="E284" s="28" t="s">
        <v>1066</v>
      </c>
    </row>
    <row r="285" spans="1:5" ht="12.75">
      <c r="A285" s="31" t="s">
        <v>50</v>
      </c>
      <c r="E285" s="30" t="s">
        <v>1786</v>
      </c>
    </row>
    <row r="286" spans="1:16" ht="12.75">
      <c r="A286" s="17" t="s">
        <v>44</v>
      </c>
      <c r="B286" s="21" t="s">
        <v>391</v>
      </c>
      <c r="C286" s="21" t="s">
        <v>1072</v>
      </c>
      <c r="D286" s="17" t="s">
        <v>23</v>
      </c>
      <c r="E286" s="22" t="s">
        <v>1073</v>
      </c>
      <c r="F286" s="23" t="s">
        <v>134</v>
      </c>
      <c r="G286" s="24">
        <v>27.59</v>
      </c>
      <c r="H286" s="25">
        <v>0</v>
      </c>
      <c r="I286" s="26">
        <f>ROUND(ROUND(H286,2)*ROUND(G286,3),2)</f>
        <v>0</v>
      </c>
      <c r="O286">
        <f>(I286*21)/100</f>
        <v>0</v>
      </c>
      <c r="P286" t="s">
        <v>22</v>
      </c>
    </row>
    <row r="287" spans="1:5" ht="38.25">
      <c r="A287" s="27" t="s">
        <v>48</v>
      </c>
      <c r="E287" s="28" t="s">
        <v>1787</v>
      </c>
    </row>
    <row r="288" spans="1:5" ht="12.75">
      <c r="A288" s="31" t="s">
        <v>50</v>
      </c>
      <c r="E288" s="30" t="s">
        <v>1788</v>
      </c>
    </row>
    <row r="289" spans="1:16" ht="12.75">
      <c r="A289" s="17" t="s">
        <v>44</v>
      </c>
      <c r="B289" s="21" t="s">
        <v>396</v>
      </c>
      <c r="C289" s="21" t="s">
        <v>1084</v>
      </c>
      <c r="D289" s="17" t="s">
        <v>23</v>
      </c>
      <c r="E289" s="22" t="s">
        <v>1085</v>
      </c>
      <c r="F289" s="23" t="s">
        <v>134</v>
      </c>
      <c r="G289" s="24">
        <v>18</v>
      </c>
      <c r="H289" s="25">
        <v>0</v>
      </c>
      <c r="I289" s="26">
        <f>ROUND(ROUND(H289,2)*ROUND(G289,3),2)</f>
        <v>0</v>
      </c>
      <c r="O289">
        <f>(I289*21)/100</f>
        <v>0</v>
      </c>
      <c r="P289" t="s">
        <v>22</v>
      </c>
    </row>
    <row r="290" spans="1:5" ht="12.75">
      <c r="A290" s="27" t="s">
        <v>48</v>
      </c>
      <c r="E290" s="28" t="s">
        <v>1609</v>
      </c>
    </row>
    <row r="291" spans="1:5" ht="12.75">
      <c r="A291" s="31" t="s">
        <v>50</v>
      </c>
      <c r="E291" s="30" t="s">
        <v>23</v>
      </c>
    </row>
    <row r="292" spans="1:16" ht="12.75">
      <c r="A292" s="17" t="s">
        <v>44</v>
      </c>
      <c r="B292" s="21" t="s">
        <v>401</v>
      </c>
      <c r="C292" s="21" t="s">
        <v>1109</v>
      </c>
      <c r="D292" s="17" t="s">
        <v>23</v>
      </c>
      <c r="E292" s="22" t="s">
        <v>1110</v>
      </c>
      <c r="F292" s="23" t="s">
        <v>591</v>
      </c>
      <c r="G292" s="24">
        <v>3</v>
      </c>
      <c r="H292" s="25">
        <v>0</v>
      </c>
      <c r="I292" s="26">
        <f>ROUND(ROUND(H292,2)*ROUND(G292,3),2)</f>
        <v>0</v>
      </c>
      <c r="O292">
        <f>(I292*21)/100</f>
        <v>0</v>
      </c>
      <c r="P292" t="s">
        <v>22</v>
      </c>
    </row>
    <row r="293" spans="1:5" ht="25.5">
      <c r="A293" s="27" t="s">
        <v>48</v>
      </c>
      <c r="E293" s="28" t="s">
        <v>1111</v>
      </c>
    </row>
    <row r="294" spans="1:5" ht="12.75">
      <c r="A294" s="31" t="s">
        <v>50</v>
      </c>
      <c r="E294" s="30" t="s">
        <v>23</v>
      </c>
    </row>
    <row r="295" spans="1:16" ht="12.75">
      <c r="A295" s="17" t="s">
        <v>283</v>
      </c>
      <c r="B295" s="21" t="s">
        <v>401</v>
      </c>
      <c r="C295" s="21" t="s">
        <v>1112</v>
      </c>
      <c r="D295" s="17" t="s">
        <v>23</v>
      </c>
      <c r="E295" s="22" t="s">
        <v>1113</v>
      </c>
      <c r="F295" s="23" t="s">
        <v>591</v>
      </c>
      <c r="G295" s="24">
        <v>3</v>
      </c>
      <c r="H295" s="25">
        <v>0</v>
      </c>
      <c r="I295" s="26">
        <f>ROUND(ROUND(H295,2)*ROUND(G295,3),2)</f>
        <v>0</v>
      </c>
      <c r="O295">
        <f>(I295*21)/100</f>
        <v>0</v>
      </c>
      <c r="P295" t="s">
        <v>22</v>
      </c>
    </row>
    <row r="296" spans="1:5" ht="12.75">
      <c r="A296" s="27" t="s">
        <v>48</v>
      </c>
      <c r="E296" s="28" t="s">
        <v>1114</v>
      </c>
    </row>
    <row r="297" spans="1:5" ht="12.75">
      <c r="A297" s="31" t="s">
        <v>50</v>
      </c>
      <c r="E297" s="30" t="s">
        <v>23</v>
      </c>
    </row>
    <row r="298" spans="1:16" ht="12.75">
      <c r="A298" s="17" t="s">
        <v>44</v>
      </c>
      <c r="B298" s="21" t="s">
        <v>406</v>
      </c>
      <c r="C298" s="21" t="s">
        <v>1117</v>
      </c>
      <c r="D298" s="17" t="s">
        <v>23</v>
      </c>
      <c r="E298" s="22" t="s">
        <v>1118</v>
      </c>
      <c r="F298" s="23" t="s">
        <v>591</v>
      </c>
      <c r="G298" s="24">
        <v>2</v>
      </c>
      <c r="H298" s="25">
        <v>0</v>
      </c>
      <c r="I298" s="26">
        <f>ROUND(ROUND(H298,2)*ROUND(G298,3),2)</f>
        <v>0</v>
      </c>
      <c r="O298">
        <f>(I298*21)/100</f>
        <v>0</v>
      </c>
      <c r="P298" t="s">
        <v>22</v>
      </c>
    </row>
    <row r="299" spans="1:5" ht="25.5">
      <c r="A299" s="27" t="s">
        <v>48</v>
      </c>
      <c r="E299" s="28" t="s">
        <v>1119</v>
      </c>
    </row>
    <row r="300" spans="1:5" ht="12.75">
      <c r="A300" s="31" t="s">
        <v>50</v>
      </c>
      <c r="E300" s="30" t="s">
        <v>23</v>
      </c>
    </row>
    <row r="301" spans="1:16" ht="12.75">
      <c r="A301" s="17" t="s">
        <v>283</v>
      </c>
      <c r="B301" s="21" t="s">
        <v>406</v>
      </c>
      <c r="C301" s="21" t="s">
        <v>1120</v>
      </c>
      <c r="D301" s="17" t="s">
        <v>23</v>
      </c>
      <c r="E301" s="22" t="s">
        <v>1121</v>
      </c>
      <c r="F301" s="23" t="s">
        <v>591</v>
      </c>
      <c r="G301" s="24">
        <v>2</v>
      </c>
      <c r="H301" s="25">
        <v>0</v>
      </c>
      <c r="I301" s="26">
        <f>ROUND(ROUND(H301,2)*ROUND(G301,3),2)</f>
        <v>0</v>
      </c>
      <c r="O301">
        <f>(I301*21)/100</f>
        <v>0</v>
      </c>
      <c r="P301" t="s">
        <v>22</v>
      </c>
    </row>
    <row r="302" spans="1:5" ht="12.75">
      <c r="A302" s="27" t="s">
        <v>48</v>
      </c>
      <c r="E302" s="28" t="s">
        <v>1122</v>
      </c>
    </row>
    <row r="303" spans="1:5" ht="12.75">
      <c r="A303" s="31" t="s">
        <v>50</v>
      </c>
      <c r="E303" s="30" t="s">
        <v>23</v>
      </c>
    </row>
    <row r="304" spans="1:16" ht="12.75">
      <c r="A304" s="17" t="s">
        <v>44</v>
      </c>
      <c r="B304" s="21" t="s">
        <v>410</v>
      </c>
      <c r="C304" s="21" t="s">
        <v>1125</v>
      </c>
      <c r="D304" s="17" t="s">
        <v>23</v>
      </c>
      <c r="E304" s="22" t="s">
        <v>1126</v>
      </c>
      <c r="F304" s="23" t="s">
        <v>591</v>
      </c>
      <c r="G304" s="24">
        <v>1</v>
      </c>
      <c r="H304" s="25">
        <v>0</v>
      </c>
      <c r="I304" s="26">
        <f>ROUND(ROUND(H304,2)*ROUND(G304,3),2)</f>
        <v>0</v>
      </c>
      <c r="O304">
        <f>(I304*21)/100</f>
        <v>0</v>
      </c>
      <c r="P304" t="s">
        <v>22</v>
      </c>
    </row>
    <row r="305" spans="1:5" ht="25.5">
      <c r="A305" s="27" t="s">
        <v>48</v>
      </c>
      <c r="E305" s="28" t="s">
        <v>1127</v>
      </c>
    </row>
    <row r="306" spans="1:5" ht="12.75">
      <c r="A306" s="31" t="s">
        <v>50</v>
      </c>
      <c r="E306" s="30" t="s">
        <v>23</v>
      </c>
    </row>
    <row r="307" spans="1:16" ht="12.75">
      <c r="A307" s="17" t="s">
        <v>283</v>
      </c>
      <c r="B307" s="21" t="s">
        <v>410</v>
      </c>
      <c r="C307" s="21" t="s">
        <v>1128</v>
      </c>
      <c r="D307" s="17" t="s">
        <v>23</v>
      </c>
      <c r="E307" s="22" t="s">
        <v>1129</v>
      </c>
      <c r="F307" s="23" t="s">
        <v>591</v>
      </c>
      <c r="G307" s="24">
        <v>1</v>
      </c>
      <c r="H307" s="25">
        <v>0</v>
      </c>
      <c r="I307" s="26">
        <f>ROUND(ROUND(H307,2)*ROUND(G307,3),2)</f>
        <v>0</v>
      </c>
      <c r="O307">
        <f>(I307*21)/100</f>
        <v>0</v>
      </c>
      <c r="P307" t="s">
        <v>22</v>
      </c>
    </row>
    <row r="308" spans="1:5" ht="12.75">
      <c r="A308" s="27" t="s">
        <v>48</v>
      </c>
      <c r="E308" s="28" t="s">
        <v>1122</v>
      </c>
    </row>
    <row r="309" spans="1:5" ht="12.75">
      <c r="A309" s="31" t="s">
        <v>50</v>
      </c>
      <c r="E309" s="30" t="s">
        <v>23</v>
      </c>
    </row>
    <row r="310" spans="1:16" ht="12.75">
      <c r="A310" s="17" t="s">
        <v>44</v>
      </c>
      <c r="B310" s="21" t="s">
        <v>414</v>
      </c>
      <c r="C310" s="21" t="s">
        <v>1142</v>
      </c>
      <c r="D310" s="17" t="s">
        <v>23</v>
      </c>
      <c r="E310" s="22" t="s">
        <v>1143</v>
      </c>
      <c r="F310" s="23" t="s">
        <v>134</v>
      </c>
      <c r="G310" s="24">
        <v>27.59</v>
      </c>
      <c r="H310" s="25">
        <v>0</v>
      </c>
      <c r="I310" s="26">
        <f>ROUND(ROUND(H310,2)*ROUND(G310,3),2)</f>
        <v>0</v>
      </c>
      <c r="O310">
        <f>(I310*21)/100</f>
        <v>0</v>
      </c>
      <c r="P310" t="s">
        <v>22</v>
      </c>
    </row>
    <row r="311" spans="1:5" ht="25.5">
      <c r="A311" s="27" t="s">
        <v>48</v>
      </c>
      <c r="E311" s="28" t="s">
        <v>1144</v>
      </c>
    </row>
    <row r="312" spans="1:5" ht="12.75">
      <c r="A312" s="31" t="s">
        <v>50</v>
      </c>
      <c r="E312" s="30" t="s">
        <v>1789</v>
      </c>
    </row>
    <row r="313" spans="1:16" ht="12.75">
      <c r="A313" s="17" t="s">
        <v>44</v>
      </c>
      <c r="B313" s="21" t="s">
        <v>418</v>
      </c>
      <c r="C313" s="21" t="s">
        <v>781</v>
      </c>
      <c r="D313" s="17" t="s">
        <v>23</v>
      </c>
      <c r="E313" s="22" t="s">
        <v>1173</v>
      </c>
      <c r="F313" s="23" t="s">
        <v>134</v>
      </c>
      <c r="G313" s="24">
        <v>27.59</v>
      </c>
      <c r="H313" s="25">
        <v>0</v>
      </c>
      <c r="I313" s="26">
        <f>ROUND(ROUND(H313,2)*ROUND(G313,3),2)</f>
        <v>0</v>
      </c>
      <c r="O313">
        <f>(I313*21)/100</f>
        <v>0</v>
      </c>
      <c r="P313" t="s">
        <v>22</v>
      </c>
    </row>
    <row r="314" spans="1:5" ht="12.75">
      <c r="A314" s="27" t="s">
        <v>48</v>
      </c>
      <c r="E314" s="28" t="s">
        <v>1790</v>
      </c>
    </row>
    <row r="315" spans="1:5" ht="12.75">
      <c r="A315" s="29" t="s">
        <v>50</v>
      </c>
      <c r="E315" s="30" t="s">
        <v>1789</v>
      </c>
    </row>
    <row r="316" spans="1:18" ht="12.75" customHeight="1">
      <c r="A316" s="5" t="s">
        <v>42</v>
      </c>
      <c r="B316" s="5"/>
      <c r="C316" s="33" t="s">
        <v>39</v>
      </c>
      <c r="D316" s="5"/>
      <c r="E316" s="19" t="s">
        <v>1183</v>
      </c>
      <c r="F316" s="5"/>
      <c r="G316" s="5"/>
      <c r="H316" s="5"/>
      <c r="I316" s="34">
        <f>0+Q316</f>
        <v>0</v>
      </c>
      <c r="O316">
        <f>0+R316</f>
        <v>0</v>
      </c>
      <c r="Q316">
        <f>0+I317+I320+I323+I326+I329+I332+I335+I338+I341+I344+I347+I350</f>
        <v>0</v>
      </c>
      <c r="R316">
        <f>0+O317+O320+O323+O326+O329+O332+O335+O338+O341+O344+O347+O350</f>
        <v>0</v>
      </c>
    </row>
    <row r="317" spans="1:16" ht="25.5">
      <c r="A317" s="17" t="s">
        <v>44</v>
      </c>
      <c r="B317" s="21" t="s">
        <v>422</v>
      </c>
      <c r="C317" s="21" t="s">
        <v>1185</v>
      </c>
      <c r="D317" s="17" t="s">
        <v>23</v>
      </c>
      <c r="E317" s="22" t="s">
        <v>1186</v>
      </c>
      <c r="F317" s="23" t="s">
        <v>134</v>
      </c>
      <c r="G317" s="24">
        <v>6.22</v>
      </c>
      <c r="H317" s="25">
        <v>0</v>
      </c>
      <c r="I317" s="26">
        <f>ROUND(ROUND(H317,2)*ROUND(G317,3),2)</f>
        <v>0</v>
      </c>
      <c r="O317">
        <f>(I317*21)/100</f>
        <v>0</v>
      </c>
      <c r="P317" t="s">
        <v>22</v>
      </c>
    </row>
    <row r="318" spans="1:5" ht="38.25">
      <c r="A318" s="27" t="s">
        <v>48</v>
      </c>
      <c r="E318" s="28" t="s">
        <v>1187</v>
      </c>
    </row>
    <row r="319" spans="1:5" ht="12.75">
      <c r="A319" s="31" t="s">
        <v>50</v>
      </c>
      <c r="E319" s="30" t="s">
        <v>1724</v>
      </c>
    </row>
    <row r="320" spans="1:16" ht="12.75">
      <c r="A320" s="17" t="s">
        <v>283</v>
      </c>
      <c r="B320" s="21" t="s">
        <v>422</v>
      </c>
      <c r="C320" s="21" t="s">
        <v>1188</v>
      </c>
      <c r="D320" s="17" t="s">
        <v>23</v>
      </c>
      <c r="E320" s="22" t="s">
        <v>1189</v>
      </c>
      <c r="F320" s="23" t="s">
        <v>134</v>
      </c>
      <c r="G320" s="24">
        <v>6.22</v>
      </c>
      <c r="H320" s="25">
        <v>0</v>
      </c>
      <c r="I320" s="26">
        <f>ROUND(ROUND(H320,2)*ROUND(G320,3),2)</f>
        <v>0</v>
      </c>
      <c r="O320">
        <f>(I320*21)/100</f>
        <v>0</v>
      </c>
      <c r="P320" t="s">
        <v>22</v>
      </c>
    </row>
    <row r="321" spans="1:5" ht="12.75">
      <c r="A321" s="27" t="s">
        <v>48</v>
      </c>
      <c r="E321" s="28" t="s">
        <v>23</v>
      </c>
    </row>
    <row r="322" spans="1:5" ht="12.75">
      <c r="A322" s="31" t="s">
        <v>50</v>
      </c>
      <c r="E322" s="30" t="s">
        <v>23</v>
      </c>
    </row>
    <row r="323" spans="1:16" ht="12.75">
      <c r="A323" s="17" t="s">
        <v>44</v>
      </c>
      <c r="B323" s="21" t="s">
        <v>425</v>
      </c>
      <c r="C323" s="21" t="s">
        <v>1191</v>
      </c>
      <c r="D323" s="17" t="s">
        <v>23</v>
      </c>
      <c r="E323" s="22" t="s">
        <v>1192</v>
      </c>
      <c r="F323" s="23" t="s">
        <v>134</v>
      </c>
      <c r="G323" s="24">
        <v>13.79</v>
      </c>
      <c r="H323" s="25">
        <v>0</v>
      </c>
      <c r="I323" s="26">
        <f>ROUND(ROUND(H323,2)*ROUND(G323,3),2)</f>
        <v>0</v>
      </c>
      <c r="O323">
        <f>(I323*21)/100</f>
        <v>0</v>
      </c>
      <c r="P323" t="s">
        <v>22</v>
      </c>
    </row>
    <row r="324" spans="1:5" ht="38.25">
      <c r="A324" s="27" t="s">
        <v>48</v>
      </c>
      <c r="E324" s="28" t="s">
        <v>1623</v>
      </c>
    </row>
    <row r="325" spans="1:5" ht="12.75">
      <c r="A325" s="31" t="s">
        <v>50</v>
      </c>
      <c r="E325" s="30" t="s">
        <v>23</v>
      </c>
    </row>
    <row r="326" spans="1:16" ht="12.75">
      <c r="A326" s="17" t="s">
        <v>44</v>
      </c>
      <c r="B326" s="21" t="s">
        <v>428</v>
      </c>
      <c r="C326" s="21" t="s">
        <v>1196</v>
      </c>
      <c r="D326" s="17" t="s">
        <v>23</v>
      </c>
      <c r="E326" s="22" t="s">
        <v>1197</v>
      </c>
      <c r="F326" s="23" t="s">
        <v>134</v>
      </c>
      <c r="G326" s="24">
        <v>10.76</v>
      </c>
      <c r="H326" s="25">
        <v>0</v>
      </c>
      <c r="I326" s="26">
        <f>ROUND(ROUND(H326,2)*ROUND(G326,3),2)</f>
        <v>0</v>
      </c>
      <c r="O326">
        <f>(I326*21)/100</f>
        <v>0</v>
      </c>
      <c r="P326" t="s">
        <v>22</v>
      </c>
    </row>
    <row r="327" spans="1:5" ht="38.25">
      <c r="A327" s="27" t="s">
        <v>48</v>
      </c>
      <c r="E327" s="28" t="s">
        <v>1198</v>
      </c>
    </row>
    <row r="328" spans="1:5" ht="12.75">
      <c r="A328" s="31" t="s">
        <v>50</v>
      </c>
      <c r="E328" s="30" t="s">
        <v>1791</v>
      </c>
    </row>
    <row r="329" spans="1:16" ht="12.75">
      <c r="A329" s="17" t="s">
        <v>44</v>
      </c>
      <c r="B329" s="21" t="s">
        <v>431</v>
      </c>
      <c r="C329" s="21" t="s">
        <v>1201</v>
      </c>
      <c r="D329" s="17" t="s">
        <v>23</v>
      </c>
      <c r="E329" s="22" t="s">
        <v>1202</v>
      </c>
      <c r="F329" s="23" t="s">
        <v>134</v>
      </c>
      <c r="G329" s="24">
        <v>24.54</v>
      </c>
      <c r="H329" s="25">
        <v>0</v>
      </c>
      <c r="I329" s="26">
        <f>ROUND(ROUND(H329,2)*ROUND(G329,3),2)</f>
        <v>0</v>
      </c>
      <c r="O329">
        <f>(I329*21)/100</f>
        <v>0</v>
      </c>
      <c r="P329" t="s">
        <v>22</v>
      </c>
    </row>
    <row r="330" spans="1:5" ht="38.25">
      <c r="A330" s="27" t="s">
        <v>48</v>
      </c>
      <c r="E330" s="28" t="s">
        <v>1203</v>
      </c>
    </row>
    <row r="331" spans="1:5" ht="12.75">
      <c r="A331" s="31" t="s">
        <v>50</v>
      </c>
      <c r="E331" s="30" t="s">
        <v>1792</v>
      </c>
    </row>
    <row r="332" spans="1:16" ht="12.75">
      <c r="A332" s="17" t="s">
        <v>44</v>
      </c>
      <c r="B332" s="21" t="s">
        <v>434</v>
      </c>
      <c r="C332" s="21" t="s">
        <v>1219</v>
      </c>
      <c r="D332" s="17" t="s">
        <v>23</v>
      </c>
      <c r="E332" s="22" t="s">
        <v>1220</v>
      </c>
      <c r="F332" s="23" t="s">
        <v>134</v>
      </c>
      <c r="G332" s="24">
        <v>1.5</v>
      </c>
      <c r="H332" s="25">
        <v>0</v>
      </c>
      <c r="I332" s="26">
        <f>ROUND(ROUND(H332,2)*ROUND(G332,3),2)</f>
        <v>0</v>
      </c>
      <c r="O332">
        <f>(I332*21)/100</f>
        <v>0</v>
      </c>
      <c r="P332" t="s">
        <v>22</v>
      </c>
    </row>
    <row r="333" spans="1:5" ht="25.5">
      <c r="A333" s="27" t="s">
        <v>48</v>
      </c>
      <c r="E333" s="28" t="s">
        <v>1221</v>
      </c>
    </row>
    <row r="334" spans="1:5" ht="12.75">
      <c r="A334" s="31" t="s">
        <v>50</v>
      </c>
      <c r="E334" s="30" t="s">
        <v>1793</v>
      </c>
    </row>
    <row r="335" spans="1:16" ht="12.75">
      <c r="A335" s="17" t="s">
        <v>44</v>
      </c>
      <c r="B335" s="21" t="s">
        <v>437</v>
      </c>
      <c r="C335" s="21" t="s">
        <v>1223</v>
      </c>
      <c r="D335" s="17" t="s">
        <v>23</v>
      </c>
      <c r="E335" s="22" t="s">
        <v>1224</v>
      </c>
      <c r="F335" s="23" t="s">
        <v>134</v>
      </c>
      <c r="G335" s="24">
        <v>2.5</v>
      </c>
      <c r="H335" s="25">
        <v>0</v>
      </c>
      <c r="I335" s="26">
        <f>ROUND(ROUND(H335,2)*ROUND(G335,3),2)</f>
        <v>0</v>
      </c>
      <c r="O335">
        <f>(I335*21)/100</f>
        <v>0</v>
      </c>
      <c r="P335" t="s">
        <v>22</v>
      </c>
    </row>
    <row r="336" spans="1:5" ht="25.5">
      <c r="A336" s="27" t="s">
        <v>48</v>
      </c>
      <c r="E336" s="28" t="s">
        <v>1794</v>
      </c>
    </row>
    <row r="337" spans="1:5" ht="12.75">
      <c r="A337" s="31" t="s">
        <v>50</v>
      </c>
      <c r="E337" s="30" t="s">
        <v>23</v>
      </c>
    </row>
    <row r="338" spans="1:16" ht="25.5">
      <c r="A338" s="17" t="s">
        <v>44</v>
      </c>
      <c r="B338" s="21" t="s">
        <v>442</v>
      </c>
      <c r="C338" s="21" t="s">
        <v>1254</v>
      </c>
      <c r="D338" s="17" t="s">
        <v>23</v>
      </c>
      <c r="E338" s="22" t="s">
        <v>1255</v>
      </c>
      <c r="F338" s="23" t="s">
        <v>275</v>
      </c>
      <c r="G338" s="24">
        <v>1.804</v>
      </c>
      <c r="H338" s="25">
        <v>0</v>
      </c>
      <c r="I338" s="26">
        <f>ROUND(ROUND(H338,2)*ROUND(G338,3),2)</f>
        <v>0</v>
      </c>
      <c r="O338">
        <f>(I338*21)/100</f>
        <v>0</v>
      </c>
      <c r="P338" t="s">
        <v>22</v>
      </c>
    </row>
    <row r="339" spans="1:5" ht="25.5">
      <c r="A339" s="27" t="s">
        <v>48</v>
      </c>
      <c r="E339" s="28" t="s">
        <v>1256</v>
      </c>
    </row>
    <row r="340" spans="1:5" ht="12.75">
      <c r="A340" s="31" t="s">
        <v>50</v>
      </c>
      <c r="E340" s="30" t="s">
        <v>1795</v>
      </c>
    </row>
    <row r="341" spans="1:16" ht="25.5">
      <c r="A341" s="17" t="s">
        <v>44</v>
      </c>
      <c r="B341" s="21" t="s">
        <v>444</v>
      </c>
      <c r="C341" s="21" t="s">
        <v>1263</v>
      </c>
      <c r="D341" s="17" t="s">
        <v>23</v>
      </c>
      <c r="E341" s="22" t="s">
        <v>1264</v>
      </c>
      <c r="F341" s="23" t="s">
        <v>275</v>
      </c>
      <c r="G341" s="24">
        <v>6.137</v>
      </c>
      <c r="H341" s="25">
        <v>0</v>
      </c>
      <c r="I341" s="26">
        <f>ROUND(ROUND(H341,2)*ROUND(G341,3),2)</f>
        <v>0</v>
      </c>
      <c r="O341">
        <f>(I341*21)/100</f>
        <v>0</v>
      </c>
      <c r="P341" t="s">
        <v>22</v>
      </c>
    </row>
    <row r="342" spans="1:5" ht="25.5">
      <c r="A342" s="27" t="s">
        <v>48</v>
      </c>
      <c r="E342" s="28" t="s">
        <v>1265</v>
      </c>
    </row>
    <row r="343" spans="1:5" ht="12.75">
      <c r="A343" s="31" t="s">
        <v>50</v>
      </c>
      <c r="E343" s="30" t="s">
        <v>1796</v>
      </c>
    </row>
    <row r="344" spans="1:16" ht="25.5">
      <c r="A344" s="17" t="s">
        <v>44</v>
      </c>
      <c r="B344" s="21" t="s">
        <v>448</v>
      </c>
      <c r="C344" s="21" t="s">
        <v>1268</v>
      </c>
      <c r="D344" s="17" t="s">
        <v>23</v>
      </c>
      <c r="E344" s="22" t="s">
        <v>1269</v>
      </c>
      <c r="F344" s="23" t="s">
        <v>275</v>
      </c>
      <c r="G344" s="24">
        <v>12.196</v>
      </c>
      <c r="H344" s="25">
        <v>0</v>
      </c>
      <c r="I344" s="26">
        <f>ROUND(ROUND(H344,2)*ROUND(G344,3),2)</f>
        <v>0</v>
      </c>
      <c r="O344">
        <f>(I344*21)/100</f>
        <v>0</v>
      </c>
      <c r="P344" t="s">
        <v>22</v>
      </c>
    </row>
    <row r="345" spans="1:5" ht="25.5">
      <c r="A345" s="27" t="s">
        <v>48</v>
      </c>
      <c r="E345" s="28" t="s">
        <v>276</v>
      </c>
    </row>
    <row r="346" spans="1:5" ht="12.75">
      <c r="A346" s="31" t="s">
        <v>50</v>
      </c>
      <c r="E346" s="30" t="s">
        <v>1797</v>
      </c>
    </row>
    <row r="347" spans="1:16" ht="12.75">
      <c r="A347" s="17" t="s">
        <v>44</v>
      </c>
      <c r="B347" s="21" t="s">
        <v>452</v>
      </c>
      <c r="C347" s="21" t="s">
        <v>1272</v>
      </c>
      <c r="D347" s="17" t="s">
        <v>23</v>
      </c>
      <c r="E347" s="22" t="s">
        <v>1273</v>
      </c>
      <c r="F347" s="23" t="s">
        <v>275</v>
      </c>
      <c r="G347" s="24">
        <v>2.071774</v>
      </c>
      <c r="H347" s="25">
        <v>0</v>
      </c>
      <c r="I347" s="26">
        <f>ROUND(ROUND(H347,2)*ROUND(G347,3),2)</f>
        <v>0</v>
      </c>
      <c r="O347">
        <f>(I347*21)/100</f>
        <v>0</v>
      </c>
      <c r="P347" t="s">
        <v>22</v>
      </c>
    </row>
    <row r="348" spans="1:5" ht="25.5">
      <c r="A348" s="27" t="s">
        <v>48</v>
      </c>
      <c r="E348" s="28" t="s">
        <v>1274</v>
      </c>
    </row>
    <row r="349" spans="1:5" ht="12.75">
      <c r="A349" s="31" t="s">
        <v>50</v>
      </c>
      <c r="E349" s="30" t="s">
        <v>23</v>
      </c>
    </row>
    <row r="350" spans="1:16" ht="12.75">
      <c r="A350" s="17" t="s">
        <v>44</v>
      </c>
      <c r="B350" s="21" t="s">
        <v>454</v>
      </c>
      <c r="C350" s="21" t="s">
        <v>1276</v>
      </c>
      <c r="D350" s="17" t="s">
        <v>23</v>
      </c>
      <c r="E350" s="22" t="s">
        <v>1277</v>
      </c>
      <c r="F350" s="23" t="s">
        <v>275</v>
      </c>
      <c r="G350" s="24">
        <v>20.24884</v>
      </c>
      <c r="H350" s="25">
        <v>0</v>
      </c>
      <c r="I350" s="26">
        <f>ROUND(ROUND(H350,2)*ROUND(G350,3),2)</f>
        <v>0</v>
      </c>
      <c r="O350">
        <f>(I350*21)/100</f>
        <v>0</v>
      </c>
      <c r="P350" t="s">
        <v>22</v>
      </c>
    </row>
    <row r="351" spans="1:5" ht="38.25">
      <c r="A351" s="27" t="s">
        <v>48</v>
      </c>
      <c r="E351" s="28" t="s">
        <v>1278</v>
      </c>
    </row>
    <row r="352" spans="1:5" ht="12.75">
      <c r="A352" s="29" t="s">
        <v>50</v>
      </c>
      <c r="E352" s="30" t="s">
        <v>23</v>
      </c>
    </row>
  </sheetData>
  <sheetProtection password="FC8D"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0+O8+O81+O85+O98+O168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8" t="s">
        <v>14</v>
      </c>
      <c r="D3" s="35"/>
      <c r="E3" s="10" t="s">
        <v>15</v>
      </c>
      <c r="F3" s="1"/>
      <c r="G3" s="8"/>
      <c r="H3" s="7" t="s">
        <v>1798</v>
      </c>
      <c r="I3" s="32">
        <f>0+I8+I81+I85+I98+I168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9" t="s">
        <v>1798</v>
      </c>
      <c r="D4" s="40"/>
      <c r="E4" s="13" t="s">
        <v>1799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1" t="s">
        <v>25</v>
      </c>
      <c r="B5" s="41" t="s">
        <v>27</v>
      </c>
      <c r="C5" s="41" t="s">
        <v>29</v>
      </c>
      <c r="D5" s="41" t="s">
        <v>30</v>
      </c>
      <c r="E5" s="41" t="s">
        <v>31</v>
      </c>
      <c r="F5" s="41" t="s">
        <v>33</v>
      </c>
      <c r="G5" s="41" t="s">
        <v>35</v>
      </c>
      <c r="H5" s="41" t="s">
        <v>37</v>
      </c>
      <c r="I5" s="41"/>
      <c r="O5" t="s">
        <v>20</v>
      </c>
      <c r="P5" t="s">
        <v>22</v>
      </c>
    </row>
    <row r="6" spans="1:9" ht="12.75" customHeight="1">
      <c r="A6" s="41"/>
      <c r="B6" s="41"/>
      <c r="C6" s="41"/>
      <c r="D6" s="41"/>
      <c r="E6" s="41"/>
      <c r="F6" s="41"/>
      <c r="G6" s="41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28</v>
      </c>
      <c r="D8" s="14"/>
      <c r="E8" s="19" t="s">
        <v>80</v>
      </c>
      <c r="F8" s="14"/>
      <c r="G8" s="14"/>
      <c r="H8" s="14"/>
      <c r="I8" s="20">
        <f>0+Q8</f>
        <v>0</v>
      </c>
      <c r="O8">
        <f>0+R8</f>
        <v>0</v>
      </c>
      <c r="Q8">
        <f>0+I9+I12+I15+I18+I21+I24+I27+I30+I33+I36+I39+I42+I45+I48+I51+I54+I57+I60+I63+I66+I69+I72+I75+I78</f>
        <v>0</v>
      </c>
      <c r="R8">
        <f>0+O9+O12+O15+O18+O21+O24+O27+O30+O33+O36+O39+O42+O45+O48+O51+O54+O57+O60+O63+O66+O69+O72+O75+O78</f>
        <v>0</v>
      </c>
    </row>
    <row r="9" spans="1:16" ht="25.5">
      <c r="A9" s="17" t="s">
        <v>44</v>
      </c>
      <c r="B9" s="21" t="s">
        <v>28</v>
      </c>
      <c r="C9" s="21" t="s">
        <v>1800</v>
      </c>
      <c r="D9" s="17" t="s">
        <v>23</v>
      </c>
      <c r="E9" s="22" t="s">
        <v>1801</v>
      </c>
      <c r="F9" s="23" t="s">
        <v>96</v>
      </c>
      <c r="G9" s="24">
        <v>59.34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51">
      <c r="A10" s="27" t="s">
        <v>48</v>
      </c>
      <c r="E10" s="28" t="s">
        <v>1802</v>
      </c>
    </row>
    <row r="11" spans="1:5" ht="12.75">
      <c r="A11" s="31" t="s">
        <v>50</v>
      </c>
      <c r="E11" s="30" t="s">
        <v>23</v>
      </c>
    </row>
    <row r="12" spans="1:16" ht="25.5">
      <c r="A12" s="17" t="s">
        <v>44</v>
      </c>
      <c r="B12" s="21" t="s">
        <v>22</v>
      </c>
      <c r="C12" s="21" t="s">
        <v>1491</v>
      </c>
      <c r="D12" s="17" t="s">
        <v>23</v>
      </c>
      <c r="E12" s="22" t="s">
        <v>1492</v>
      </c>
      <c r="F12" s="23" t="s">
        <v>96</v>
      </c>
      <c r="G12" s="24">
        <v>59.34</v>
      </c>
      <c r="H12" s="25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51">
      <c r="A13" s="27" t="s">
        <v>48</v>
      </c>
      <c r="E13" s="28" t="s">
        <v>1803</v>
      </c>
    </row>
    <row r="14" spans="1:5" ht="12.75">
      <c r="A14" s="31" t="s">
        <v>50</v>
      </c>
      <c r="E14" s="30" t="s">
        <v>23</v>
      </c>
    </row>
    <row r="15" spans="1:16" ht="12.75">
      <c r="A15" s="17" t="s">
        <v>44</v>
      </c>
      <c r="B15" s="21" t="s">
        <v>21</v>
      </c>
      <c r="C15" s="21" t="s">
        <v>1804</v>
      </c>
      <c r="D15" s="17" t="s">
        <v>23</v>
      </c>
      <c r="E15" s="22" t="s">
        <v>1805</v>
      </c>
      <c r="F15" s="23" t="s">
        <v>96</v>
      </c>
      <c r="G15" s="24">
        <v>59.34</v>
      </c>
      <c r="H15" s="25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51">
      <c r="A16" s="27" t="s">
        <v>48</v>
      </c>
      <c r="E16" s="28" t="s">
        <v>1806</v>
      </c>
    </row>
    <row r="17" spans="1:5" ht="12.75">
      <c r="A17" s="31" t="s">
        <v>50</v>
      </c>
      <c r="E17" s="30" t="s">
        <v>23</v>
      </c>
    </row>
    <row r="18" spans="1:16" ht="12.75">
      <c r="A18" s="17" t="s">
        <v>44</v>
      </c>
      <c r="B18" s="21" t="s">
        <v>32</v>
      </c>
      <c r="C18" s="21" t="s">
        <v>125</v>
      </c>
      <c r="D18" s="17" t="s">
        <v>23</v>
      </c>
      <c r="E18" s="22" t="s">
        <v>126</v>
      </c>
      <c r="F18" s="23" t="s">
        <v>96</v>
      </c>
      <c r="G18" s="24">
        <v>59.34</v>
      </c>
      <c r="H18" s="25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51">
      <c r="A19" s="27" t="s">
        <v>48</v>
      </c>
      <c r="E19" s="28" t="s">
        <v>1807</v>
      </c>
    </row>
    <row r="20" spans="1:5" ht="12.75">
      <c r="A20" s="31" t="s">
        <v>50</v>
      </c>
      <c r="E20" s="30" t="s">
        <v>23</v>
      </c>
    </row>
    <row r="21" spans="1:16" ht="12.75">
      <c r="A21" s="17" t="s">
        <v>44</v>
      </c>
      <c r="B21" s="21" t="s">
        <v>34</v>
      </c>
      <c r="C21" s="21" t="s">
        <v>137</v>
      </c>
      <c r="D21" s="17" t="s">
        <v>23</v>
      </c>
      <c r="E21" s="22" t="s">
        <v>138</v>
      </c>
      <c r="F21" s="23" t="s">
        <v>139</v>
      </c>
      <c r="G21" s="24">
        <v>20</v>
      </c>
      <c r="H21" s="25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38.25">
      <c r="A22" s="27" t="s">
        <v>48</v>
      </c>
      <c r="E22" s="28" t="s">
        <v>140</v>
      </c>
    </row>
    <row r="23" spans="1:5" ht="12.75">
      <c r="A23" s="31" t="s">
        <v>50</v>
      </c>
      <c r="E23" s="30" t="s">
        <v>23</v>
      </c>
    </row>
    <row r="24" spans="1:16" ht="12.75">
      <c r="A24" s="17" t="s">
        <v>44</v>
      </c>
      <c r="B24" s="21" t="s">
        <v>36</v>
      </c>
      <c r="C24" s="21" t="s">
        <v>141</v>
      </c>
      <c r="D24" s="17" t="s">
        <v>23</v>
      </c>
      <c r="E24" s="22" t="s">
        <v>142</v>
      </c>
      <c r="F24" s="23" t="s">
        <v>143</v>
      </c>
      <c r="G24" s="24">
        <v>10</v>
      </c>
      <c r="H24" s="25">
        <v>0</v>
      </c>
      <c r="I24" s="26">
        <f>ROUND(ROUND(H24,2)*ROUND(G24,3),2)</f>
        <v>0</v>
      </c>
      <c r="O24">
        <f>(I24*21)/100</f>
        <v>0</v>
      </c>
      <c r="P24" t="s">
        <v>22</v>
      </c>
    </row>
    <row r="25" spans="1:5" ht="38.25">
      <c r="A25" s="27" t="s">
        <v>48</v>
      </c>
      <c r="E25" s="28" t="s">
        <v>144</v>
      </c>
    </row>
    <row r="26" spans="1:5" ht="12.75">
      <c r="A26" s="31" t="s">
        <v>50</v>
      </c>
      <c r="E26" s="30" t="s">
        <v>23</v>
      </c>
    </row>
    <row r="27" spans="1:16" ht="12.75">
      <c r="A27" s="17" t="s">
        <v>44</v>
      </c>
      <c r="B27" s="21" t="s">
        <v>62</v>
      </c>
      <c r="C27" s="21" t="s">
        <v>145</v>
      </c>
      <c r="D27" s="17" t="s">
        <v>23</v>
      </c>
      <c r="E27" s="22" t="s">
        <v>146</v>
      </c>
      <c r="F27" s="23" t="s">
        <v>134</v>
      </c>
      <c r="G27" s="24">
        <v>1.5</v>
      </c>
      <c r="H27" s="25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25.5">
      <c r="A28" s="27" t="s">
        <v>48</v>
      </c>
      <c r="E28" s="28" t="s">
        <v>147</v>
      </c>
    </row>
    <row r="29" spans="1:5" ht="12.75">
      <c r="A29" s="31" t="s">
        <v>50</v>
      </c>
      <c r="E29" s="30" t="s">
        <v>1808</v>
      </c>
    </row>
    <row r="30" spans="1:16" ht="12.75">
      <c r="A30" s="17" t="s">
        <v>44</v>
      </c>
      <c r="B30" s="21" t="s">
        <v>65</v>
      </c>
      <c r="C30" s="21" t="s">
        <v>149</v>
      </c>
      <c r="D30" s="17" t="s">
        <v>23</v>
      </c>
      <c r="E30" s="22" t="s">
        <v>150</v>
      </c>
      <c r="F30" s="23" t="s">
        <v>134</v>
      </c>
      <c r="G30" s="24">
        <v>3</v>
      </c>
      <c r="H30" s="25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25.5">
      <c r="A31" s="27" t="s">
        <v>48</v>
      </c>
      <c r="E31" s="28" t="s">
        <v>151</v>
      </c>
    </row>
    <row r="32" spans="1:5" ht="12.75">
      <c r="A32" s="31" t="s">
        <v>50</v>
      </c>
      <c r="E32" s="30" t="s">
        <v>1809</v>
      </c>
    </row>
    <row r="33" spans="1:16" ht="12.75">
      <c r="A33" s="17" t="s">
        <v>44</v>
      </c>
      <c r="B33" s="21" t="s">
        <v>39</v>
      </c>
      <c r="C33" s="21" t="s">
        <v>154</v>
      </c>
      <c r="D33" s="17" t="s">
        <v>23</v>
      </c>
      <c r="E33" s="22" t="s">
        <v>155</v>
      </c>
      <c r="F33" s="23" t="s">
        <v>156</v>
      </c>
      <c r="G33" s="24">
        <v>4.5</v>
      </c>
      <c r="H33" s="25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25.5">
      <c r="A34" s="27" t="s">
        <v>48</v>
      </c>
      <c r="E34" s="28" t="s">
        <v>157</v>
      </c>
    </row>
    <row r="35" spans="1:5" ht="12.75">
      <c r="A35" s="31" t="s">
        <v>50</v>
      </c>
      <c r="E35" s="30" t="s">
        <v>1810</v>
      </c>
    </row>
    <row r="36" spans="1:16" ht="12.75">
      <c r="A36" s="17" t="s">
        <v>44</v>
      </c>
      <c r="B36" s="21" t="s">
        <v>41</v>
      </c>
      <c r="C36" s="21" t="s">
        <v>170</v>
      </c>
      <c r="D36" s="17" t="s">
        <v>23</v>
      </c>
      <c r="E36" s="22" t="s">
        <v>171</v>
      </c>
      <c r="F36" s="23" t="s">
        <v>156</v>
      </c>
      <c r="G36" s="24">
        <v>74.218</v>
      </c>
      <c r="H36" s="25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25.5">
      <c r="A37" s="27" t="s">
        <v>48</v>
      </c>
      <c r="E37" s="28" t="s">
        <v>172</v>
      </c>
    </row>
    <row r="38" spans="1:5" ht="25.5">
      <c r="A38" s="31" t="s">
        <v>50</v>
      </c>
      <c r="E38" s="30" t="s">
        <v>1811</v>
      </c>
    </row>
    <row r="39" spans="1:16" ht="12.75">
      <c r="A39" s="17" t="s">
        <v>44</v>
      </c>
      <c r="B39" s="21" t="s">
        <v>72</v>
      </c>
      <c r="C39" s="21" t="s">
        <v>175</v>
      </c>
      <c r="D39" s="17" t="s">
        <v>23</v>
      </c>
      <c r="E39" s="22" t="s">
        <v>176</v>
      </c>
      <c r="F39" s="23" t="s">
        <v>156</v>
      </c>
      <c r="G39" s="24">
        <v>37.109</v>
      </c>
      <c r="H39" s="25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38.25">
      <c r="A40" s="27" t="s">
        <v>48</v>
      </c>
      <c r="E40" s="28" t="s">
        <v>177</v>
      </c>
    </row>
    <row r="41" spans="1:5" ht="12.75">
      <c r="A41" s="31" t="s">
        <v>50</v>
      </c>
      <c r="E41" s="30" t="s">
        <v>1812</v>
      </c>
    </row>
    <row r="42" spans="1:16" ht="12.75">
      <c r="A42" s="17" t="s">
        <v>44</v>
      </c>
      <c r="B42" s="21" t="s">
        <v>75</v>
      </c>
      <c r="C42" s="21" t="s">
        <v>185</v>
      </c>
      <c r="D42" s="17" t="s">
        <v>23</v>
      </c>
      <c r="E42" s="22" t="s">
        <v>186</v>
      </c>
      <c r="F42" s="23" t="s">
        <v>156</v>
      </c>
      <c r="G42" s="24">
        <v>49.478</v>
      </c>
      <c r="H42" s="25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25.5">
      <c r="A43" s="27" t="s">
        <v>48</v>
      </c>
      <c r="E43" s="28" t="s">
        <v>187</v>
      </c>
    </row>
    <row r="44" spans="1:5" ht="25.5">
      <c r="A44" s="31" t="s">
        <v>50</v>
      </c>
      <c r="E44" s="30" t="s">
        <v>1813</v>
      </c>
    </row>
    <row r="45" spans="1:16" ht="12.75">
      <c r="A45" s="17" t="s">
        <v>44</v>
      </c>
      <c r="B45" s="21" t="s">
        <v>78</v>
      </c>
      <c r="C45" s="21" t="s">
        <v>190</v>
      </c>
      <c r="D45" s="17" t="s">
        <v>23</v>
      </c>
      <c r="E45" s="22" t="s">
        <v>191</v>
      </c>
      <c r="F45" s="23" t="s">
        <v>156</v>
      </c>
      <c r="G45" s="24">
        <v>24.739</v>
      </c>
      <c r="H45" s="25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38.25">
      <c r="A46" s="27" t="s">
        <v>48</v>
      </c>
      <c r="E46" s="28" t="s">
        <v>192</v>
      </c>
    </row>
    <row r="47" spans="1:5" ht="12.75">
      <c r="A47" s="31" t="s">
        <v>50</v>
      </c>
      <c r="E47" s="30" t="s">
        <v>1814</v>
      </c>
    </row>
    <row r="48" spans="1:16" ht="12.75">
      <c r="A48" s="17" t="s">
        <v>44</v>
      </c>
      <c r="B48" s="21" t="s">
        <v>81</v>
      </c>
      <c r="C48" s="21" t="s">
        <v>250</v>
      </c>
      <c r="D48" s="17" t="s">
        <v>23</v>
      </c>
      <c r="E48" s="22" t="s">
        <v>251</v>
      </c>
      <c r="F48" s="23" t="s">
        <v>96</v>
      </c>
      <c r="G48" s="24">
        <v>413.58</v>
      </c>
      <c r="H48" s="25">
        <v>0</v>
      </c>
      <c r="I48" s="26">
        <f>ROUND(ROUND(H48,2)*ROUND(G48,3),2)</f>
        <v>0</v>
      </c>
      <c r="O48">
        <f>(I48*21)/100</f>
        <v>0</v>
      </c>
      <c r="P48" t="s">
        <v>22</v>
      </c>
    </row>
    <row r="49" spans="1:5" ht="25.5">
      <c r="A49" s="27" t="s">
        <v>48</v>
      </c>
      <c r="E49" s="28" t="s">
        <v>252</v>
      </c>
    </row>
    <row r="50" spans="1:5" ht="12.75">
      <c r="A50" s="31" t="s">
        <v>50</v>
      </c>
      <c r="E50" s="30" t="s">
        <v>1815</v>
      </c>
    </row>
    <row r="51" spans="1:16" ht="12.75">
      <c r="A51" s="17" t="s">
        <v>44</v>
      </c>
      <c r="B51" s="21" t="s">
        <v>84</v>
      </c>
      <c r="C51" s="21" t="s">
        <v>259</v>
      </c>
      <c r="D51" s="17" t="s">
        <v>23</v>
      </c>
      <c r="E51" s="22" t="s">
        <v>260</v>
      </c>
      <c r="F51" s="23" t="s">
        <v>96</v>
      </c>
      <c r="G51" s="24">
        <v>413.58</v>
      </c>
      <c r="H51" s="25">
        <v>0</v>
      </c>
      <c r="I51" s="26">
        <f>ROUND(ROUND(H51,2)*ROUND(G51,3),2)</f>
        <v>0</v>
      </c>
      <c r="O51">
        <f>(I51*21)/100</f>
        <v>0</v>
      </c>
      <c r="P51" t="s">
        <v>22</v>
      </c>
    </row>
    <row r="52" spans="1:5" ht="25.5">
      <c r="A52" s="27" t="s">
        <v>48</v>
      </c>
      <c r="E52" s="28" t="s">
        <v>261</v>
      </c>
    </row>
    <row r="53" spans="1:5" ht="12.75">
      <c r="A53" s="31" t="s">
        <v>50</v>
      </c>
      <c r="E53" s="30" t="s">
        <v>1815</v>
      </c>
    </row>
    <row r="54" spans="1:16" ht="12.75">
      <c r="A54" s="17" t="s">
        <v>44</v>
      </c>
      <c r="B54" s="21" t="s">
        <v>88</v>
      </c>
      <c r="C54" s="21" t="s">
        <v>263</v>
      </c>
      <c r="D54" s="17" t="s">
        <v>23</v>
      </c>
      <c r="E54" s="22" t="s">
        <v>264</v>
      </c>
      <c r="F54" s="23" t="s">
        <v>156</v>
      </c>
      <c r="G54" s="24">
        <v>123.696</v>
      </c>
      <c r="H54" s="25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25.5">
      <c r="A55" s="27" t="s">
        <v>48</v>
      </c>
      <c r="E55" s="28" t="s">
        <v>265</v>
      </c>
    </row>
    <row r="56" spans="1:5" ht="12.75">
      <c r="A56" s="31" t="s">
        <v>50</v>
      </c>
      <c r="E56" s="30" t="s">
        <v>1816</v>
      </c>
    </row>
    <row r="57" spans="1:16" ht="12.75">
      <c r="A57" s="17" t="s">
        <v>44</v>
      </c>
      <c r="B57" s="21" t="s">
        <v>153</v>
      </c>
      <c r="C57" s="21" t="s">
        <v>268</v>
      </c>
      <c r="D57" s="17" t="s">
        <v>23</v>
      </c>
      <c r="E57" s="22" t="s">
        <v>269</v>
      </c>
      <c r="F57" s="23" t="s">
        <v>156</v>
      </c>
      <c r="G57" s="24">
        <v>129.541</v>
      </c>
      <c r="H57" s="25">
        <v>0</v>
      </c>
      <c r="I57" s="26">
        <f>ROUND(ROUND(H57,2)*ROUND(G57,3),2)</f>
        <v>0</v>
      </c>
      <c r="O57">
        <f>(I57*21)/100</f>
        <v>0</v>
      </c>
      <c r="P57" t="s">
        <v>22</v>
      </c>
    </row>
    <row r="58" spans="1:5" ht="51">
      <c r="A58" s="27" t="s">
        <v>48</v>
      </c>
      <c r="E58" s="28" t="s">
        <v>270</v>
      </c>
    </row>
    <row r="59" spans="1:5" ht="25.5">
      <c r="A59" s="31" t="s">
        <v>50</v>
      </c>
      <c r="E59" s="30" t="s">
        <v>1817</v>
      </c>
    </row>
    <row r="60" spans="1:16" ht="12.75">
      <c r="A60" s="17" t="s">
        <v>44</v>
      </c>
      <c r="B60" s="21" t="s">
        <v>159</v>
      </c>
      <c r="C60" s="21" t="s">
        <v>273</v>
      </c>
      <c r="D60" s="17" t="s">
        <v>23</v>
      </c>
      <c r="E60" s="22" t="s">
        <v>274</v>
      </c>
      <c r="F60" s="23" t="s">
        <v>275</v>
      </c>
      <c r="G60" s="24">
        <v>187.874</v>
      </c>
      <c r="H60" s="25">
        <v>0</v>
      </c>
      <c r="I60" s="26">
        <f>ROUND(ROUND(H60,2)*ROUND(G60,3),2)</f>
        <v>0</v>
      </c>
      <c r="O60">
        <f>(I60*21)/100</f>
        <v>0</v>
      </c>
      <c r="P60" t="s">
        <v>22</v>
      </c>
    </row>
    <row r="61" spans="1:5" ht="25.5">
      <c r="A61" s="27" t="s">
        <v>48</v>
      </c>
      <c r="E61" s="28" t="s">
        <v>276</v>
      </c>
    </row>
    <row r="62" spans="1:5" ht="12.75">
      <c r="A62" s="31" t="s">
        <v>50</v>
      </c>
      <c r="E62" s="30" t="s">
        <v>1818</v>
      </c>
    </row>
    <row r="63" spans="1:16" ht="12.75">
      <c r="A63" s="17" t="s">
        <v>44</v>
      </c>
      <c r="B63" s="21" t="s">
        <v>164</v>
      </c>
      <c r="C63" s="21" t="s">
        <v>279</v>
      </c>
      <c r="D63" s="17" t="s">
        <v>231</v>
      </c>
      <c r="E63" s="22" t="s">
        <v>280</v>
      </c>
      <c r="F63" s="23" t="s">
        <v>156</v>
      </c>
      <c r="G63" s="24">
        <v>86.944</v>
      </c>
      <c r="H63" s="25">
        <v>0</v>
      </c>
      <c r="I63" s="26">
        <f>ROUND(ROUND(H63,2)*ROUND(G63,3),2)</f>
        <v>0</v>
      </c>
      <c r="O63">
        <f>(I63*21)/100</f>
        <v>0</v>
      </c>
      <c r="P63" t="s">
        <v>22</v>
      </c>
    </row>
    <row r="64" spans="1:5" ht="38.25">
      <c r="A64" s="27" t="s">
        <v>48</v>
      </c>
      <c r="E64" s="28" t="s">
        <v>281</v>
      </c>
    </row>
    <row r="65" spans="1:5" ht="25.5">
      <c r="A65" s="31" t="s">
        <v>50</v>
      </c>
      <c r="E65" s="30" t="s">
        <v>1819</v>
      </c>
    </row>
    <row r="66" spans="1:16" ht="12.75">
      <c r="A66" s="17" t="s">
        <v>283</v>
      </c>
      <c r="B66" s="21" t="s">
        <v>164</v>
      </c>
      <c r="C66" s="21" t="s">
        <v>284</v>
      </c>
      <c r="D66" s="17" t="s">
        <v>23</v>
      </c>
      <c r="E66" s="22" t="s">
        <v>285</v>
      </c>
      <c r="F66" s="23" t="s">
        <v>275</v>
      </c>
      <c r="G66" s="24">
        <v>160.846</v>
      </c>
      <c r="H66" s="25">
        <v>0</v>
      </c>
      <c r="I66" s="26">
        <f>ROUND(ROUND(H66,2)*ROUND(G66,3),2)</f>
        <v>0</v>
      </c>
      <c r="O66">
        <f>(I66*21)/100</f>
        <v>0</v>
      </c>
      <c r="P66" t="s">
        <v>22</v>
      </c>
    </row>
    <row r="67" spans="1:5" ht="12.75">
      <c r="A67" s="27" t="s">
        <v>48</v>
      </c>
      <c r="E67" s="28" t="s">
        <v>286</v>
      </c>
    </row>
    <row r="68" spans="1:5" ht="12.75">
      <c r="A68" s="31" t="s">
        <v>50</v>
      </c>
      <c r="E68" s="30" t="s">
        <v>1820</v>
      </c>
    </row>
    <row r="69" spans="1:16" ht="12.75">
      <c r="A69" s="17" t="s">
        <v>44</v>
      </c>
      <c r="B69" s="21" t="s">
        <v>169</v>
      </c>
      <c r="C69" s="21" t="s">
        <v>279</v>
      </c>
      <c r="D69" s="17" t="s">
        <v>236</v>
      </c>
      <c r="E69" s="22" t="s">
        <v>280</v>
      </c>
      <c r="F69" s="23" t="s">
        <v>156</v>
      </c>
      <c r="G69" s="24">
        <v>29.759</v>
      </c>
      <c r="H69" s="25">
        <v>0</v>
      </c>
      <c r="I69" s="26">
        <f>ROUND(ROUND(H69,2)*ROUND(G69,3),2)</f>
        <v>0</v>
      </c>
      <c r="O69">
        <f>(I69*21)/100</f>
        <v>0</v>
      </c>
      <c r="P69" t="s">
        <v>22</v>
      </c>
    </row>
    <row r="70" spans="1:5" ht="38.25">
      <c r="A70" s="27" t="s">
        <v>48</v>
      </c>
      <c r="E70" s="28" t="s">
        <v>289</v>
      </c>
    </row>
    <row r="71" spans="1:5" ht="25.5">
      <c r="A71" s="31" t="s">
        <v>50</v>
      </c>
      <c r="E71" s="30" t="s">
        <v>1821</v>
      </c>
    </row>
    <row r="72" spans="1:16" ht="12.75">
      <c r="A72" s="17" t="s">
        <v>44</v>
      </c>
      <c r="B72" s="21" t="s">
        <v>174</v>
      </c>
      <c r="C72" s="21" t="s">
        <v>300</v>
      </c>
      <c r="D72" s="17" t="s">
        <v>23</v>
      </c>
      <c r="E72" s="22" t="s">
        <v>301</v>
      </c>
      <c r="F72" s="23" t="s">
        <v>156</v>
      </c>
      <c r="G72" s="24">
        <v>5.313</v>
      </c>
      <c r="H72" s="25">
        <v>0</v>
      </c>
      <c r="I72" s="26">
        <f>ROUND(ROUND(H72,2)*ROUND(G72,3),2)</f>
        <v>0</v>
      </c>
      <c r="O72">
        <f>(I72*21)/100</f>
        <v>0</v>
      </c>
      <c r="P72" t="s">
        <v>22</v>
      </c>
    </row>
    <row r="73" spans="1:5" ht="38.25">
      <c r="A73" s="27" t="s">
        <v>48</v>
      </c>
      <c r="E73" s="28" t="s">
        <v>302</v>
      </c>
    </row>
    <row r="74" spans="1:5" ht="12.75">
      <c r="A74" s="31" t="s">
        <v>50</v>
      </c>
      <c r="E74" s="30" t="s">
        <v>1822</v>
      </c>
    </row>
    <row r="75" spans="1:16" ht="12.75">
      <c r="A75" s="17" t="s">
        <v>283</v>
      </c>
      <c r="B75" s="21" t="s">
        <v>174</v>
      </c>
      <c r="C75" s="21" t="s">
        <v>304</v>
      </c>
      <c r="D75" s="17" t="s">
        <v>23</v>
      </c>
      <c r="E75" s="22" t="s">
        <v>305</v>
      </c>
      <c r="F75" s="23" t="s">
        <v>275</v>
      </c>
      <c r="G75" s="24">
        <v>11.024</v>
      </c>
      <c r="H75" s="25">
        <v>0</v>
      </c>
      <c r="I75" s="26">
        <f>ROUND(ROUND(H75,2)*ROUND(G75,3),2)</f>
        <v>0</v>
      </c>
      <c r="O75">
        <f>(I75*21)/100</f>
        <v>0</v>
      </c>
      <c r="P75" t="s">
        <v>22</v>
      </c>
    </row>
    <row r="76" spans="1:5" ht="12.75">
      <c r="A76" s="27" t="s">
        <v>48</v>
      </c>
      <c r="E76" s="28" t="s">
        <v>306</v>
      </c>
    </row>
    <row r="77" spans="1:5" ht="12.75">
      <c r="A77" s="31" t="s">
        <v>50</v>
      </c>
      <c r="E77" s="30" t="s">
        <v>1823</v>
      </c>
    </row>
    <row r="78" spans="1:16" ht="12.75">
      <c r="A78" s="17" t="s">
        <v>44</v>
      </c>
      <c r="B78" s="21" t="s">
        <v>179</v>
      </c>
      <c r="C78" s="21" t="s">
        <v>322</v>
      </c>
      <c r="D78" s="17" t="s">
        <v>23</v>
      </c>
      <c r="E78" s="22" t="s">
        <v>323</v>
      </c>
      <c r="F78" s="23" t="s">
        <v>156</v>
      </c>
      <c r="G78" s="24">
        <v>93.937</v>
      </c>
      <c r="H78" s="25">
        <v>0</v>
      </c>
      <c r="I78" s="26">
        <f>ROUND(ROUND(H78,2)*ROUND(G78,3),2)</f>
        <v>0</v>
      </c>
      <c r="O78">
        <f>(I78*21)/100</f>
        <v>0</v>
      </c>
      <c r="P78" t="s">
        <v>22</v>
      </c>
    </row>
    <row r="79" spans="1:5" ht="51">
      <c r="A79" s="27" t="s">
        <v>48</v>
      </c>
      <c r="E79" s="28" t="s">
        <v>324</v>
      </c>
    </row>
    <row r="80" spans="1:5" ht="12.75">
      <c r="A80" s="29" t="s">
        <v>50</v>
      </c>
      <c r="E80" s="30" t="s">
        <v>1824</v>
      </c>
    </row>
    <row r="81" spans="1:18" ht="12.75" customHeight="1">
      <c r="A81" s="5" t="s">
        <v>42</v>
      </c>
      <c r="B81" s="5"/>
      <c r="C81" s="33" t="s">
        <v>32</v>
      </c>
      <c r="D81" s="5"/>
      <c r="E81" s="19" t="s">
        <v>366</v>
      </c>
      <c r="F81" s="5"/>
      <c r="G81" s="5"/>
      <c r="H81" s="5"/>
      <c r="I81" s="34">
        <f>0+Q81</f>
        <v>0</v>
      </c>
      <c r="O81">
        <f>0+R81</f>
        <v>0</v>
      </c>
      <c r="Q81">
        <f>0+I82</f>
        <v>0</v>
      </c>
      <c r="R81">
        <f>0+O82</f>
        <v>0</v>
      </c>
    </row>
    <row r="82" spans="1:16" ht="12.75">
      <c r="A82" s="17" t="s">
        <v>44</v>
      </c>
      <c r="B82" s="21" t="s">
        <v>184</v>
      </c>
      <c r="C82" s="21" t="s">
        <v>382</v>
      </c>
      <c r="D82" s="17" t="s">
        <v>23</v>
      </c>
      <c r="E82" s="22" t="s">
        <v>383</v>
      </c>
      <c r="F82" s="23" t="s">
        <v>156</v>
      </c>
      <c r="G82" s="24">
        <v>1.665</v>
      </c>
      <c r="H82" s="25">
        <v>0</v>
      </c>
      <c r="I82" s="26">
        <f>ROUND(ROUND(H82,2)*ROUND(G82,3),2)</f>
        <v>0</v>
      </c>
      <c r="O82">
        <f>(I82*21)/100</f>
        <v>0</v>
      </c>
      <c r="P82" t="s">
        <v>22</v>
      </c>
    </row>
    <row r="83" spans="1:5" ht="38.25">
      <c r="A83" s="27" t="s">
        <v>48</v>
      </c>
      <c r="E83" s="28" t="s">
        <v>384</v>
      </c>
    </row>
    <row r="84" spans="1:5" ht="12.75">
      <c r="A84" s="29" t="s">
        <v>50</v>
      </c>
      <c r="E84" s="30" t="s">
        <v>1825</v>
      </c>
    </row>
    <row r="85" spans="1:18" ht="12.75" customHeight="1">
      <c r="A85" s="5" t="s">
        <v>42</v>
      </c>
      <c r="B85" s="5"/>
      <c r="C85" s="33" t="s">
        <v>34</v>
      </c>
      <c r="D85" s="5"/>
      <c r="E85" s="19" t="s">
        <v>405</v>
      </c>
      <c r="F85" s="5"/>
      <c r="G85" s="5"/>
      <c r="H85" s="5"/>
      <c r="I85" s="34">
        <f>0+Q85</f>
        <v>0</v>
      </c>
      <c r="O85">
        <f>0+R85</f>
        <v>0</v>
      </c>
      <c r="Q85">
        <f>0+I86+I89+I92+I95</f>
        <v>0</v>
      </c>
      <c r="R85">
        <f>0+O86+O89+O92+O95</f>
        <v>0</v>
      </c>
    </row>
    <row r="86" spans="1:16" ht="12.75">
      <c r="A86" s="17" t="s">
        <v>44</v>
      </c>
      <c r="B86" s="21" t="s">
        <v>189</v>
      </c>
      <c r="C86" s="21" t="s">
        <v>411</v>
      </c>
      <c r="D86" s="17" t="s">
        <v>23</v>
      </c>
      <c r="E86" s="22" t="s">
        <v>412</v>
      </c>
      <c r="F86" s="23" t="s">
        <v>96</v>
      </c>
      <c r="G86" s="24">
        <v>59.34</v>
      </c>
      <c r="H86" s="25">
        <v>0</v>
      </c>
      <c r="I86" s="26">
        <f>ROUND(ROUND(H86,2)*ROUND(G86,3),2)</f>
        <v>0</v>
      </c>
      <c r="O86">
        <f>(I86*21)/100</f>
        <v>0</v>
      </c>
      <c r="P86" t="s">
        <v>22</v>
      </c>
    </row>
    <row r="87" spans="1:5" ht="38.25">
      <c r="A87" s="27" t="s">
        <v>48</v>
      </c>
      <c r="E87" s="28" t="s">
        <v>413</v>
      </c>
    </row>
    <row r="88" spans="1:5" ht="12.75">
      <c r="A88" s="31" t="s">
        <v>50</v>
      </c>
      <c r="E88" s="30" t="s">
        <v>23</v>
      </c>
    </row>
    <row r="89" spans="1:16" ht="12.75">
      <c r="A89" s="17" t="s">
        <v>44</v>
      </c>
      <c r="B89" s="21" t="s">
        <v>194</v>
      </c>
      <c r="C89" s="21" t="s">
        <v>415</v>
      </c>
      <c r="D89" s="17" t="s">
        <v>23</v>
      </c>
      <c r="E89" s="22" t="s">
        <v>416</v>
      </c>
      <c r="F89" s="23" t="s">
        <v>96</v>
      </c>
      <c r="G89" s="24">
        <v>59.34</v>
      </c>
      <c r="H89" s="25">
        <v>0</v>
      </c>
      <c r="I89" s="26">
        <f>ROUND(ROUND(H89,2)*ROUND(G89,3),2)</f>
        <v>0</v>
      </c>
      <c r="O89">
        <f>(I89*21)/100</f>
        <v>0</v>
      </c>
      <c r="P89" t="s">
        <v>22</v>
      </c>
    </row>
    <row r="90" spans="1:5" ht="38.25">
      <c r="A90" s="27" t="s">
        <v>48</v>
      </c>
      <c r="E90" s="28" t="s">
        <v>1672</v>
      </c>
    </row>
    <row r="91" spans="1:5" ht="12.75">
      <c r="A91" s="31" t="s">
        <v>50</v>
      </c>
      <c r="E91" s="30" t="s">
        <v>23</v>
      </c>
    </row>
    <row r="92" spans="1:16" ht="12.75">
      <c r="A92" s="17" t="s">
        <v>44</v>
      </c>
      <c r="B92" s="21" t="s">
        <v>199</v>
      </c>
      <c r="C92" s="21" t="s">
        <v>449</v>
      </c>
      <c r="D92" s="17" t="s">
        <v>23</v>
      </c>
      <c r="E92" s="22" t="s">
        <v>450</v>
      </c>
      <c r="F92" s="23" t="s">
        <v>96</v>
      </c>
      <c r="G92" s="24">
        <v>59.34</v>
      </c>
      <c r="H92" s="25">
        <v>0</v>
      </c>
      <c r="I92" s="26">
        <f>ROUND(ROUND(H92,2)*ROUND(G92,3),2)</f>
        <v>0</v>
      </c>
      <c r="O92">
        <f>(I92*21)/100</f>
        <v>0</v>
      </c>
      <c r="P92" t="s">
        <v>22</v>
      </c>
    </row>
    <row r="93" spans="1:5" ht="38.25">
      <c r="A93" s="27" t="s">
        <v>48</v>
      </c>
      <c r="E93" s="28" t="s">
        <v>451</v>
      </c>
    </row>
    <row r="94" spans="1:5" ht="12.75">
      <c r="A94" s="31" t="s">
        <v>50</v>
      </c>
      <c r="E94" s="30" t="s">
        <v>23</v>
      </c>
    </row>
    <row r="95" spans="1:16" ht="25.5">
      <c r="A95" s="17" t="s">
        <v>44</v>
      </c>
      <c r="B95" s="21" t="s">
        <v>204</v>
      </c>
      <c r="C95" s="21" t="s">
        <v>1673</v>
      </c>
      <c r="D95" s="17" t="s">
        <v>23</v>
      </c>
      <c r="E95" s="22" t="s">
        <v>1674</v>
      </c>
      <c r="F95" s="23" t="s">
        <v>96</v>
      </c>
      <c r="G95" s="24">
        <v>59.34</v>
      </c>
      <c r="H95" s="25">
        <v>0</v>
      </c>
      <c r="I95" s="26">
        <f>ROUND(ROUND(H95,2)*ROUND(G95,3),2)</f>
        <v>0</v>
      </c>
      <c r="O95">
        <f>(I95*21)/100</f>
        <v>0</v>
      </c>
      <c r="P95" t="s">
        <v>22</v>
      </c>
    </row>
    <row r="96" spans="1:5" ht="51">
      <c r="A96" s="27" t="s">
        <v>48</v>
      </c>
      <c r="E96" s="28" t="s">
        <v>1675</v>
      </c>
    </row>
    <row r="97" spans="1:5" ht="12.75">
      <c r="A97" s="29" t="s">
        <v>50</v>
      </c>
      <c r="E97" s="30" t="s">
        <v>23</v>
      </c>
    </row>
    <row r="98" spans="1:18" ht="12.75" customHeight="1">
      <c r="A98" s="5" t="s">
        <v>42</v>
      </c>
      <c r="B98" s="5"/>
      <c r="C98" s="33" t="s">
        <v>65</v>
      </c>
      <c r="D98" s="5"/>
      <c r="E98" s="19" t="s">
        <v>639</v>
      </c>
      <c r="F98" s="5"/>
      <c r="G98" s="5"/>
      <c r="H98" s="5"/>
      <c r="I98" s="34">
        <f>0+Q98</f>
        <v>0</v>
      </c>
      <c r="O98">
        <f>0+R98</f>
        <v>0</v>
      </c>
      <c r="Q98">
        <f>0+I99+I102+I105+I108+I111+I114+I117+I120+I123+I126+I129+I132+I135+I138+I141+I144+I147+I150+I153+I156+I159+I162+I165</f>
        <v>0</v>
      </c>
      <c r="R98">
        <f>0+O99+O102+O105+O108+O111+O114+O117+O120+O123+O126+O129+O132+O135+O138+O141+O144+O147+O150+O153+O156+O159+O162+O165</f>
        <v>0</v>
      </c>
    </row>
    <row r="99" spans="1:16" ht="25.5">
      <c r="A99" s="17" t="s">
        <v>44</v>
      </c>
      <c r="B99" s="21" t="s">
        <v>209</v>
      </c>
      <c r="C99" s="21" t="s">
        <v>641</v>
      </c>
      <c r="D99" s="17" t="s">
        <v>23</v>
      </c>
      <c r="E99" s="22" t="s">
        <v>642</v>
      </c>
      <c r="F99" s="23" t="s">
        <v>591</v>
      </c>
      <c r="G99" s="24">
        <v>37</v>
      </c>
      <c r="H99" s="25">
        <v>0</v>
      </c>
      <c r="I99" s="26">
        <f>ROUND(ROUND(H99,2)*ROUND(G99,3),2)</f>
        <v>0</v>
      </c>
      <c r="O99">
        <f>(I99*21)/100</f>
        <v>0</v>
      </c>
      <c r="P99" t="s">
        <v>22</v>
      </c>
    </row>
    <row r="100" spans="1:5" ht="38.25">
      <c r="A100" s="27" t="s">
        <v>48</v>
      </c>
      <c r="E100" s="28" t="s">
        <v>1826</v>
      </c>
    </row>
    <row r="101" spans="1:5" ht="12.75">
      <c r="A101" s="31" t="s">
        <v>50</v>
      </c>
      <c r="E101" s="30" t="s">
        <v>23</v>
      </c>
    </row>
    <row r="102" spans="1:16" ht="25.5">
      <c r="A102" s="17" t="s">
        <v>44</v>
      </c>
      <c r="B102" s="21" t="s">
        <v>214</v>
      </c>
      <c r="C102" s="21" t="s">
        <v>900</v>
      </c>
      <c r="D102" s="17" t="s">
        <v>23</v>
      </c>
      <c r="E102" s="22" t="s">
        <v>901</v>
      </c>
      <c r="F102" s="23" t="s">
        <v>134</v>
      </c>
      <c r="G102" s="24">
        <v>18.5</v>
      </c>
      <c r="H102" s="25">
        <v>0</v>
      </c>
      <c r="I102" s="26">
        <f>ROUND(ROUND(H102,2)*ROUND(G102,3),2)</f>
        <v>0</v>
      </c>
      <c r="O102">
        <f>(I102*21)/100</f>
        <v>0</v>
      </c>
      <c r="P102" t="s">
        <v>22</v>
      </c>
    </row>
    <row r="103" spans="1:5" ht="25.5">
      <c r="A103" s="27" t="s">
        <v>48</v>
      </c>
      <c r="E103" s="28" t="s">
        <v>1827</v>
      </c>
    </row>
    <row r="104" spans="1:5" ht="12.75">
      <c r="A104" s="31" t="s">
        <v>50</v>
      </c>
      <c r="E104" s="30" t="s">
        <v>23</v>
      </c>
    </row>
    <row r="105" spans="1:16" ht="12.75">
      <c r="A105" s="17" t="s">
        <v>283</v>
      </c>
      <c r="B105" s="21" t="s">
        <v>214</v>
      </c>
      <c r="C105" s="21" t="s">
        <v>904</v>
      </c>
      <c r="D105" s="17" t="s">
        <v>23</v>
      </c>
      <c r="E105" s="22" t="s">
        <v>905</v>
      </c>
      <c r="F105" s="23" t="s">
        <v>134</v>
      </c>
      <c r="G105" s="24">
        <v>18.5</v>
      </c>
      <c r="H105" s="25">
        <v>0</v>
      </c>
      <c r="I105" s="26">
        <f>ROUND(ROUND(H105,2)*ROUND(G105,3),2)</f>
        <v>0</v>
      </c>
      <c r="O105">
        <f>(I105*21)/100</f>
        <v>0</v>
      </c>
      <c r="P105" t="s">
        <v>22</v>
      </c>
    </row>
    <row r="106" spans="1:5" ht="12.75">
      <c r="A106" s="27" t="s">
        <v>48</v>
      </c>
      <c r="E106" s="28" t="s">
        <v>906</v>
      </c>
    </row>
    <row r="107" spans="1:5" ht="12.75">
      <c r="A107" s="31" t="s">
        <v>50</v>
      </c>
      <c r="E107" s="30" t="s">
        <v>23</v>
      </c>
    </row>
    <row r="108" spans="1:16" ht="12.75">
      <c r="A108" s="17" t="s">
        <v>44</v>
      </c>
      <c r="B108" s="21" t="s">
        <v>219</v>
      </c>
      <c r="C108" s="21" t="s">
        <v>1763</v>
      </c>
      <c r="D108" s="17" t="s">
        <v>23</v>
      </c>
      <c r="E108" s="22" t="s">
        <v>1764</v>
      </c>
      <c r="F108" s="23" t="s">
        <v>591</v>
      </c>
      <c r="G108" s="24">
        <v>20</v>
      </c>
      <c r="H108" s="25">
        <v>0</v>
      </c>
      <c r="I108" s="26">
        <f>ROUND(ROUND(H108,2)*ROUND(G108,3),2)</f>
        <v>0</v>
      </c>
      <c r="O108">
        <f>(I108*21)/100</f>
        <v>0</v>
      </c>
      <c r="P108" t="s">
        <v>22</v>
      </c>
    </row>
    <row r="109" spans="1:5" ht="25.5">
      <c r="A109" s="27" t="s">
        <v>48</v>
      </c>
      <c r="E109" s="28" t="s">
        <v>1828</v>
      </c>
    </row>
    <row r="110" spans="1:5" ht="12.75">
      <c r="A110" s="31" t="s">
        <v>50</v>
      </c>
      <c r="E110" s="30" t="s">
        <v>23</v>
      </c>
    </row>
    <row r="111" spans="1:16" ht="12.75">
      <c r="A111" s="17" t="s">
        <v>283</v>
      </c>
      <c r="B111" s="21" t="s">
        <v>219</v>
      </c>
      <c r="C111" s="21" t="s">
        <v>1766</v>
      </c>
      <c r="D111" s="17" t="s">
        <v>236</v>
      </c>
      <c r="E111" s="22" t="s">
        <v>1767</v>
      </c>
      <c r="F111" s="23" t="s">
        <v>591</v>
      </c>
      <c r="G111" s="24">
        <v>20</v>
      </c>
      <c r="H111" s="25">
        <v>0</v>
      </c>
      <c r="I111" s="26">
        <f>ROUND(ROUND(H111,2)*ROUND(G111,3),2)</f>
        <v>0</v>
      </c>
      <c r="O111">
        <f>(I111*21)/100</f>
        <v>0</v>
      </c>
      <c r="P111" t="s">
        <v>22</v>
      </c>
    </row>
    <row r="112" spans="1:5" ht="12.75">
      <c r="A112" s="27" t="s">
        <v>48</v>
      </c>
      <c r="E112" s="28" t="s">
        <v>1768</v>
      </c>
    </row>
    <row r="113" spans="1:5" ht="12.75">
      <c r="A113" s="31" t="s">
        <v>50</v>
      </c>
      <c r="E113" s="30" t="s">
        <v>23</v>
      </c>
    </row>
    <row r="114" spans="1:16" ht="12.75">
      <c r="A114" s="17" t="s">
        <v>44</v>
      </c>
      <c r="B114" s="21" t="s">
        <v>224</v>
      </c>
      <c r="C114" s="21" t="s">
        <v>951</v>
      </c>
      <c r="D114" s="17" t="s">
        <v>23</v>
      </c>
      <c r="E114" s="22" t="s">
        <v>952</v>
      </c>
      <c r="F114" s="23" t="s">
        <v>591</v>
      </c>
      <c r="G114" s="24">
        <v>37</v>
      </c>
      <c r="H114" s="25">
        <v>0</v>
      </c>
      <c r="I114" s="26">
        <f>ROUND(ROUND(H114,2)*ROUND(G114,3),2)</f>
        <v>0</v>
      </c>
      <c r="O114">
        <f>(I114*21)/100</f>
        <v>0</v>
      </c>
      <c r="P114" t="s">
        <v>22</v>
      </c>
    </row>
    <row r="115" spans="1:5" ht="12.75">
      <c r="A115" s="27" t="s">
        <v>48</v>
      </c>
      <c r="E115" s="28" t="s">
        <v>1829</v>
      </c>
    </row>
    <row r="116" spans="1:5" ht="12.75">
      <c r="A116" s="31" t="s">
        <v>50</v>
      </c>
      <c r="E116" s="30" t="s">
        <v>23</v>
      </c>
    </row>
    <row r="117" spans="1:16" ht="12.75">
      <c r="A117" s="17" t="s">
        <v>283</v>
      </c>
      <c r="B117" s="21" t="s">
        <v>224</v>
      </c>
      <c r="C117" s="21" t="s">
        <v>594</v>
      </c>
      <c r="D117" s="17" t="s">
        <v>23</v>
      </c>
      <c r="E117" s="22" t="s">
        <v>595</v>
      </c>
      <c r="F117" s="23" t="s">
        <v>134</v>
      </c>
      <c r="G117" s="24">
        <v>48.1</v>
      </c>
      <c r="H117" s="25">
        <v>0</v>
      </c>
      <c r="I117" s="26">
        <f>ROUND(ROUND(H117,2)*ROUND(G117,3),2)</f>
        <v>0</v>
      </c>
      <c r="O117">
        <f>(I117*21)/100</f>
        <v>0</v>
      </c>
      <c r="P117" t="s">
        <v>22</v>
      </c>
    </row>
    <row r="118" spans="1:5" ht="12.75">
      <c r="A118" s="27" t="s">
        <v>48</v>
      </c>
      <c r="E118" s="28" t="s">
        <v>596</v>
      </c>
    </row>
    <row r="119" spans="1:5" ht="12.75">
      <c r="A119" s="31" t="s">
        <v>50</v>
      </c>
      <c r="E119" s="30" t="s">
        <v>1830</v>
      </c>
    </row>
    <row r="120" spans="1:16" ht="12.75">
      <c r="A120" s="17" t="s">
        <v>283</v>
      </c>
      <c r="B120" s="21" t="s">
        <v>224</v>
      </c>
      <c r="C120" s="21" t="s">
        <v>960</v>
      </c>
      <c r="D120" s="17" t="s">
        <v>23</v>
      </c>
      <c r="E120" s="22" t="s">
        <v>961</v>
      </c>
      <c r="F120" s="23" t="s">
        <v>591</v>
      </c>
      <c r="G120" s="24">
        <v>37</v>
      </c>
      <c r="H120" s="25">
        <v>0</v>
      </c>
      <c r="I120" s="26">
        <f>ROUND(ROUND(H120,2)*ROUND(G120,3),2)</f>
        <v>0</v>
      </c>
      <c r="O120">
        <f>(I120*21)/100</f>
        <v>0</v>
      </c>
      <c r="P120" t="s">
        <v>22</v>
      </c>
    </row>
    <row r="121" spans="1:5" ht="25.5">
      <c r="A121" s="27" t="s">
        <v>48</v>
      </c>
      <c r="E121" s="28" t="s">
        <v>962</v>
      </c>
    </row>
    <row r="122" spans="1:5" ht="12.75">
      <c r="A122" s="31" t="s">
        <v>50</v>
      </c>
      <c r="E122" s="30" t="s">
        <v>23</v>
      </c>
    </row>
    <row r="123" spans="1:16" ht="12.75">
      <c r="A123" s="17" t="s">
        <v>283</v>
      </c>
      <c r="B123" s="21" t="s">
        <v>224</v>
      </c>
      <c r="C123" s="21" t="s">
        <v>964</v>
      </c>
      <c r="D123" s="17" t="s">
        <v>23</v>
      </c>
      <c r="E123" s="22" t="s">
        <v>965</v>
      </c>
      <c r="F123" s="23" t="s">
        <v>591</v>
      </c>
      <c r="G123" s="24">
        <v>37</v>
      </c>
      <c r="H123" s="25">
        <v>0</v>
      </c>
      <c r="I123" s="26">
        <f>ROUND(ROUND(H123,2)*ROUND(G123,3),2)</f>
        <v>0</v>
      </c>
      <c r="O123">
        <f>(I123*21)/100</f>
        <v>0</v>
      </c>
      <c r="P123" t="s">
        <v>22</v>
      </c>
    </row>
    <row r="124" spans="1:5" ht="25.5">
      <c r="A124" s="27" t="s">
        <v>48</v>
      </c>
      <c r="E124" s="28" t="s">
        <v>966</v>
      </c>
    </row>
    <row r="125" spans="1:5" ht="12.75">
      <c r="A125" s="31" t="s">
        <v>50</v>
      </c>
      <c r="E125" s="30" t="s">
        <v>23</v>
      </c>
    </row>
    <row r="126" spans="1:16" ht="12.75">
      <c r="A126" s="17" t="s">
        <v>44</v>
      </c>
      <c r="B126" s="21" t="s">
        <v>229</v>
      </c>
      <c r="C126" s="21" t="s">
        <v>969</v>
      </c>
      <c r="D126" s="17" t="s">
        <v>23</v>
      </c>
      <c r="E126" s="22" t="s">
        <v>970</v>
      </c>
      <c r="F126" s="23" t="s">
        <v>591</v>
      </c>
      <c r="G126" s="24">
        <v>37</v>
      </c>
      <c r="H126" s="25">
        <v>0</v>
      </c>
      <c r="I126" s="26">
        <f>ROUND(ROUND(H126,2)*ROUND(G126,3),2)</f>
        <v>0</v>
      </c>
      <c r="O126">
        <f>(I126*21)/100</f>
        <v>0</v>
      </c>
      <c r="P126" t="s">
        <v>22</v>
      </c>
    </row>
    <row r="127" spans="1:5" ht="38.25">
      <c r="A127" s="27" t="s">
        <v>48</v>
      </c>
      <c r="E127" s="28" t="s">
        <v>971</v>
      </c>
    </row>
    <row r="128" spans="1:5" ht="12.75">
      <c r="A128" s="31" t="s">
        <v>50</v>
      </c>
      <c r="E128" s="30" t="s">
        <v>1831</v>
      </c>
    </row>
    <row r="129" spans="1:16" ht="12.75">
      <c r="A129" s="17" t="s">
        <v>283</v>
      </c>
      <c r="B129" s="21" t="s">
        <v>229</v>
      </c>
      <c r="C129" s="21" t="s">
        <v>973</v>
      </c>
      <c r="D129" s="17" t="s">
        <v>231</v>
      </c>
      <c r="E129" s="22" t="s">
        <v>974</v>
      </c>
      <c r="F129" s="23" t="s">
        <v>591</v>
      </c>
      <c r="G129" s="24">
        <v>14</v>
      </c>
      <c r="H129" s="25">
        <v>0</v>
      </c>
      <c r="I129" s="26">
        <f>ROUND(ROUND(H129,2)*ROUND(G129,3),2)</f>
        <v>0</v>
      </c>
      <c r="O129">
        <f>(I129*21)/100</f>
        <v>0</v>
      </c>
      <c r="P129" t="s">
        <v>22</v>
      </c>
    </row>
    <row r="130" spans="1:5" ht="12.75">
      <c r="A130" s="27" t="s">
        <v>48</v>
      </c>
      <c r="E130" s="28" t="s">
        <v>975</v>
      </c>
    </row>
    <row r="131" spans="1:5" ht="12.75">
      <c r="A131" s="31" t="s">
        <v>50</v>
      </c>
      <c r="E131" s="30" t="s">
        <v>23</v>
      </c>
    </row>
    <row r="132" spans="1:16" ht="12.75">
      <c r="A132" s="17" t="s">
        <v>283</v>
      </c>
      <c r="B132" s="21" t="s">
        <v>229</v>
      </c>
      <c r="C132" s="21" t="s">
        <v>973</v>
      </c>
      <c r="D132" s="17" t="s">
        <v>236</v>
      </c>
      <c r="E132" s="22" t="s">
        <v>974</v>
      </c>
      <c r="F132" s="23" t="s">
        <v>591</v>
      </c>
      <c r="G132" s="24">
        <v>19</v>
      </c>
      <c r="H132" s="25">
        <v>0</v>
      </c>
      <c r="I132" s="26">
        <f>ROUND(ROUND(H132,2)*ROUND(G132,3),2)</f>
        <v>0</v>
      </c>
      <c r="O132">
        <f>(I132*21)/100</f>
        <v>0</v>
      </c>
      <c r="P132" t="s">
        <v>22</v>
      </c>
    </row>
    <row r="133" spans="1:5" ht="12.75">
      <c r="A133" s="27" t="s">
        <v>48</v>
      </c>
      <c r="E133" s="28" t="s">
        <v>976</v>
      </c>
    </row>
    <row r="134" spans="1:5" ht="12.75">
      <c r="A134" s="31" t="s">
        <v>50</v>
      </c>
      <c r="E134" s="30" t="s">
        <v>23</v>
      </c>
    </row>
    <row r="135" spans="1:16" ht="12.75">
      <c r="A135" s="17" t="s">
        <v>283</v>
      </c>
      <c r="B135" s="21" t="s">
        <v>229</v>
      </c>
      <c r="C135" s="21" t="s">
        <v>973</v>
      </c>
      <c r="D135" s="17" t="s">
        <v>292</v>
      </c>
      <c r="E135" s="22" t="s">
        <v>974</v>
      </c>
      <c r="F135" s="23" t="s">
        <v>591</v>
      </c>
      <c r="G135" s="24">
        <v>2</v>
      </c>
      <c r="H135" s="25">
        <v>0</v>
      </c>
      <c r="I135" s="26">
        <f>ROUND(ROUND(H135,2)*ROUND(G135,3),2)</f>
        <v>0</v>
      </c>
      <c r="O135">
        <f>(I135*21)/100</f>
        <v>0</v>
      </c>
      <c r="P135" t="s">
        <v>22</v>
      </c>
    </row>
    <row r="136" spans="1:5" ht="12.75">
      <c r="A136" s="27" t="s">
        <v>48</v>
      </c>
      <c r="E136" s="28" t="s">
        <v>1832</v>
      </c>
    </row>
    <row r="137" spans="1:5" ht="12.75">
      <c r="A137" s="31" t="s">
        <v>50</v>
      </c>
      <c r="E137" s="30" t="s">
        <v>23</v>
      </c>
    </row>
    <row r="138" spans="1:16" ht="12.75">
      <c r="A138" s="17" t="s">
        <v>283</v>
      </c>
      <c r="B138" s="21" t="s">
        <v>229</v>
      </c>
      <c r="C138" s="21" t="s">
        <v>973</v>
      </c>
      <c r="D138" s="17" t="s">
        <v>296</v>
      </c>
      <c r="E138" s="22" t="s">
        <v>974</v>
      </c>
      <c r="F138" s="23" t="s">
        <v>591</v>
      </c>
      <c r="G138" s="24">
        <v>1</v>
      </c>
      <c r="H138" s="25">
        <v>0</v>
      </c>
      <c r="I138" s="26">
        <f>ROUND(ROUND(H138,2)*ROUND(G138,3),2)</f>
        <v>0</v>
      </c>
      <c r="O138">
        <f>(I138*21)/100</f>
        <v>0</v>
      </c>
      <c r="P138" t="s">
        <v>22</v>
      </c>
    </row>
    <row r="139" spans="1:5" ht="12.75">
      <c r="A139" s="27" t="s">
        <v>48</v>
      </c>
      <c r="E139" s="28" t="s">
        <v>1833</v>
      </c>
    </row>
    <row r="140" spans="1:5" ht="12.75">
      <c r="A140" s="31" t="s">
        <v>50</v>
      </c>
      <c r="E140" s="30" t="s">
        <v>23</v>
      </c>
    </row>
    <row r="141" spans="1:16" ht="12.75">
      <c r="A141" s="17" t="s">
        <v>283</v>
      </c>
      <c r="B141" s="21" t="s">
        <v>229</v>
      </c>
      <c r="C141" s="21" t="s">
        <v>1780</v>
      </c>
      <c r="D141" s="17" t="s">
        <v>23</v>
      </c>
      <c r="E141" s="22" t="s">
        <v>1781</v>
      </c>
      <c r="F141" s="23" t="s">
        <v>591</v>
      </c>
      <c r="G141" s="24">
        <v>1</v>
      </c>
      <c r="H141" s="25">
        <v>0</v>
      </c>
      <c r="I141" s="26">
        <f>ROUND(ROUND(H141,2)*ROUND(G141,3),2)</f>
        <v>0</v>
      </c>
      <c r="O141">
        <f>(I141*21)/100</f>
        <v>0</v>
      </c>
      <c r="P141" t="s">
        <v>22</v>
      </c>
    </row>
    <row r="142" spans="1:5" ht="12.75">
      <c r="A142" s="27" t="s">
        <v>48</v>
      </c>
      <c r="E142" s="28" t="s">
        <v>1834</v>
      </c>
    </row>
    <row r="143" spans="1:5" ht="12.75">
      <c r="A143" s="31" t="s">
        <v>50</v>
      </c>
      <c r="E143" s="30" t="s">
        <v>23</v>
      </c>
    </row>
    <row r="144" spans="1:16" ht="12.75">
      <c r="A144" s="17" t="s">
        <v>44</v>
      </c>
      <c r="B144" s="21" t="s">
        <v>235</v>
      </c>
      <c r="C144" s="21" t="s">
        <v>1056</v>
      </c>
      <c r="D144" s="17" t="s">
        <v>23</v>
      </c>
      <c r="E144" s="22" t="s">
        <v>1057</v>
      </c>
      <c r="F144" s="23" t="s">
        <v>591</v>
      </c>
      <c r="G144" s="24">
        <v>37</v>
      </c>
      <c r="H144" s="25">
        <v>0</v>
      </c>
      <c r="I144" s="26">
        <f>ROUND(ROUND(H144,2)*ROUND(G144,3),2)</f>
        <v>0</v>
      </c>
      <c r="O144">
        <f>(I144*21)/100</f>
        <v>0</v>
      </c>
      <c r="P144" t="s">
        <v>22</v>
      </c>
    </row>
    <row r="145" spans="1:5" ht="12.75">
      <c r="A145" s="27" t="s">
        <v>48</v>
      </c>
      <c r="E145" s="28" t="s">
        <v>1835</v>
      </c>
    </row>
    <row r="146" spans="1:5" ht="12.75">
      <c r="A146" s="31" t="s">
        <v>50</v>
      </c>
      <c r="E146" s="30" t="s">
        <v>23</v>
      </c>
    </row>
    <row r="147" spans="1:16" ht="12.75">
      <c r="A147" s="17" t="s">
        <v>283</v>
      </c>
      <c r="B147" s="21" t="s">
        <v>235</v>
      </c>
      <c r="C147" s="21" t="s">
        <v>1059</v>
      </c>
      <c r="D147" s="17" t="s">
        <v>23</v>
      </c>
      <c r="E147" s="22" t="s">
        <v>1060</v>
      </c>
      <c r="F147" s="23" t="s">
        <v>591</v>
      </c>
      <c r="G147" s="24">
        <v>37</v>
      </c>
      <c r="H147" s="25">
        <v>0</v>
      </c>
      <c r="I147" s="26">
        <f>ROUND(ROUND(H147,2)*ROUND(G147,3),2)</f>
        <v>0</v>
      </c>
      <c r="O147">
        <f>(I147*21)/100</f>
        <v>0</v>
      </c>
      <c r="P147" t="s">
        <v>22</v>
      </c>
    </row>
    <row r="148" spans="1:5" ht="12.75">
      <c r="A148" s="27" t="s">
        <v>48</v>
      </c>
      <c r="E148" s="28" t="s">
        <v>1836</v>
      </c>
    </row>
    <row r="149" spans="1:5" ht="12.75">
      <c r="A149" s="31" t="s">
        <v>50</v>
      </c>
      <c r="E149" s="30" t="s">
        <v>23</v>
      </c>
    </row>
    <row r="150" spans="1:16" ht="12.75">
      <c r="A150" s="17" t="s">
        <v>44</v>
      </c>
      <c r="B150" s="21" t="s">
        <v>239</v>
      </c>
      <c r="C150" s="21" t="s">
        <v>1064</v>
      </c>
      <c r="D150" s="17" t="s">
        <v>23</v>
      </c>
      <c r="E150" s="22" t="s">
        <v>1065</v>
      </c>
      <c r="F150" s="23" t="s">
        <v>134</v>
      </c>
      <c r="G150" s="24">
        <v>18.5</v>
      </c>
      <c r="H150" s="25">
        <v>0</v>
      </c>
      <c r="I150" s="26">
        <f>ROUND(ROUND(H150,2)*ROUND(G150,3),2)</f>
        <v>0</v>
      </c>
      <c r="O150">
        <f>(I150*21)/100</f>
        <v>0</v>
      </c>
      <c r="P150" t="s">
        <v>22</v>
      </c>
    </row>
    <row r="151" spans="1:5" ht="12.75">
      <c r="A151" s="27" t="s">
        <v>48</v>
      </c>
      <c r="E151" s="28" t="s">
        <v>1066</v>
      </c>
    </row>
    <row r="152" spans="1:5" ht="12.75">
      <c r="A152" s="31" t="s">
        <v>50</v>
      </c>
      <c r="E152" s="30" t="s">
        <v>23</v>
      </c>
    </row>
    <row r="153" spans="1:16" ht="12.75">
      <c r="A153" s="17" t="s">
        <v>44</v>
      </c>
      <c r="B153" s="21" t="s">
        <v>244</v>
      </c>
      <c r="C153" s="21" t="s">
        <v>1072</v>
      </c>
      <c r="D153" s="17" t="s">
        <v>23</v>
      </c>
      <c r="E153" s="22" t="s">
        <v>1073</v>
      </c>
      <c r="F153" s="23" t="s">
        <v>134</v>
      </c>
      <c r="G153" s="24">
        <v>18.5</v>
      </c>
      <c r="H153" s="25">
        <v>0</v>
      </c>
      <c r="I153" s="26">
        <f>ROUND(ROUND(H153,2)*ROUND(G153,3),2)</f>
        <v>0</v>
      </c>
      <c r="O153">
        <f>(I153*21)/100</f>
        <v>0</v>
      </c>
      <c r="P153" t="s">
        <v>22</v>
      </c>
    </row>
    <row r="154" spans="1:5" ht="25.5">
      <c r="A154" s="27" t="s">
        <v>48</v>
      </c>
      <c r="E154" s="28" t="s">
        <v>1696</v>
      </c>
    </row>
    <row r="155" spans="1:5" ht="12.75">
      <c r="A155" s="31" t="s">
        <v>50</v>
      </c>
      <c r="E155" s="30" t="s">
        <v>23</v>
      </c>
    </row>
    <row r="156" spans="1:16" ht="12.75">
      <c r="A156" s="17" t="s">
        <v>44</v>
      </c>
      <c r="B156" s="21" t="s">
        <v>249</v>
      </c>
      <c r="C156" s="21" t="s">
        <v>1109</v>
      </c>
      <c r="D156" s="17" t="s">
        <v>23</v>
      </c>
      <c r="E156" s="22" t="s">
        <v>1110</v>
      </c>
      <c r="F156" s="23" t="s">
        <v>591</v>
      </c>
      <c r="G156" s="24">
        <v>37</v>
      </c>
      <c r="H156" s="25">
        <v>0</v>
      </c>
      <c r="I156" s="26">
        <f>ROUND(ROUND(H156,2)*ROUND(G156,3),2)</f>
        <v>0</v>
      </c>
      <c r="O156">
        <f>(I156*21)/100</f>
        <v>0</v>
      </c>
      <c r="P156" t="s">
        <v>22</v>
      </c>
    </row>
    <row r="157" spans="1:5" ht="12.75">
      <c r="A157" s="27" t="s">
        <v>48</v>
      </c>
      <c r="E157" s="28" t="s">
        <v>1110</v>
      </c>
    </row>
    <row r="158" spans="1:5" ht="12.75">
      <c r="A158" s="31" t="s">
        <v>50</v>
      </c>
      <c r="E158" s="30" t="s">
        <v>23</v>
      </c>
    </row>
    <row r="159" spans="1:16" ht="12.75">
      <c r="A159" s="17" t="s">
        <v>283</v>
      </c>
      <c r="B159" s="21" t="s">
        <v>249</v>
      </c>
      <c r="C159" s="21" t="s">
        <v>1112</v>
      </c>
      <c r="D159" s="17" t="s">
        <v>23</v>
      </c>
      <c r="E159" s="22" t="s">
        <v>1113</v>
      </c>
      <c r="F159" s="23" t="s">
        <v>591</v>
      </c>
      <c r="G159" s="24">
        <v>37</v>
      </c>
      <c r="H159" s="25">
        <v>0</v>
      </c>
      <c r="I159" s="26">
        <f>ROUND(ROUND(H159,2)*ROUND(G159,3),2)</f>
        <v>0</v>
      </c>
      <c r="O159">
        <f>(I159*21)/100</f>
        <v>0</v>
      </c>
      <c r="P159" t="s">
        <v>22</v>
      </c>
    </row>
    <row r="160" spans="1:5" ht="12.75">
      <c r="A160" s="27" t="s">
        <v>48</v>
      </c>
      <c r="E160" s="28" t="s">
        <v>1114</v>
      </c>
    </row>
    <row r="161" spans="1:5" ht="12.75">
      <c r="A161" s="31" t="s">
        <v>50</v>
      </c>
      <c r="E161" s="30" t="s">
        <v>23</v>
      </c>
    </row>
    <row r="162" spans="1:16" ht="12.75">
      <c r="A162" s="17" t="s">
        <v>44</v>
      </c>
      <c r="B162" s="21" t="s">
        <v>254</v>
      </c>
      <c r="C162" s="21" t="s">
        <v>1142</v>
      </c>
      <c r="D162" s="17" t="s">
        <v>23</v>
      </c>
      <c r="E162" s="22" t="s">
        <v>1143</v>
      </c>
      <c r="F162" s="23" t="s">
        <v>134</v>
      </c>
      <c r="G162" s="24">
        <v>18.5</v>
      </c>
      <c r="H162" s="25">
        <v>0</v>
      </c>
      <c r="I162" s="26">
        <f>ROUND(ROUND(H162,2)*ROUND(G162,3),2)</f>
        <v>0</v>
      </c>
      <c r="O162">
        <f>(I162*21)/100</f>
        <v>0</v>
      </c>
      <c r="P162" t="s">
        <v>22</v>
      </c>
    </row>
    <row r="163" spans="1:5" ht="25.5">
      <c r="A163" s="27" t="s">
        <v>48</v>
      </c>
      <c r="E163" s="28" t="s">
        <v>1144</v>
      </c>
    </row>
    <row r="164" spans="1:5" ht="12.75">
      <c r="A164" s="31" t="s">
        <v>50</v>
      </c>
      <c r="E164" s="30" t="s">
        <v>23</v>
      </c>
    </row>
    <row r="165" spans="1:16" ht="12.75">
      <c r="A165" s="17" t="s">
        <v>44</v>
      </c>
      <c r="B165" s="21" t="s">
        <v>258</v>
      </c>
      <c r="C165" s="21" t="s">
        <v>702</v>
      </c>
      <c r="D165" s="17" t="s">
        <v>23</v>
      </c>
      <c r="E165" s="22" t="s">
        <v>1173</v>
      </c>
      <c r="F165" s="23" t="s">
        <v>134</v>
      </c>
      <c r="G165" s="24">
        <v>18.5</v>
      </c>
      <c r="H165" s="25">
        <v>0</v>
      </c>
      <c r="I165" s="26">
        <f>ROUND(ROUND(H165,2)*ROUND(G165,3),2)</f>
        <v>0</v>
      </c>
      <c r="O165">
        <f>(I165*21)/100</f>
        <v>0</v>
      </c>
      <c r="P165" t="s">
        <v>22</v>
      </c>
    </row>
    <row r="166" spans="1:5" ht="12.75">
      <c r="A166" s="27" t="s">
        <v>48</v>
      </c>
      <c r="E166" s="28" t="s">
        <v>23</v>
      </c>
    </row>
    <row r="167" spans="1:5" ht="12.75">
      <c r="A167" s="29" t="s">
        <v>50</v>
      </c>
      <c r="E167" s="30" t="s">
        <v>23</v>
      </c>
    </row>
    <row r="168" spans="1:18" ht="12.75" customHeight="1">
      <c r="A168" s="5" t="s">
        <v>42</v>
      </c>
      <c r="B168" s="5"/>
      <c r="C168" s="33" t="s">
        <v>39</v>
      </c>
      <c r="D168" s="5"/>
      <c r="E168" s="19" t="s">
        <v>1183</v>
      </c>
      <c r="F168" s="5"/>
      <c r="G168" s="5"/>
      <c r="H168" s="5"/>
      <c r="I168" s="34">
        <f>0+Q168</f>
        <v>0</v>
      </c>
      <c r="O168">
        <f>0+R168</f>
        <v>0</v>
      </c>
      <c r="Q168">
        <f>0+I169+I172+I175+I178+I181+I184</f>
        <v>0</v>
      </c>
      <c r="R168">
        <f>0+O169+O172+O175+O178+O181+O184</f>
        <v>0</v>
      </c>
    </row>
    <row r="169" spans="1:16" ht="12.75">
      <c r="A169" s="17" t="s">
        <v>44</v>
      </c>
      <c r="B169" s="21" t="s">
        <v>262</v>
      </c>
      <c r="C169" s="21" t="s">
        <v>1201</v>
      </c>
      <c r="D169" s="17" t="s">
        <v>23</v>
      </c>
      <c r="E169" s="22" t="s">
        <v>1202</v>
      </c>
      <c r="F169" s="23" t="s">
        <v>134</v>
      </c>
      <c r="G169" s="24">
        <v>139.64</v>
      </c>
      <c r="H169" s="25">
        <v>0</v>
      </c>
      <c r="I169" s="26">
        <f>ROUND(ROUND(H169,2)*ROUND(G169,3),2)</f>
        <v>0</v>
      </c>
      <c r="O169">
        <f>(I169*21)/100</f>
        <v>0</v>
      </c>
      <c r="P169" t="s">
        <v>22</v>
      </c>
    </row>
    <row r="170" spans="1:5" ht="38.25">
      <c r="A170" s="27" t="s">
        <v>48</v>
      </c>
      <c r="E170" s="28" t="s">
        <v>1203</v>
      </c>
    </row>
    <row r="171" spans="1:5" ht="25.5">
      <c r="A171" s="31" t="s">
        <v>50</v>
      </c>
      <c r="E171" s="30" t="s">
        <v>1837</v>
      </c>
    </row>
    <row r="172" spans="1:16" ht="12.75">
      <c r="A172" s="17" t="s">
        <v>44</v>
      </c>
      <c r="B172" s="21" t="s">
        <v>267</v>
      </c>
      <c r="C172" s="21" t="s">
        <v>1219</v>
      </c>
      <c r="D172" s="17" t="s">
        <v>23</v>
      </c>
      <c r="E172" s="22" t="s">
        <v>1220</v>
      </c>
      <c r="F172" s="23" t="s">
        <v>134</v>
      </c>
      <c r="G172" s="24">
        <v>18.5</v>
      </c>
      <c r="H172" s="25">
        <v>0</v>
      </c>
      <c r="I172" s="26">
        <f>ROUND(ROUND(H172,2)*ROUND(G172,3),2)</f>
        <v>0</v>
      </c>
      <c r="O172">
        <f>(I172*21)/100</f>
        <v>0</v>
      </c>
      <c r="P172" t="s">
        <v>22</v>
      </c>
    </row>
    <row r="173" spans="1:5" ht="25.5">
      <c r="A173" s="27" t="s">
        <v>48</v>
      </c>
      <c r="E173" s="28" t="s">
        <v>1221</v>
      </c>
    </row>
    <row r="174" spans="1:5" ht="12.75">
      <c r="A174" s="31" t="s">
        <v>50</v>
      </c>
      <c r="E174" s="30" t="s">
        <v>1838</v>
      </c>
    </row>
    <row r="175" spans="1:16" ht="25.5">
      <c r="A175" s="17" t="s">
        <v>44</v>
      </c>
      <c r="B175" s="21" t="s">
        <v>272</v>
      </c>
      <c r="C175" s="21" t="s">
        <v>1263</v>
      </c>
      <c r="D175" s="17" t="s">
        <v>23</v>
      </c>
      <c r="E175" s="22" t="s">
        <v>1264</v>
      </c>
      <c r="F175" s="23" t="s">
        <v>275</v>
      </c>
      <c r="G175" s="24">
        <v>20.65</v>
      </c>
      <c r="H175" s="25">
        <v>0</v>
      </c>
      <c r="I175" s="26">
        <f>ROUND(ROUND(H175,2)*ROUND(G175,3),2)</f>
        <v>0</v>
      </c>
      <c r="O175">
        <f>(I175*21)/100</f>
        <v>0</v>
      </c>
      <c r="P175" t="s">
        <v>22</v>
      </c>
    </row>
    <row r="176" spans="1:5" ht="25.5">
      <c r="A176" s="27" t="s">
        <v>48</v>
      </c>
      <c r="E176" s="28" t="s">
        <v>1265</v>
      </c>
    </row>
    <row r="177" spans="1:5" ht="12.75">
      <c r="A177" s="31" t="s">
        <v>50</v>
      </c>
      <c r="E177" s="30" t="s">
        <v>1839</v>
      </c>
    </row>
    <row r="178" spans="1:16" ht="25.5">
      <c r="A178" s="17" t="s">
        <v>44</v>
      </c>
      <c r="B178" s="21" t="s">
        <v>278</v>
      </c>
      <c r="C178" s="21" t="s">
        <v>1268</v>
      </c>
      <c r="D178" s="17" t="s">
        <v>23</v>
      </c>
      <c r="E178" s="22" t="s">
        <v>1269</v>
      </c>
      <c r="F178" s="23" t="s">
        <v>275</v>
      </c>
      <c r="G178" s="24">
        <v>43.912</v>
      </c>
      <c r="H178" s="25">
        <v>0</v>
      </c>
      <c r="I178" s="26">
        <f>ROUND(ROUND(H178,2)*ROUND(G178,3),2)</f>
        <v>0</v>
      </c>
      <c r="O178">
        <f>(I178*21)/100</f>
        <v>0</v>
      </c>
      <c r="P178" t="s">
        <v>22</v>
      </c>
    </row>
    <row r="179" spans="1:5" ht="25.5">
      <c r="A179" s="27" t="s">
        <v>48</v>
      </c>
      <c r="E179" s="28" t="s">
        <v>276</v>
      </c>
    </row>
    <row r="180" spans="1:5" ht="12.75">
      <c r="A180" s="31" t="s">
        <v>50</v>
      </c>
      <c r="E180" s="30" t="s">
        <v>1840</v>
      </c>
    </row>
    <row r="181" spans="1:16" ht="12.75">
      <c r="A181" s="17" t="s">
        <v>44</v>
      </c>
      <c r="B181" s="21" t="s">
        <v>288</v>
      </c>
      <c r="C181" s="21" t="s">
        <v>1272</v>
      </c>
      <c r="D181" s="17" t="s">
        <v>23</v>
      </c>
      <c r="E181" s="22" t="s">
        <v>1273</v>
      </c>
      <c r="F181" s="23" t="s">
        <v>275</v>
      </c>
      <c r="G181" s="24">
        <v>3.461628</v>
      </c>
      <c r="H181" s="25">
        <v>0</v>
      </c>
      <c r="I181" s="26">
        <f>ROUND(ROUND(H181,2)*ROUND(G181,3),2)</f>
        <v>0</v>
      </c>
      <c r="O181">
        <f>(I181*21)/100</f>
        <v>0</v>
      </c>
      <c r="P181" t="s">
        <v>22</v>
      </c>
    </row>
    <row r="182" spans="1:5" ht="25.5">
      <c r="A182" s="27" t="s">
        <v>48</v>
      </c>
      <c r="E182" s="28" t="s">
        <v>1274</v>
      </c>
    </row>
    <row r="183" spans="1:5" ht="12.75">
      <c r="A183" s="31" t="s">
        <v>50</v>
      </c>
      <c r="E183" s="30" t="s">
        <v>23</v>
      </c>
    </row>
    <row r="184" spans="1:16" ht="12.75">
      <c r="A184" s="17" t="s">
        <v>44</v>
      </c>
      <c r="B184" s="21" t="s">
        <v>291</v>
      </c>
      <c r="C184" s="21" t="s">
        <v>1276</v>
      </c>
      <c r="D184" s="17" t="s">
        <v>23</v>
      </c>
      <c r="E184" s="22" t="s">
        <v>1277</v>
      </c>
      <c r="F184" s="23" t="s">
        <v>275</v>
      </c>
      <c r="G184" s="24">
        <v>20.37684</v>
      </c>
      <c r="H184" s="25">
        <v>0</v>
      </c>
      <c r="I184" s="26">
        <f>ROUND(ROUND(H184,2)*ROUND(G184,3),2)</f>
        <v>0</v>
      </c>
      <c r="O184">
        <f>(I184*21)/100</f>
        <v>0</v>
      </c>
      <c r="P184" t="s">
        <v>22</v>
      </c>
    </row>
    <row r="185" spans="1:5" ht="38.25">
      <c r="A185" s="27" t="s">
        <v>48</v>
      </c>
      <c r="E185" s="28" t="s">
        <v>1278</v>
      </c>
    </row>
    <row r="186" spans="1:5" ht="12.75">
      <c r="A186" s="29" t="s">
        <v>50</v>
      </c>
      <c r="E186" s="30" t="s">
        <v>23</v>
      </c>
    </row>
  </sheetData>
  <sheetProtection password="FC8D"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GEVOS</cp:lastModifiedBy>
  <dcterms:modified xsi:type="dcterms:W3CDTF">2020-02-13T08:21:52Z</dcterms:modified>
  <cp:category/>
  <cp:version/>
  <cp:contentType/>
  <cp:contentStatus/>
</cp:coreProperties>
</file>